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l-my.sharepoint.com/personal/muhammad_aldacher_intel_com/Documents/Desktop/SERDES Exercises/ITI Serdes Labs/Global_Clocking_Assignment/"/>
    </mc:Choice>
  </mc:AlternateContent>
  <xr:revisionPtr revIDLastSave="462" documentId="8_{C1D932A3-A779-4B58-8538-EAF6279D515F}" xr6:coauthVersionLast="47" xr6:coauthVersionMax="47" xr10:uidLastSave="{C503F031-E7AA-4413-9E90-B269BC38730F}"/>
  <bookViews>
    <workbookView minimized="1" xWindow="33285" yWindow="1200" windowWidth="17280" windowHeight="8880" firstSheet="2" activeTab="5" xr2:uid="{B96C9ABF-396D-428F-8132-2FD017414C8B}"/>
  </bookViews>
  <sheets>
    <sheet name="load=Short" sheetId="1" r:id="rId1"/>
    <sheet name="load=Open" sheetId="4" r:id="rId2"/>
    <sheet name="load=Inductor (far)" sheetId="5" r:id="rId3"/>
    <sheet name="load=Inductor (mid)" sheetId="9" r:id="rId4"/>
    <sheet name="load=Inductor (near)" sheetId="11" r:id="rId5"/>
    <sheet name="load=Capacitor (far)" sheetId="7" r:id="rId6"/>
    <sheet name="load=Capacitor (mid)" sheetId="12" r:id="rId7"/>
    <sheet name="load=Capacitor (near)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3" l="1"/>
  <c r="L28" i="13"/>
  <c r="K28" i="13"/>
  <c r="J28" i="13"/>
  <c r="I28" i="13"/>
  <c r="H28" i="13"/>
  <c r="G28" i="13"/>
  <c r="F28" i="13"/>
  <c r="E28" i="13"/>
  <c r="D28" i="13"/>
  <c r="M27" i="13"/>
  <c r="L27" i="13"/>
  <c r="K27" i="13"/>
  <c r="J27" i="13"/>
  <c r="I27" i="13"/>
  <c r="H27" i="13"/>
  <c r="G27" i="13"/>
  <c r="F27" i="13"/>
  <c r="E27" i="13"/>
  <c r="D27" i="13"/>
  <c r="M26" i="13"/>
  <c r="L26" i="13"/>
  <c r="K26" i="13"/>
  <c r="J26" i="13"/>
  <c r="I26" i="13"/>
  <c r="H26" i="13"/>
  <c r="G26" i="13"/>
  <c r="F26" i="13"/>
  <c r="E26" i="13"/>
  <c r="D26" i="13"/>
  <c r="M25" i="13"/>
  <c r="L25" i="13"/>
  <c r="K25" i="13"/>
  <c r="J25" i="13"/>
  <c r="I25" i="13"/>
  <c r="H25" i="13"/>
  <c r="G25" i="13"/>
  <c r="F25" i="13"/>
  <c r="E25" i="13"/>
  <c r="D25" i="13"/>
  <c r="M24" i="13"/>
  <c r="L24" i="13"/>
  <c r="K24" i="13"/>
  <c r="J24" i="13"/>
  <c r="I24" i="13"/>
  <c r="H24" i="13"/>
  <c r="G24" i="13"/>
  <c r="F24" i="13"/>
  <c r="E24" i="13"/>
  <c r="D24" i="13"/>
  <c r="M23" i="13"/>
  <c r="L23" i="13"/>
  <c r="K23" i="13"/>
  <c r="J23" i="13"/>
  <c r="I23" i="13"/>
  <c r="H23" i="13"/>
  <c r="G23" i="13"/>
  <c r="F23" i="13"/>
  <c r="E23" i="13"/>
  <c r="D23" i="13"/>
  <c r="M22" i="13"/>
  <c r="L22" i="13"/>
  <c r="K22" i="13"/>
  <c r="J22" i="13"/>
  <c r="I22" i="13"/>
  <c r="H22" i="13"/>
  <c r="G22" i="13"/>
  <c r="F22" i="13"/>
  <c r="E22" i="13"/>
  <c r="D22" i="13"/>
  <c r="M21" i="13"/>
  <c r="L21" i="13"/>
  <c r="K21" i="13"/>
  <c r="J21" i="13"/>
  <c r="I21" i="13"/>
  <c r="H21" i="13"/>
  <c r="G21" i="13"/>
  <c r="F21" i="13"/>
  <c r="E21" i="13"/>
  <c r="D21" i="13"/>
  <c r="M20" i="13"/>
  <c r="L20" i="13"/>
  <c r="K20" i="13"/>
  <c r="J20" i="13"/>
  <c r="I20" i="13"/>
  <c r="H20" i="13"/>
  <c r="G20" i="13"/>
  <c r="F20" i="13"/>
  <c r="E20" i="13"/>
  <c r="D20" i="13"/>
  <c r="M19" i="13"/>
  <c r="L19" i="13"/>
  <c r="K19" i="13"/>
  <c r="J19" i="13"/>
  <c r="I19" i="13"/>
  <c r="H19" i="13"/>
  <c r="G19" i="13"/>
  <c r="F19" i="13"/>
  <c r="E19" i="13"/>
  <c r="D19" i="13"/>
  <c r="M18" i="13"/>
  <c r="L18" i="13"/>
  <c r="K18" i="13"/>
  <c r="J18" i="13"/>
  <c r="I18" i="13"/>
  <c r="H18" i="13"/>
  <c r="G18" i="13"/>
  <c r="F18" i="13"/>
  <c r="E18" i="13"/>
  <c r="D18" i="13"/>
  <c r="D17" i="13"/>
  <c r="E3" i="13"/>
  <c r="F1" i="13"/>
  <c r="G1" i="13" s="1"/>
  <c r="F31" i="12"/>
  <c r="G31" i="12"/>
  <c r="H31" i="12"/>
  <c r="I31" i="12"/>
  <c r="J31" i="12"/>
  <c r="K31" i="12"/>
  <c r="L31" i="12"/>
  <c r="M31" i="12"/>
  <c r="E31" i="12"/>
  <c r="M3" i="12"/>
  <c r="L3" i="12"/>
  <c r="K3" i="12"/>
  <c r="J3" i="12"/>
  <c r="I3" i="12"/>
  <c r="H3" i="12"/>
  <c r="G3" i="12"/>
  <c r="F3" i="12"/>
  <c r="E3" i="12"/>
  <c r="M56" i="12"/>
  <c r="L56" i="12"/>
  <c r="K56" i="12"/>
  <c r="J56" i="12"/>
  <c r="I56" i="12"/>
  <c r="H56" i="12"/>
  <c r="G56" i="12"/>
  <c r="F56" i="12"/>
  <c r="E56" i="12"/>
  <c r="D56" i="12"/>
  <c r="M55" i="12"/>
  <c r="L55" i="12"/>
  <c r="K55" i="12"/>
  <c r="J55" i="12"/>
  <c r="I55" i="12"/>
  <c r="H55" i="12"/>
  <c r="G55" i="12"/>
  <c r="F55" i="12"/>
  <c r="E55" i="12"/>
  <c r="D55" i="12"/>
  <c r="M54" i="12"/>
  <c r="L54" i="12"/>
  <c r="K54" i="12"/>
  <c r="J54" i="12"/>
  <c r="I54" i="12"/>
  <c r="H54" i="12"/>
  <c r="G54" i="12"/>
  <c r="F54" i="12"/>
  <c r="E54" i="12"/>
  <c r="D54" i="12"/>
  <c r="M53" i="12"/>
  <c r="L53" i="12"/>
  <c r="K53" i="12"/>
  <c r="J53" i="12"/>
  <c r="I53" i="12"/>
  <c r="H53" i="12"/>
  <c r="G53" i="12"/>
  <c r="F53" i="12"/>
  <c r="E53" i="12"/>
  <c r="D53" i="12"/>
  <c r="M52" i="12"/>
  <c r="L52" i="12"/>
  <c r="K52" i="12"/>
  <c r="J52" i="12"/>
  <c r="I52" i="12"/>
  <c r="H52" i="12"/>
  <c r="G52" i="12"/>
  <c r="F52" i="12"/>
  <c r="E52" i="12"/>
  <c r="D52" i="12"/>
  <c r="M51" i="12"/>
  <c r="L51" i="12"/>
  <c r="K51" i="12"/>
  <c r="J51" i="12"/>
  <c r="I51" i="12"/>
  <c r="H51" i="12"/>
  <c r="G51" i="12"/>
  <c r="F51" i="12"/>
  <c r="E51" i="12"/>
  <c r="D51" i="12"/>
  <c r="M50" i="12"/>
  <c r="L50" i="12"/>
  <c r="K50" i="12"/>
  <c r="J50" i="12"/>
  <c r="I50" i="12"/>
  <c r="H50" i="12"/>
  <c r="G50" i="12"/>
  <c r="F50" i="12"/>
  <c r="E50" i="12"/>
  <c r="D50" i="12"/>
  <c r="M49" i="12"/>
  <c r="L49" i="12"/>
  <c r="K49" i="12"/>
  <c r="J49" i="12"/>
  <c r="I49" i="12"/>
  <c r="H49" i="12"/>
  <c r="G49" i="12"/>
  <c r="F49" i="12"/>
  <c r="E49" i="12"/>
  <c r="D49" i="12"/>
  <c r="M48" i="12"/>
  <c r="L48" i="12"/>
  <c r="K48" i="12"/>
  <c r="J48" i="12"/>
  <c r="I48" i="12"/>
  <c r="H48" i="12"/>
  <c r="G48" i="12"/>
  <c r="F48" i="12"/>
  <c r="E48" i="12"/>
  <c r="D48" i="12"/>
  <c r="M47" i="12"/>
  <c r="L47" i="12"/>
  <c r="K47" i="12"/>
  <c r="J47" i="12"/>
  <c r="I47" i="12"/>
  <c r="H47" i="12"/>
  <c r="G47" i="12"/>
  <c r="F47" i="12"/>
  <c r="E47" i="12"/>
  <c r="D47" i="12"/>
  <c r="M46" i="12"/>
  <c r="L46" i="12"/>
  <c r="K46" i="12"/>
  <c r="J46" i="12"/>
  <c r="I46" i="12"/>
  <c r="H46" i="12"/>
  <c r="G46" i="12"/>
  <c r="F46" i="12"/>
  <c r="E46" i="12"/>
  <c r="D46" i="12"/>
  <c r="D45" i="12"/>
  <c r="M28" i="12"/>
  <c r="L28" i="12"/>
  <c r="K28" i="12"/>
  <c r="J28" i="12"/>
  <c r="I28" i="12"/>
  <c r="H28" i="12"/>
  <c r="G28" i="12"/>
  <c r="F28" i="12"/>
  <c r="E28" i="12"/>
  <c r="D28" i="12"/>
  <c r="M27" i="12"/>
  <c r="L27" i="12"/>
  <c r="K27" i="12"/>
  <c r="J27" i="12"/>
  <c r="I27" i="12"/>
  <c r="H27" i="12"/>
  <c r="G27" i="12"/>
  <c r="F27" i="12"/>
  <c r="E27" i="12"/>
  <c r="D27" i="12"/>
  <c r="M26" i="12"/>
  <c r="L26" i="12"/>
  <c r="K26" i="12"/>
  <c r="J26" i="12"/>
  <c r="I26" i="12"/>
  <c r="H26" i="12"/>
  <c r="G26" i="12"/>
  <c r="F26" i="12"/>
  <c r="E26" i="12"/>
  <c r="D26" i="12"/>
  <c r="M25" i="12"/>
  <c r="L25" i="12"/>
  <c r="K25" i="12"/>
  <c r="J25" i="12"/>
  <c r="I25" i="12"/>
  <c r="H25" i="12"/>
  <c r="G25" i="12"/>
  <c r="F25" i="12"/>
  <c r="E25" i="12"/>
  <c r="D25" i="12"/>
  <c r="M24" i="12"/>
  <c r="L24" i="12"/>
  <c r="K24" i="12"/>
  <c r="J24" i="12"/>
  <c r="I24" i="12"/>
  <c r="H24" i="12"/>
  <c r="G24" i="12"/>
  <c r="F24" i="12"/>
  <c r="E24" i="12"/>
  <c r="D24" i="12"/>
  <c r="M23" i="12"/>
  <c r="L23" i="12"/>
  <c r="K23" i="12"/>
  <c r="J23" i="12"/>
  <c r="I23" i="12"/>
  <c r="H23" i="12"/>
  <c r="G23" i="12"/>
  <c r="F23" i="12"/>
  <c r="E23" i="12"/>
  <c r="D23" i="12"/>
  <c r="M22" i="12"/>
  <c r="L22" i="12"/>
  <c r="K22" i="12"/>
  <c r="J22" i="12"/>
  <c r="I22" i="12"/>
  <c r="H22" i="12"/>
  <c r="G22" i="12"/>
  <c r="F22" i="12"/>
  <c r="E22" i="12"/>
  <c r="D22" i="12"/>
  <c r="M21" i="12"/>
  <c r="L21" i="12"/>
  <c r="K21" i="12"/>
  <c r="J21" i="12"/>
  <c r="I21" i="12"/>
  <c r="H21" i="12"/>
  <c r="G21" i="12"/>
  <c r="F21" i="12"/>
  <c r="E21" i="12"/>
  <c r="D21" i="12"/>
  <c r="M20" i="12"/>
  <c r="L20" i="12"/>
  <c r="K20" i="12"/>
  <c r="J20" i="12"/>
  <c r="I20" i="12"/>
  <c r="H20" i="12"/>
  <c r="G20" i="12"/>
  <c r="F20" i="12"/>
  <c r="E20" i="12"/>
  <c r="D20" i="12"/>
  <c r="M19" i="12"/>
  <c r="L19" i="12"/>
  <c r="K19" i="12"/>
  <c r="J19" i="12"/>
  <c r="I19" i="12"/>
  <c r="H19" i="12"/>
  <c r="G19" i="12"/>
  <c r="F19" i="12"/>
  <c r="E19" i="12"/>
  <c r="D19" i="12"/>
  <c r="M18" i="12"/>
  <c r="L18" i="12"/>
  <c r="K18" i="12"/>
  <c r="J18" i="12"/>
  <c r="I18" i="12"/>
  <c r="H18" i="12"/>
  <c r="G18" i="12"/>
  <c r="F18" i="12"/>
  <c r="E18" i="12"/>
  <c r="D18" i="12"/>
  <c r="D17" i="12"/>
  <c r="F1" i="12"/>
  <c r="M28" i="11"/>
  <c r="L28" i="11"/>
  <c r="K28" i="11"/>
  <c r="J28" i="11"/>
  <c r="I28" i="11"/>
  <c r="H28" i="11"/>
  <c r="G28" i="11"/>
  <c r="F28" i="11"/>
  <c r="E28" i="11"/>
  <c r="D28" i="11"/>
  <c r="M27" i="11"/>
  <c r="L27" i="11"/>
  <c r="K27" i="11"/>
  <c r="J27" i="11"/>
  <c r="I27" i="11"/>
  <c r="H27" i="11"/>
  <c r="G27" i="11"/>
  <c r="F27" i="11"/>
  <c r="E27" i="11"/>
  <c r="D27" i="11"/>
  <c r="M26" i="11"/>
  <c r="L26" i="11"/>
  <c r="K26" i="11"/>
  <c r="J26" i="11"/>
  <c r="I26" i="11"/>
  <c r="H26" i="11"/>
  <c r="G26" i="11"/>
  <c r="F26" i="11"/>
  <c r="E26" i="11"/>
  <c r="D26" i="11"/>
  <c r="M25" i="11"/>
  <c r="L25" i="11"/>
  <c r="K25" i="11"/>
  <c r="J25" i="11"/>
  <c r="I25" i="11"/>
  <c r="H25" i="11"/>
  <c r="G25" i="11"/>
  <c r="F25" i="11"/>
  <c r="E25" i="11"/>
  <c r="D25" i="11"/>
  <c r="M24" i="11"/>
  <c r="L24" i="11"/>
  <c r="K24" i="11"/>
  <c r="J24" i="11"/>
  <c r="I24" i="11"/>
  <c r="H24" i="11"/>
  <c r="G24" i="11"/>
  <c r="F24" i="11"/>
  <c r="E24" i="11"/>
  <c r="D24" i="11"/>
  <c r="M23" i="11"/>
  <c r="L23" i="11"/>
  <c r="K23" i="11"/>
  <c r="J23" i="11"/>
  <c r="I23" i="11"/>
  <c r="H23" i="11"/>
  <c r="G23" i="11"/>
  <c r="F23" i="11"/>
  <c r="E23" i="11"/>
  <c r="D23" i="11"/>
  <c r="M22" i="11"/>
  <c r="L22" i="11"/>
  <c r="K22" i="11"/>
  <c r="J22" i="11"/>
  <c r="I22" i="11"/>
  <c r="H22" i="11"/>
  <c r="G22" i="11"/>
  <c r="F22" i="11"/>
  <c r="E22" i="11"/>
  <c r="D22" i="11"/>
  <c r="M21" i="11"/>
  <c r="L21" i="11"/>
  <c r="K21" i="11"/>
  <c r="J21" i="11"/>
  <c r="I21" i="11"/>
  <c r="H21" i="11"/>
  <c r="G21" i="11"/>
  <c r="F21" i="11"/>
  <c r="E21" i="11"/>
  <c r="D21" i="11"/>
  <c r="M20" i="11"/>
  <c r="L20" i="11"/>
  <c r="K20" i="11"/>
  <c r="J20" i="11"/>
  <c r="I20" i="11"/>
  <c r="H20" i="11"/>
  <c r="G20" i="11"/>
  <c r="F20" i="11"/>
  <c r="E20" i="11"/>
  <c r="D20" i="11"/>
  <c r="M19" i="11"/>
  <c r="L19" i="11"/>
  <c r="K19" i="11"/>
  <c r="J19" i="11"/>
  <c r="I19" i="11"/>
  <c r="H19" i="11"/>
  <c r="G19" i="11"/>
  <c r="F19" i="11"/>
  <c r="E19" i="11"/>
  <c r="D19" i="11"/>
  <c r="M18" i="11"/>
  <c r="L18" i="11"/>
  <c r="K18" i="11"/>
  <c r="J18" i="11"/>
  <c r="I18" i="11"/>
  <c r="H18" i="11"/>
  <c r="G18" i="11"/>
  <c r="F18" i="11"/>
  <c r="E18" i="11"/>
  <c r="D18" i="11"/>
  <c r="D17" i="11"/>
  <c r="E3" i="11"/>
  <c r="F1" i="11"/>
  <c r="G1" i="11" s="1"/>
  <c r="G3" i="13" l="1"/>
  <c r="H1" i="13"/>
  <c r="F3" i="13"/>
  <c r="G1" i="12"/>
  <c r="H1" i="11"/>
  <c r="G3" i="11"/>
  <c r="F3" i="11"/>
  <c r="M56" i="9"/>
  <c r="L56" i="9"/>
  <c r="K56" i="9"/>
  <c r="J56" i="9"/>
  <c r="I56" i="9"/>
  <c r="H56" i="9"/>
  <c r="G56" i="9"/>
  <c r="F56" i="9"/>
  <c r="E56" i="9"/>
  <c r="D56" i="9"/>
  <c r="M55" i="9"/>
  <c r="L55" i="9"/>
  <c r="K55" i="9"/>
  <c r="J55" i="9"/>
  <c r="I55" i="9"/>
  <c r="H55" i="9"/>
  <c r="G55" i="9"/>
  <c r="F55" i="9"/>
  <c r="E55" i="9"/>
  <c r="D55" i="9"/>
  <c r="M54" i="9"/>
  <c r="L54" i="9"/>
  <c r="K54" i="9"/>
  <c r="J54" i="9"/>
  <c r="I54" i="9"/>
  <c r="H54" i="9"/>
  <c r="G54" i="9"/>
  <c r="F54" i="9"/>
  <c r="E54" i="9"/>
  <c r="D54" i="9"/>
  <c r="M53" i="9"/>
  <c r="L53" i="9"/>
  <c r="K53" i="9"/>
  <c r="J53" i="9"/>
  <c r="I53" i="9"/>
  <c r="H53" i="9"/>
  <c r="G53" i="9"/>
  <c r="F53" i="9"/>
  <c r="E53" i="9"/>
  <c r="D53" i="9"/>
  <c r="M52" i="9"/>
  <c r="L52" i="9"/>
  <c r="K52" i="9"/>
  <c r="J52" i="9"/>
  <c r="I52" i="9"/>
  <c r="H52" i="9"/>
  <c r="G52" i="9"/>
  <c r="F52" i="9"/>
  <c r="E52" i="9"/>
  <c r="D52" i="9"/>
  <c r="M51" i="9"/>
  <c r="L51" i="9"/>
  <c r="K51" i="9"/>
  <c r="J51" i="9"/>
  <c r="I51" i="9"/>
  <c r="H51" i="9"/>
  <c r="G51" i="9"/>
  <c r="F51" i="9"/>
  <c r="E51" i="9"/>
  <c r="D51" i="9"/>
  <c r="M50" i="9"/>
  <c r="L50" i="9"/>
  <c r="K50" i="9"/>
  <c r="J50" i="9"/>
  <c r="I50" i="9"/>
  <c r="H50" i="9"/>
  <c r="G50" i="9"/>
  <c r="F50" i="9"/>
  <c r="E50" i="9"/>
  <c r="D50" i="9"/>
  <c r="M49" i="9"/>
  <c r="L49" i="9"/>
  <c r="K49" i="9"/>
  <c r="J49" i="9"/>
  <c r="I49" i="9"/>
  <c r="H49" i="9"/>
  <c r="G49" i="9"/>
  <c r="F49" i="9"/>
  <c r="E49" i="9"/>
  <c r="D49" i="9"/>
  <c r="M48" i="9"/>
  <c r="L48" i="9"/>
  <c r="K48" i="9"/>
  <c r="J48" i="9"/>
  <c r="I48" i="9"/>
  <c r="H48" i="9"/>
  <c r="G48" i="9"/>
  <c r="F48" i="9"/>
  <c r="E48" i="9"/>
  <c r="D48" i="9"/>
  <c r="M47" i="9"/>
  <c r="L47" i="9"/>
  <c r="K47" i="9"/>
  <c r="J47" i="9"/>
  <c r="I47" i="9"/>
  <c r="H47" i="9"/>
  <c r="G47" i="9"/>
  <c r="F47" i="9"/>
  <c r="E47" i="9"/>
  <c r="D47" i="9"/>
  <c r="M46" i="9"/>
  <c r="L46" i="9"/>
  <c r="K46" i="9"/>
  <c r="J46" i="9"/>
  <c r="I46" i="9"/>
  <c r="H46" i="9"/>
  <c r="G46" i="9"/>
  <c r="F46" i="9"/>
  <c r="E46" i="9"/>
  <c r="D46" i="9"/>
  <c r="D45" i="9"/>
  <c r="M31" i="9"/>
  <c r="L31" i="9"/>
  <c r="K31" i="9"/>
  <c r="J31" i="9"/>
  <c r="I31" i="9"/>
  <c r="H31" i="9"/>
  <c r="G31" i="9"/>
  <c r="F31" i="9"/>
  <c r="E31" i="9"/>
  <c r="M28" i="9"/>
  <c r="L28" i="9"/>
  <c r="K28" i="9"/>
  <c r="J28" i="9"/>
  <c r="I28" i="9"/>
  <c r="H28" i="9"/>
  <c r="G28" i="9"/>
  <c r="F28" i="9"/>
  <c r="E28" i="9"/>
  <c r="D28" i="9"/>
  <c r="M27" i="9"/>
  <c r="L27" i="9"/>
  <c r="K27" i="9"/>
  <c r="J27" i="9"/>
  <c r="I27" i="9"/>
  <c r="H27" i="9"/>
  <c r="G27" i="9"/>
  <c r="F27" i="9"/>
  <c r="E27" i="9"/>
  <c r="D27" i="9"/>
  <c r="M26" i="9"/>
  <c r="L26" i="9"/>
  <c r="K26" i="9"/>
  <c r="J26" i="9"/>
  <c r="I26" i="9"/>
  <c r="H26" i="9"/>
  <c r="G26" i="9"/>
  <c r="F26" i="9"/>
  <c r="E26" i="9"/>
  <c r="D26" i="9"/>
  <c r="M25" i="9"/>
  <c r="L25" i="9"/>
  <c r="K25" i="9"/>
  <c r="J25" i="9"/>
  <c r="I25" i="9"/>
  <c r="H25" i="9"/>
  <c r="G25" i="9"/>
  <c r="F25" i="9"/>
  <c r="E25" i="9"/>
  <c r="D25" i="9"/>
  <c r="M24" i="9"/>
  <c r="L24" i="9"/>
  <c r="K24" i="9"/>
  <c r="J24" i="9"/>
  <c r="I24" i="9"/>
  <c r="H24" i="9"/>
  <c r="G24" i="9"/>
  <c r="F24" i="9"/>
  <c r="E24" i="9"/>
  <c r="D24" i="9"/>
  <c r="M23" i="9"/>
  <c r="L23" i="9"/>
  <c r="K23" i="9"/>
  <c r="J23" i="9"/>
  <c r="I23" i="9"/>
  <c r="H23" i="9"/>
  <c r="G23" i="9"/>
  <c r="F23" i="9"/>
  <c r="E23" i="9"/>
  <c r="D23" i="9"/>
  <c r="M22" i="9"/>
  <c r="L22" i="9"/>
  <c r="K22" i="9"/>
  <c r="J22" i="9"/>
  <c r="I22" i="9"/>
  <c r="H22" i="9"/>
  <c r="G22" i="9"/>
  <c r="F22" i="9"/>
  <c r="E22" i="9"/>
  <c r="D22" i="9"/>
  <c r="M21" i="9"/>
  <c r="L21" i="9"/>
  <c r="K21" i="9"/>
  <c r="J21" i="9"/>
  <c r="I21" i="9"/>
  <c r="H21" i="9"/>
  <c r="G21" i="9"/>
  <c r="F21" i="9"/>
  <c r="E21" i="9"/>
  <c r="D21" i="9"/>
  <c r="M20" i="9"/>
  <c r="L20" i="9"/>
  <c r="K20" i="9"/>
  <c r="J20" i="9"/>
  <c r="I20" i="9"/>
  <c r="H20" i="9"/>
  <c r="G20" i="9"/>
  <c r="F20" i="9"/>
  <c r="E20" i="9"/>
  <c r="D20" i="9"/>
  <c r="M19" i="9"/>
  <c r="L19" i="9"/>
  <c r="K19" i="9"/>
  <c r="J19" i="9"/>
  <c r="I19" i="9"/>
  <c r="H19" i="9"/>
  <c r="G19" i="9"/>
  <c r="F19" i="9"/>
  <c r="E19" i="9"/>
  <c r="D19" i="9"/>
  <c r="M18" i="9"/>
  <c r="L18" i="9"/>
  <c r="K18" i="9"/>
  <c r="J18" i="9"/>
  <c r="I18" i="9"/>
  <c r="H18" i="9"/>
  <c r="G18" i="9"/>
  <c r="F18" i="9"/>
  <c r="E18" i="9"/>
  <c r="D18" i="9"/>
  <c r="D17" i="9"/>
  <c r="E3" i="9"/>
  <c r="F1" i="9"/>
  <c r="F3" i="9" s="1"/>
  <c r="F18" i="7"/>
  <c r="G18" i="7"/>
  <c r="H18" i="7"/>
  <c r="I18" i="7"/>
  <c r="J18" i="7"/>
  <c r="K18" i="7"/>
  <c r="L18" i="7"/>
  <c r="M18" i="7"/>
  <c r="F19" i="7"/>
  <c r="G19" i="7"/>
  <c r="H19" i="7"/>
  <c r="I19" i="7"/>
  <c r="J19" i="7"/>
  <c r="K19" i="7"/>
  <c r="L19" i="7"/>
  <c r="M19" i="7"/>
  <c r="F20" i="7"/>
  <c r="G20" i="7"/>
  <c r="H20" i="7"/>
  <c r="I20" i="7"/>
  <c r="J20" i="7"/>
  <c r="K20" i="7"/>
  <c r="L20" i="7"/>
  <c r="M20" i="7"/>
  <c r="F21" i="7"/>
  <c r="G21" i="7"/>
  <c r="H21" i="7"/>
  <c r="I21" i="7"/>
  <c r="J21" i="7"/>
  <c r="K21" i="7"/>
  <c r="L21" i="7"/>
  <c r="M21" i="7"/>
  <c r="F22" i="7"/>
  <c r="G22" i="7"/>
  <c r="H22" i="7"/>
  <c r="I22" i="7"/>
  <c r="J22" i="7"/>
  <c r="K22" i="7"/>
  <c r="L22" i="7"/>
  <c r="M22" i="7"/>
  <c r="F23" i="7"/>
  <c r="G23" i="7"/>
  <c r="H23" i="7"/>
  <c r="I23" i="7"/>
  <c r="J23" i="7"/>
  <c r="K23" i="7"/>
  <c r="L23" i="7"/>
  <c r="M23" i="7"/>
  <c r="F24" i="7"/>
  <c r="G24" i="7"/>
  <c r="H24" i="7"/>
  <c r="I24" i="7"/>
  <c r="J24" i="7"/>
  <c r="K24" i="7"/>
  <c r="L24" i="7"/>
  <c r="M24" i="7"/>
  <c r="F25" i="7"/>
  <c r="G25" i="7"/>
  <c r="H25" i="7"/>
  <c r="I25" i="7"/>
  <c r="J25" i="7"/>
  <c r="K25" i="7"/>
  <c r="L25" i="7"/>
  <c r="M25" i="7"/>
  <c r="F26" i="7"/>
  <c r="G26" i="7"/>
  <c r="H26" i="7"/>
  <c r="I26" i="7"/>
  <c r="J26" i="7"/>
  <c r="K26" i="7"/>
  <c r="L26" i="7"/>
  <c r="M26" i="7"/>
  <c r="F27" i="7"/>
  <c r="G27" i="7"/>
  <c r="H27" i="7"/>
  <c r="I27" i="7"/>
  <c r="J27" i="7"/>
  <c r="K27" i="7"/>
  <c r="L27" i="7"/>
  <c r="M27" i="7"/>
  <c r="F28" i="7"/>
  <c r="G28" i="7"/>
  <c r="H28" i="7"/>
  <c r="I28" i="7"/>
  <c r="J28" i="7"/>
  <c r="K28" i="7"/>
  <c r="L28" i="7"/>
  <c r="M28" i="7"/>
  <c r="E19" i="7"/>
  <c r="E20" i="7"/>
  <c r="E21" i="7"/>
  <c r="E22" i="7"/>
  <c r="E23" i="7"/>
  <c r="E24" i="7"/>
  <c r="E25" i="7"/>
  <c r="E26" i="7"/>
  <c r="E27" i="7"/>
  <c r="E28" i="7"/>
  <c r="E18" i="7"/>
  <c r="F18" i="5"/>
  <c r="G18" i="5"/>
  <c r="H18" i="5"/>
  <c r="I18" i="5"/>
  <c r="J18" i="5"/>
  <c r="K18" i="5"/>
  <c r="L18" i="5"/>
  <c r="M18" i="5"/>
  <c r="F19" i="5"/>
  <c r="G19" i="5"/>
  <c r="H19" i="5"/>
  <c r="I19" i="5"/>
  <c r="J19" i="5"/>
  <c r="K19" i="5"/>
  <c r="L19" i="5"/>
  <c r="M19" i="5"/>
  <c r="F20" i="5"/>
  <c r="G20" i="5"/>
  <c r="H20" i="5"/>
  <c r="I20" i="5"/>
  <c r="J20" i="5"/>
  <c r="K20" i="5"/>
  <c r="L20" i="5"/>
  <c r="M20" i="5"/>
  <c r="F21" i="5"/>
  <c r="G21" i="5"/>
  <c r="H21" i="5"/>
  <c r="I21" i="5"/>
  <c r="J21" i="5"/>
  <c r="K21" i="5"/>
  <c r="L21" i="5"/>
  <c r="M21" i="5"/>
  <c r="F22" i="5"/>
  <c r="G22" i="5"/>
  <c r="H22" i="5"/>
  <c r="I22" i="5"/>
  <c r="J22" i="5"/>
  <c r="K22" i="5"/>
  <c r="L22" i="5"/>
  <c r="M22" i="5"/>
  <c r="F23" i="5"/>
  <c r="G23" i="5"/>
  <c r="H23" i="5"/>
  <c r="I23" i="5"/>
  <c r="J23" i="5"/>
  <c r="K23" i="5"/>
  <c r="L23" i="5"/>
  <c r="M23" i="5"/>
  <c r="F24" i="5"/>
  <c r="G24" i="5"/>
  <c r="H24" i="5"/>
  <c r="I24" i="5"/>
  <c r="J24" i="5"/>
  <c r="K24" i="5"/>
  <c r="L24" i="5"/>
  <c r="M24" i="5"/>
  <c r="F25" i="5"/>
  <c r="G25" i="5"/>
  <c r="H25" i="5"/>
  <c r="I25" i="5"/>
  <c r="J25" i="5"/>
  <c r="K25" i="5"/>
  <c r="L25" i="5"/>
  <c r="M25" i="5"/>
  <c r="F26" i="5"/>
  <c r="G26" i="5"/>
  <c r="H26" i="5"/>
  <c r="I26" i="5"/>
  <c r="J26" i="5"/>
  <c r="K26" i="5"/>
  <c r="L26" i="5"/>
  <c r="M26" i="5"/>
  <c r="F27" i="5"/>
  <c r="G27" i="5"/>
  <c r="H27" i="5"/>
  <c r="I27" i="5"/>
  <c r="J27" i="5"/>
  <c r="K27" i="5"/>
  <c r="L27" i="5"/>
  <c r="M27" i="5"/>
  <c r="F28" i="5"/>
  <c r="G28" i="5"/>
  <c r="H28" i="5"/>
  <c r="I28" i="5"/>
  <c r="J28" i="5"/>
  <c r="K28" i="5"/>
  <c r="L28" i="5"/>
  <c r="M28" i="5"/>
  <c r="E19" i="5"/>
  <c r="E20" i="5"/>
  <c r="E21" i="5"/>
  <c r="E22" i="5"/>
  <c r="E23" i="5"/>
  <c r="E24" i="5"/>
  <c r="E25" i="5"/>
  <c r="E26" i="5"/>
  <c r="E27" i="5"/>
  <c r="E28" i="5"/>
  <c r="E18" i="5"/>
  <c r="F18" i="4"/>
  <c r="G18" i="4"/>
  <c r="I56" i="4" s="1"/>
  <c r="H18" i="4"/>
  <c r="K56" i="4" s="1"/>
  <c r="I18" i="4"/>
  <c r="J18" i="4"/>
  <c r="K18" i="4"/>
  <c r="Q56" i="4" s="1"/>
  <c r="L18" i="4"/>
  <c r="F19" i="4"/>
  <c r="G19" i="4"/>
  <c r="I57" i="4" s="1"/>
  <c r="H19" i="4"/>
  <c r="K57" i="4" s="1"/>
  <c r="I19" i="4"/>
  <c r="M57" i="4" s="1"/>
  <c r="J19" i="4"/>
  <c r="K19" i="4"/>
  <c r="L19" i="4"/>
  <c r="F20" i="4"/>
  <c r="G58" i="4" s="1"/>
  <c r="G20" i="4"/>
  <c r="H20" i="4"/>
  <c r="I20" i="4"/>
  <c r="M58" i="4" s="1"/>
  <c r="J20" i="4"/>
  <c r="O58" i="4" s="1"/>
  <c r="K20" i="4"/>
  <c r="L20" i="4"/>
  <c r="F21" i="4"/>
  <c r="G21" i="4"/>
  <c r="I59" i="4" s="1"/>
  <c r="H21" i="4"/>
  <c r="I21" i="4"/>
  <c r="M59" i="4" s="1"/>
  <c r="J21" i="4"/>
  <c r="K21" i="4"/>
  <c r="Q59" i="4" s="1"/>
  <c r="L21" i="4"/>
  <c r="F22" i="4"/>
  <c r="G22" i="4"/>
  <c r="H22" i="4"/>
  <c r="K60" i="4" s="1"/>
  <c r="I22" i="4"/>
  <c r="J22" i="4"/>
  <c r="K22" i="4"/>
  <c r="L22" i="4"/>
  <c r="S60" i="4" s="1"/>
  <c r="F23" i="4"/>
  <c r="G23" i="4"/>
  <c r="H23" i="4"/>
  <c r="K61" i="4" s="1"/>
  <c r="I23" i="4"/>
  <c r="J23" i="4"/>
  <c r="K23" i="4"/>
  <c r="Q61" i="4" s="1"/>
  <c r="L23" i="4"/>
  <c r="S61" i="4" s="1"/>
  <c r="F24" i="4"/>
  <c r="G62" i="4" s="1"/>
  <c r="G24" i="4"/>
  <c r="H24" i="4"/>
  <c r="I24" i="4"/>
  <c r="J24" i="4"/>
  <c r="O62" i="4" s="1"/>
  <c r="K24" i="4"/>
  <c r="L24" i="4"/>
  <c r="S62" i="4" s="1"/>
  <c r="F25" i="4"/>
  <c r="G25" i="4"/>
  <c r="I63" i="4" s="1"/>
  <c r="H25" i="4"/>
  <c r="I25" i="4"/>
  <c r="J25" i="4"/>
  <c r="K25" i="4"/>
  <c r="Q63" i="4" s="1"/>
  <c r="L25" i="4"/>
  <c r="F26" i="4"/>
  <c r="G64" i="4" s="1"/>
  <c r="G26" i="4"/>
  <c r="I64" i="4" s="1"/>
  <c r="H26" i="4"/>
  <c r="I26" i="4"/>
  <c r="J26" i="4"/>
  <c r="K26" i="4"/>
  <c r="Q64" i="4" s="1"/>
  <c r="L26" i="4"/>
  <c r="F27" i="4"/>
  <c r="G27" i="4"/>
  <c r="I65" i="4" s="1"/>
  <c r="H27" i="4"/>
  <c r="I27" i="4"/>
  <c r="M65" i="4" s="1"/>
  <c r="J27" i="4"/>
  <c r="K27" i="4"/>
  <c r="L27" i="4"/>
  <c r="S65" i="4" s="1"/>
  <c r="F28" i="4"/>
  <c r="G66" i="4" s="1"/>
  <c r="G28" i="4"/>
  <c r="H28" i="4"/>
  <c r="I28" i="4"/>
  <c r="J28" i="4"/>
  <c r="O66" i="4" s="1"/>
  <c r="K28" i="4"/>
  <c r="L28" i="4"/>
  <c r="E19" i="4"/>
  <c r="E57" i="4" s="1"/>
  <c r="E20" i="4"/>
  <c r="E21" i="4"/>
  <c r="E22" i="4"/>
  <c r="E23" i="4"/>
  <c r="E24" i="4"/>
  <c r="E25" i="4"/>
  <c r="E26" i="4"/>
  <c r="E27" i="4"/>
  <c r="E28" i="4"/>
  <c r="E18" i="4"/>
  <c r="F18" i="1"/>
  <c r="G18" i="1"/>
  <c r="H18" i="1"/>
  <c r="I18" i="1"/>
  <c r="J18" i="1"/>
  <c r="K18" i="1"/>
  <c r="L18" i="1"/>
  <c r="F19" i="1"/>
  <c r="G57" i="1" s="1"/>
  <c r="G19" i="1"/>
  <c r="H19" i="1"/>
  <c r="I19" i="1"/>
  <c r="J19" i="1"/>
  <c r="K19" i="1"/>
  <c r="L19" i="1"/>
  <c r="F20" i="1"/>
  <c r="G20" i="1"/>
  <c r="I58" i="1" s="1"/>
  <c r="H20" i="1"/>
  <c r="I20" i="1"/>
  <c r="J20" i="1"/>
  <c r="K20" i="1"/>
  <c r="L20" i="1"/>
  <c r="F21" i="1"/>
  <c r="G21" i="1"/>
  <c r="H21" i="1"/>
  <c r="K59" i="1" s="1"/>
  <c r="I21" i="1"/>
  <c r="J21" i="1"/>
  <c r="K21" i="1"/>
  <c r="L21" i="1"/>
  <c r="F22" i="1"/>
  <c r="G22" i="1"/>
  <c r="H22" i="1"/>
  <c r="I22" i="1"/>
  <c r="M60" i="1" s="1"/>
  <c r="J22" i="1"/>
  <c r="K22" i="1"/>
  <c r="L22" i="1"/>
  <c r="F23" i="1"/>
  <c r="G23" i="1"/>
  <c r="H23" i="1"/>
  <c r="I23" i="1"/>
  <c r="J23" i="1"/>
  <c r="O61" i="1" s="1"/>
  <c r="K23" i="1"/>
  <c r="L23" i="1"/>
  <c r="F24" i="1"/>
  <c r="G24" i="1"/>
  <c r="H24" i="1"/>
  <c r="I24" i="1"/>
  <c r="J24" i="1"/>
  <c r="K24" i="1"/>
  <c r="Q62" i="1" s="1"/>
  <c r="L24" i="1"/>
  <c r="F25" i="1"/>
  <c r="G25" i="1"/>
  <c r="H25" i="1"/>
  <c r="I25" i="1"/>
  <c r="J25" i="1"/>
  <c r="K25" i="1"/>
  <c r="L25" i="1"/>
  <c r="S63" i="1" s="1"/>
  <c r="F26" i="1"/>
  <c r="G26" i="1"/>
  <c r="H26" i="1"/>
  <c r="I26" i="1"/>
  <c r="J26" i="1"/>
  <c r="K26" i="1"/>
  <c r="L26" i="1"/>
  <c r="F27" i="1"/>
  <c r="G65" i="1" s="1"/>
  <c r="G27" i="1"/>
  <c r="H27" i="1"/>
  <c r="I27" i="1"/>
  <c r="J27" i="1"/>
  <c r="K27" i="1"/>
  <c r="L27" i="1"/>
  <c r="F28" i="1"/>
  <c r="G28" i="1"/>
  <c r="I66" i="1" s="1"/>
  <c r="H28" i="1"/>
  <c r="I28" i="1"/>
  <c r="J28" i="1"/>
  <c r="K28" i="1"/>
  <c r="L28" i="1"/>
  <c r="E19" i="1"/>
  <c r="E20" i="1"/>
  <c r="E21" i="1"/>
  <c r="E22" i="1"/>
  <c r="E23" i="1"/>
  <c r="E24" i="1"/>
  <c r="E25" i="1"/>
  <c r="E26" i="1"/>
  <c r="E27" i="1"/>
  <c r="E65" i="1" s="1"/>
  <c r="E28" i="1"/>
  <c r="E18" i="1"/>
  <c r="E56" i="1" s="1"/>
  <c r="F3" i="7"/>
  <c r="G3" i="7"/>
  <c r="H3" i="7"/>
  <c r="I3" i="7"/>
  <c r="J3" i="7"/>
  <c r="K3" i="7"/>
  <c r="L3" i="7"/>
  <c r="M3" i="7"/>
  <c r="E3" i="7"/>
  <c r="D28" i="7"/>
  <c r="D27" i="7"/>
  <c r="D26" i="7"/>
  <c r="D25" i="7"/>
  <c r="D24" i="7"/>
  <c r="D23" i="7"/>
  <c r="D22" i="7"/>
  <c r="D21" i="7"/>
  <c r="D20" i="7"/>
  <c r="D19" i="7"/>
  <c r="D18" i="7"/>
  <c r="D17" i="7"/>
  <c r="F1" i="7"/>
  <c r="K3" i="5"/>
  <c r="L3" i="5"/>
  <c r="M3" i="5"/>
  <c r="K1" i="5"/>
  <c r="L1" i="5" s="1"/>
  <c r="M1" i="5" s="1"/>
  <c r="G1" i="5"/>
  <c r="H1" i="5" s="1"/>
  <c r="I1" i="5" s="1"/>
  <c r="J1" i="5" s="1"/>
  <c r="F1" i="5"/>
  <c r="F3" i="5" s="1"/>
  <c r="E3" i="5"/>
  <c r="D28" i="5"/>
  <c r="D27" i="5"/>
  <c r="D26" i="5"/>
  <c r="D25" i="5"/>
  <c r="D24" i="5"/>
  <c r="D23" i="5"/>
  <c r="D22" i="5"/>
  <c r="D21" i="5"/>
  <c r="D20" i="5"/>
  <c r="D19" i="5"/>
  <c r="D18" i="5"/>
  <c r="D17" i="5"/>
  <c r="E65" i="4"/>
  <c r="G63" i="4"/>
  <c r="E60" i="4"/>
  <c r="G53" i="4"/>
  <c r="I53" i="4" s="1"/>
  <c r="K53" i="4" s="1"/>
  <c r="S66" i="4"/>
  <c r="Q66" i="4"/>
  <c r="M66" i="4"/>
  <c r="K66" i="4"/>
  <c r="I66" i="4"/>
  <c r="E66" i="4"/>
  <c r="D28" i="4"/>
  <c r="Q65" i="4"/>
  <c r="O65" i="4"/>
  <c r="K65" i="4"/>
  <c r="G65" i="4"/>
  <c r="D27" i="4"/>
  <c r="S64" i="4"/>
  <c r="O64" i="4"/>
  <c r="M64" i="4"/>
  <c r="K64" i="4"/>
  <c r="E64" i="4"/>
  <c r="D26" i="4"/>
  <c r="S63" i="4"/>
  <c r="O63" i="4"/>
  <c r="M63" i="4"/>
  <c r="K63" i="4"/>
  <c r="E63" i="4"/>
  <c r="D25" i="4"/>
  <c r="Q62" i="4"/>
  <c r="M62" i="4"/>
  <c r="K62" i="4"/>
  <c r="I62" i="4"/>
  <c r="E62" i="4"/>
  <c r="D24" i="4"/>
  <c r="O61" i="4"/>
  <c r="M61" i="4"/>
  <c r="I61" i="4"/>
  <c r="G61" i="4"/>
  <c r="E61" i="4"/>
  <c r="D23" i="4"/>
  <c r="Q60" i="4"/>
  <c r="O60" i="4"/>
  <c r="M60" i="4"/>
  <c r="I60" i="4"/>
  <c r="G60" i="4"/>
  <c r="D22" i="4"/>
  <c r="S59" i="4"/>
  <c r="O59" i="4"/>
  <c r="K59" i="4"/>
  <c r="G59" i="4"/>
  <c r="E59" i="4"/>
  <c r="D21" i="4"/>
  <c r="S58" i="4"/>
  <c r="Q58" i="4"/>
  <c r="K58" i="4"/>
  <c r="I58" i="4"/>
  <c r="E58" i="4"/>
  <c r="D20" i="4"/>
  <c r="S57" i="4"/>
  <c r="Q57" i="4"/>
  <c r="O57" i="4"/>
  <c r="G57" i="4"/>
  <c r="D19" i="4"/>
  <c r="S56" i="4"/>
  <c r="O56" i="4"/>
  <c r="M56" i="4"/>
  <c r="G56" i="4"/>
  <c r="E56" i="4"/>
  <c r="D18" i="4"/>
  <c r="D17" i="4"/>
  <c r="E3" i="4"/>
  <c r="F1" i="4"/>
  <c r="G1" i="4" s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D56" i="1"/>
  <c r="D18" i="1"/>
  <c r="G53" i="1"/>
  <c r="I53" i="1" s="1"/>
  <c r="K53" i="1" s="1"/>
  <c r="M53" i="1" s="1"/>
  <c r="O53" i="1" s="1"/>
  <c r="Q53" i="1" s="1"/>
  <c r="S53" i="1" s="1"/>
  <c r="D17" i="1"/>
  <c r="E3" i="1"/>
  <c r="F1" i="1"/>
  <c r="G1" i="1" s="1"/>
  <c r="H1" i="1" s="1"/>
  <c r="I1" i="1" s="1"/>
  <c r="J1" i="1" s="1"/>
  <c r="K1" i="1" s="1"/>
  <c r="L1" i="1" s="1"/>
  <c r="L3" i="1" s="1"/>
  <c r="I57" i="1"/>
  <c r="K57" i="1"/>
  <c r="M57" i="1"/>
  <c r="O57" i="1"/>
  <c r="Q57" i="1"/>
  <c r="S57" i="1"/>
  <c r="G58" i="1"/>
  <c r="K58" i="1"/>
  <c r="M58" i="1"/>
  <c r="O58" i="1"/>
  <c r="Q58" i="1"/>
  <c r="S58" i="1"/>
  <c r="G59" i="1"/>
  <c r="I59" i="1"/>
  <c r="M59" i="1"/>
  <c r="O59" i="1"/>
  <c r="Q59" i="1"/>
  <c r="S59" i="1"/>
  <c r="G60" i="1"/>
  <c r="I60" i="1"/>
  <c r="K60" i="1"/>
  <c r="O60" i="1"/>
  <c r="Q60" i="1"/>
  <c r="S60" i="1"/>
  <c r="G61" i="1"/>
  <c r="I61" i="1"/>
  <c r="K61" i="1"/>
  <c r="M61" i="1"/>
  <c r="Q61" i="1"/>
  <c r="S61" i="1"/>
  <c r="G62" i="1"/>
  <c r="I62" i="1"/>
  <c r="K62" i="1"/>
  <c r="M62" i="1"/>
  <c r="O62" i="1"/>
  <c r="S62" i="1"/>
  <c r="G63" i="1"/>
  <c r="I63" i="1"/>
  <c r="K63" i="1"/>
  <c r="M63" i="1"/>
  <c r="O63" i="1"/>
  <c r="Q63" i="1"/>
  <c r="G64" i="1"/>
  <c r="I64" i="1"/>
  <c r="K64" i="1"/>
  <c r="M64" i="1"/>
  <c r="O64" i="1"/>
  <c r="Q64" i="1"/>
  <c r="S64" i="1"/>
  <c r="I65" i="1"/>
  <c r="K65" i="1"/>
  <c r="M65" i="1"/>
  <c r="O65" i="1"/>
  <c r="Q65" i="1"/>
  <c r="S65" i="1"/>
  <c r="G66" i="1"/>
  <c r="K66" i="1"/>
  <c r="M66" i="1"/>
  <c r="O66" i="1"/>
  <c r="Q66" i="1"/>
  <c r="S66" i="1"/>
  <c r="E58" i="1"/>
  <c r="E59" i="1"/>
  <c r="E60" i="1"/>
  <c r="E61" i="1"/>
  <c r="E62" i="1"/>
  <c r="E63" i="1"/>
  <c r="E64" i="1"/>
  <c r="E66" i="1"/>
  <c r="E57" i="1"/>
  <c r="H3" i="13" l="1"/>
  <c r="I1" i="13"/>
  <c r="H1" i="12"/>
  <c r="I1" i="11"/>
  <c r="H3" i="11"/>
  <c r="G1" i="9"/>
  <c r="G1" i="7"/>
  <c r="J3" i="5"/>
  <c r="I3" i="5"/>
  <c r="H3" i="5"/>
  <c r="G3" i="5"/>
  <c r="G3" i="4"/>
  <c r="H1" i="4"/>
  <c r="P60" i="4"/>
  <c r="R61" i="4"/>
  <c r="P63" i="4"/>
  <c r="R56" i="4"/>
  <c r="R64" i="4"/>
  <c r="P66" i="4"/>
  <c r="R57" i="4"/>
  <c r="R58" i="4"/>
  <c r="R59" i="4"/>
  <c r="J66" i="4"/>
  <c r="J65" i="4"/>
  <c r="J63" i="4"/>
  <c r="J62" i="4"/>
  <c r="J60" i="4"/>
  <c r="M53" i="4"/>
  <c r="O53" i="4" s="1"/>
  <c r="Q53" i="4" s="1"/>
  <c r="S53" i="4" s="1"/>
  <c r="F3" i="4"/>
  <c r="D56" i="4"/>
  <c r="L56" i="4"/>
  <c r="D57" i="4"/>
  <c r="L57" i="4"/>
  <c r="D58" i="4"/>
  <c r="L58" i="4"/>
  <c r="D59" i="4"/>
  <c r="L59" i="4"/>
  <c r="D60" i="4"/>
  <c r="L60" i="4"/>
  <c r="D61" i="4"/>
  <c r="L61" i="4"/>
  <c r="D62" i="4"/>
  <c r="L62" i="4"/>
  <c r="D63" i="4"/>
  <c r="L63" i="4"/>
  <c r="D64" i="4"/>
  <c r="L64" i="4"/>
  <c r="D65" i="4"/>
  <c r="L65" i="4"/>
  <c r="D66" i="4"/>
  <c r="L66" i="4"/>
  <c r="F56" i="4"/>
  <c r="N56" i="4"/>
  <c r="F57" i="4"/>
  <c r="N57" i="4"/>
  <c r="F58" i="4"/>
  <c r="N58" i="4"/>
  <c r="F59" i="4"/>
  <c r="N59" i="4"/>
  <c r="F60" i="4"/>
  <c r="N60" i="4"/>
  <c r="F61" i="4"/>
  <c r="N61" i="4"/>
  <c r="F62" i="4"/>
  <c r="N62" i="4"/>
  <c r="F63" i="4"/>
  <c r="N63" i="4"/>
  <c r="F64" i="4"/>
  <c r="N64" i="4"/>
  <c r="F65" i="4"/>
  <c r="N65" i="4"/>
  <c r="F66" i="4"/>
  <c r="N66" i="4"/>
  <c r="H56" i="4"/>
  <c r="P56" i="4"/>
  <c r="H57" i="4"/>
  <c r="P57" i="4"/>
  <c r="H58" i="4"/>
  <c r="P58" i="4"/>
  <c r="H59" i="4"/>
  <c r="P59" i="4"/>
  <c r="H60" i="4"/>
  <c r="H61" i="4"/>
  <c r="P61" i="4"/>
  <c r="H62" i="4"/>
  <c r="H63" i="4"/>
  <c r="H64" i="4"/>
  <c r="P64" i="4"/>
  <c r="H65" i="4"/>
  <c r="H66" i="4"/>
  <c r="J56" i="4"/>
  <c r="J57" i="4"/>
  <c r="J58" i="4"/>
  <c r="J59" i="4"/>
  <c r="J61" i="4"/>
  <c r="J64" i="4"/>
  <c r="J3" i="1"/>
  <c r="H3" i="1"/>
  <c r="F3" i="1"/>
  <c r="K3" i="1"/>
  <c r="I3" i="1"/>
  <c r="G3" i="1"/>
  <c r="D20" i="1"/>
  <c r="D21" i="1"/>
  <c r="D22" i="1"/>
  <c r="D23" i="1"/>
  <c r="D24" i="1"/>
  <c r="D25" i="1"/>
  <c r="D26" i="1"/>
  <c r="D27" i="1"/>
  <c r="D28" i="1"/>
  <c r="D19" i="1"/>
  <c r="I3" i="13" l="1"/>
  <c r="J1" i="13"/>
  <c r="I1" i="12"/>
  <c r="J1" i="11"/>
  <c r="I3" i="11"/>
  <c r="G3" i="9"/>
  <c r="H1" i="9"/>
  <c r="H1" i="7"/>
  <c r="R66" i="4"/>
  <c r="R65" i="4"/>
  <c r="R63" i="4"/>
  <c r="R62" i="4"/>
  <c r="R60" i="4"/>
  <c r="P65" i="4"/>
  <c r="P62" i="4"/>
  <c r="H3" i="4"/>
  <c r="I1" i="4"/>
  <c r="N65" i="1"/>
  <c r="F65" i="1"/>
  <c r="D65" i="1"/>
  <c r="L65" i="1"/>
  <c r="R65" i="1"/>
  <c r="J65" i="1"/>
  <c r="H65" i="1"/>
  <c r="P65" i="1"/>
  <c r="L59" i="1"/>
  <c r="R59" i="1"/>
  <c r="J59" i="1"/>
  <c r="D59" i="1"/>
  <c r="P59" i="1"/>
  <c r="H59" i="1"/>
  <c r="N59" i="1"/>
  <c r="F59" i="1"/>
  <c r="N66" i="1"/>
  <c r="F66" i="1"/>
  <c r="R66" i="1"/>
  <c r="L66" i="1"/>
  <c r="D66" i="1"/>
  <c r="J66" i="1"/>
  <c r="P66" i="1"/>
  <c r="H66" i="1"/>
  <c r="P64" i="1"/>
  <c r="H64" i="1"/>
  <c r="D64" i="1"/>
  <c r="N64" i="1"/>
  <c r="F64" i="1"/>
  <c r="L64" i="1"/>
  <c r="R64" i="1"/>
  <c r="J64" i="1"/>
  <c r="N58" i="1"/>
  <c r="F58" i="1"/>
  <c r="J58" i="1"/>
  <c r="L58" i="1"/>
  <c r="D58" i="1"/>
  <c r="R58" i="1"/>
  <c r="P58" i="1"/>
  <c r="H58" i="1"/>
  <c r="N57" i="1"/>
  <c r="F57" i="1"/>
  <c r="L57" i="1"/>
  <c r="D57" i="1"/>
  <c r="R57" i="1"/>
  <c r="J57" i="1"/>
  <c r="P57" i="1"/>
  <c r="H57" i="1"/>
  <c r="P63" i="1"/>
  <c r="H63" i="1"/>
  <c r="N63" i="1"/>
  <c r="F63" i="1"/>
  <c r="L63" i="1"/>
  <c r="R63" i="1"/>
  <c r="D63" i="1"/>
  <c r="J63" i="1"/>
  <c r="R62" i="1"/>
  <c r="J62" i="1"/>
  <c r="N62" i="1"/>
  <c r="P62" i="1"/>
  <c r="H62" i="1"/>
  <c r="F62" i="1"/>
  <c r="L62" i="1"/>
  <c r="D62" i="1"/>
  <c r="R61" i="1"/>
  <c r="J61" i="1"/>
  <c r="P61" i="1"/>
  <c r="H61" i="1"/>
  <c r="N61" i="1"/>
  <c r="F61" i="1"/>
  <c r="D61" i="1"/>
  <c r="L61" i="1"/>
  <c r="L60" i="1"/>
  <c r="H60" i="1"/>
  <c r="D60" i="1"/>
  <c r="R60" i="1"/>
  <c r="J60" i="1"/>
  <c r="P60" i="1"/>
  <c r="N60" i="1"/>
  <c r="F60" i="1"/>
  <c r="J3" i="13" l="1"/>
  <c r="K1" i="13"/>
  <c r="J1" i="12"/>
  <c r="K1" i="11"/>
  <c r="J3" i="11"/>
  <c r="H3" i="9"/>
  <c r="I1" i="9"/>
  <c r="I1" i="7"/>
  <c r="I3" i="4"/>
  <c r="J1" i="4"/>
  <c r="K3" i="13" l="1"/>
  <c r="L1" i="13"/>
  <c r="K1" i="12"/>
  <c r="L1" i="11"/>
  <c r="K3" i="11"/>
  <c r="I3" i="9"/>
  <c r="J1" i="9"/>
  <c r="J1" i="7"/>
  <c r="K1" i="4"/>
  <c r="J3" i="4"/>
  <c r="L3" i="13" l="1"/>
  <c r="M1" i="13"/>
  <c r="M3" i="13" s="1"/>
  <c r="L1" i="12"/>
  <c r="L3" i="11"/>
  <c r="M1" i="11"/>
  <c r="M3" i="11" s="1"/>
  <c r="J3" i="9"/>
  <c r="K1" i="9"/>
  <c r="K1" i="7"/>
  <c r="K3" i="4"/>
  <c r="L1" i="4"/>
  <c r="L3" i="4" s="1"/>
  <c r="M1" i="12" l="1"/>
  <c r="K3" i="9"/>
  <c r="L1" i="9"/>
  <c r="L1" i="7"/>
  <c r="L3" i="9" l="1"/>
  <c r="M1" i="9"/>
  <c r="M3" i="9" s="1"/>
  <c r="M1" i="7"/>
</calcChain>
</file>

<file path=xl/sharedStrings.xml><?xml version="1.0" encoding="utf-8"?>
<sst xmlns="http://schemas.openxmlformats.org/spreadsheetml/2006/main" count="1193" uniqueCount="887">
  <si>
    <t>730m</t>
  </si>
  <si>
    <t>628.7m</t>
  </si>
  <si>
    <t>560.8m</t>
  </si>
  <si>
    <t>483.1m</t>
  </si>
  <si>
    <t>396.9m</t>
  </si>
  <si>
    <t>303.9m</t>
  </si>
  <si>
    <t>205.5m</t>
  </si>
  <si>
    <t>103.7m</t>
  </si>
  <si>
    <t>495.6m</t>
  </si>
  <si>
    <t>616.9m</t>
  </si>
  <si>
    <t>719.7m</t>
  </si>
  <si>
    <t>695.9m</t>
  </si>
  <si>
    <t>624m</t>
  </si>
  <si>
    <t>509.3m</t>
  </si>
  <si>
    <t>360m</t>
  </si>
  <si>
    <t>186.3m</t>
  </si>
  <si>
    <t>-780.9m</t>
  </si>
  <si>
    <t>-736.7m</t>
  </si>
  <si>
    <t>-311m</t>
  </si>
  <si>
    <t>-511.7m</t>
  </si>
  <si>
    <t>-621.1m</t>
  </si>
  <si>
    <t>717.5m</t>
  </si>
  <si>
    <t>803.4m</t>
  </si>
  <si>
    <t>-868.3m</t>
  </si>
  <si>
    <t>518.9m</t>
  </si>
  <si>
    <t>685.4m</t>
  </si>
  <si>
    <t>693m</t>
  </si>
  <si>
    <t>418.8m</t>
  </si>
  <si>
    <t>112.4m</t>
  </si>
  <si>
    <t>-209.7m</t>
  </si>
  <si>
    <t>-494.6m</t>
  </si>
  <si>
    <t>-695.8m</t>
  </si>
  <si>
    <t>-570.9m</t>
  </si>
  <si>
    <t>982.4m</t>
  </si>
  <si>
    <t>920.6m</t>
  </si>
  <si>
    <t>596.3m</t>
  </si>
  <si>
    <t>101.8m</t>
  </si>
  <si>
    <t>-421.7m</t>
  </si>
  <si>
    <t>-824.9m</t>
  </si>
  <si>
    <t>-992.8m</t>
  </si>
  <si>
    <t>-877.4m</t>
  </si>
  <si>
    <t>197.3m</t>
  </si>
  <si>
    <t>762.7m</t>
  </si>
  <si>
    <t>992.7m</t>
  </si>
  <si>
    <t>786.2m</t>
  </si>
  <si>
    <t>234m</t>
  </si>
  <si>
    <t>-421.1m</t>
  </si>
  <si>
    <t>-891m</t>
  </si>
  <si>
    <t>-969.2m</t>
  </si>
  <si>
    <t>841.5m</t>
  </si>
  <si>
    <t>201.9m</t>
  </si>
  <si>
    <t>-563.4m</t>
  </si>
  <si>
    <t>-977.9m</t>
  </si>
  <si>
    <t>-783.6m</t>
  </si>
  <si>
    <t>-101.5m</t>
  </si>
  <si>
    <t>643.8m</t>
  </si>
  <si>
    <t>988.3m</t>
  </si>
  <si>
    <t>781.2m</t>
  </si>
  <si>
    <t>950.7m</t>
  </si>
  <si>
    <t>330.6m</t>
  </si>
  <si>
    <t>-564m</t>
  </si>
  <si>
    <t>-990.2m</t>
  </si>
  <si>
    <t>-594.1m</t>
  </si>
  <si>
    <t>295.5m</t>
  </si>
  <si>
    <t>939.6m</t>
  </si>
  <si>
    <t>299.2m</t>
  </si>
  <si>
    <t>-686.6m</t>
  </si>
  <si>
    <t>-944.6m</t>
  </si>
  <si>
    <t>-201.2m</t>
  </si>
  <si>
    <t>755.4m</t>
  </si>
  <si>
    <t>911.3m</t>
  </si>
  <si>
    <t>101.2m</t>
  </si>
  <si>
    <t>-816.2m</t>
  </si>
  <si>
    <t xml:space="preserve">L (WV) </t>
  </si>
  <si>
    <t>Pk (V)</t>
  </si>
  <si>
    <t>PkPk (V)</t>
  </si>
  <si>
    <t>Rload = Short</t>
  </si>
  <si>
    <t>L= 0.25 wv</t>
  </si>
  <si>
    <t>L= 0.5 wv</t>
  </si>
  <si>
    <t>L= 0.75 wv</t>
  </si>
  <si>
    <t>L= 1 wv</t>
  </si>
  <si>
    <t>L= 1.25 wv</t>
  </si>
  <si>
    <t>L= 1.5 wv</t>
  </si>
  <si>
    <t>L= 1.75 wv</t>
  </si>
  <si>
    <t>L= 2 wv</t>
  </si>
  <si>
    <t>761.4m</t>
  </si>
  <si>
    <t>336.4m</t>
  </si>
  <si>
    <t>658.8m</t>
  </si>
  <si>
    <t>763.8m</t>
  </si>
  <si>
    <t>-454.8m</t>
  </si>
  <si>
    <t>957.2m</t>
  </si>
  <si>
    <t>-37.04m</t>
  </si>
  <si>
    <t>967.9m</t>
  </si>
  <si>
    <t>239.1m</t>
  </si>
  <si>
    <t>326.4m</t>
  </si>
  <si>
    <t>407.5m</t>
  </si>
  <si>
    <t>481.5m</t>
  </si>
  <si>
    <t>547.5m</t>
  </si>
  <si>
    <t>604.7m</t>
  </si>
  <si>
    <t>652.4m</t>
  </si>
  <si>
    <t>690.1m</t>
  </si>
  <si>
    <t>717.4m</t>
  </si>
  <si>
    <t>733.8m</t>
  </si>
  <si>
    <t>739.4m</t>
  </si>
  <si>
    <t>660.3m</t>
  </si>
  <si>
    <t>572.2m</t>
  </si>
  <si>
    <t>441.3m</t>
  </si>
  <si>
    <t>278.4m</t>
  </si>
  <si>
    <t>96.57m</t>
  </si>
  <si>
    <t>-89.98m</t>
  </si>
  <si>
    <t>-266.8m</t>
  </si>
  <si>
    <t>-420.5m</t>
  </si>
  <si>
    <t>-539.3m</t>
  </si>
  <si>
    <t>-614.4m</t>
  </si>
  <si>
    <t>-640.1m</t>
  </si>
  <si>
    <t>458.9m</t>
  </si>
  <si>
    <t>680.1m</t>
  </si>
  <si>
    <t>786.9m</t>
  </si>
  <si>
    <t>763.1m</t>
  </si>
  <si>
    <t>613.6m</t>
  </si>
  <si>
    <t>364m</t>
  </si>
  <si>
    <t>55.74m</t>
  </si>
  <si>
    <t>-260.3m</t>
  </si>
  <si>
    <t>-532.1m</t>
  </si>
  <si>
    <t>-715.3m</t>
  </si>
  <si>
    <t>-779.9m</t>
  </si>
  <si>
    <t>636.2m</t>
  </si>
  <si>
    <t>152.7m</t>
  </si>
  <si>
    <t>-374.4m</t>
  </si>
  <si>
    <t>-794.7m</t>
  </si>
  <si>
    <t>-988.2m</t>
  </si>
  <si>
    <t>-899.8m</t>
  </si>
  <si>
    <t>-554.5m</t>
  </si>
  <si>
    <t>-51.1m</t>
  </si>
  <si>
    <t>466.9m</t>
  </si>
  <si>
    <t>851.7m</t>
  </si>
  <si>
    <t>993.4m</t>
  </si>
  <si>
    <t>881.3m</t>
  </si>
  <si>
    <t>971.8m</t>
  </si>
  <si>
    <t>634.9m</t>
  </si>
  <si>
    <t>18.88m</t>
  </si>
  <si>
    <t>-605.5m</t>
  </si>
  <si>
    <t>-963.6m</t>
  </si>
  <si>
    <t>-898m</t>
  </si>
  <si>
    <t>-437.5m</t>
  </si>
  <si>
    <t>215.4m</t>
  </si>
  <si>
    <t>773.5m</t>
  </si>
  <si>
    <t>991.5m</t>
  </si>
  <si>
    <t>-251.7m</t>
  </si>
  <si>
    <t>522.4m</t>
  </si>
  <si>
    <t>971.4m</t>
  </si>
  <si>
    <t>815.6m</t>
  </si>
  <si>
    <t>152.1m</t>
  </si>
  <si>
    <t>-606.1m</t>
  </si>
  <si>
    <t>-986.9m</t>
  </si>
  <si>
    <t>-753.4m</t>
  </si>
  <si>
    <t>-50.87m</t>
  </si>
  <si>
    <t>683.3m</t>
  </si>
  <si>
    <t>992.1m</t>
  </si>
  <si>
    <t>987.7m</t>
  </si>
  <si>
    <t>607.7m</t>
  </si>
  <si>
    <t>-277m</t>
  </si>
  <si>
    <t>-931.6m</t>
  </si>
  <si>
    <t>-812.5m</t>
  </si>
  <si>
    <t>-18.58m</t>
  </si>
  <si>
    <t>790.7m</t>
  </si>
  <si>
    <t>943.3m</t>
  </si>
  <si>
    <t>312.5m</t>
  </si>
  <si>
    <t>-577.9m</t>
  </si>
  <si>
    <t>-988.3m</t>
  </si>
  <si>
    <t>178.5m</t>
  </si>
  <si>
    <t>942.6m</t>
  </si>
  <si>
    <t>707.7m</t>
  </si>
  <si>
    <t>-277.2m</t>
  </si>
  <si>
    <t>-968.3m</t>
  </si>
  <si>
    <t>-633.1m</t>
  </si>
  <si>
    <t>373m</t>
  </si>
  <si>
    <t>983.8m</t>
  </si>
  <si>
    <t>551.9m</t>
  </si>
  <si>
    <t>-464.9m</t>
  </si>
  <si>
    <t>-989m</t>
  </si>
  <si>
    <t>Rload = Open</t>
  </si>
  <si>
    <t>Rload = Inductor</t>
  </si>
  <si>
    <t>x of L</t>
  </si>
  <si>
    <t>L = 0.25 WV</t>
  </si>
  <si>
    <t>774.1m</t>
  </si>
  <si>
    <t>746.7m</t>
  </si>
  <si>
    <t>706m</t>
  </si>
  <si>
    <t>652.9m</t>
  </si>
  <si>
    <t>588.4m</t>
  </si>
  <si>
    <t>513.8m</t>
  </si>
  <si>
    <t>430.3m</t>
  </si>
  <si>
    <t>339.5m</t>
  </si>
  <si>
    <t>242.8m</t>
  </si>
  <si>
    <t>142m</t>
  </si>
  <si>
    <t>38.67m</t>
  </si>
  <si>
    <t>783.9m</t>
  </si>
  <si>
    <t>760.5m</t>
  </si>
  <si>
    <t>723.8m</t>
  </si>
  <si>
    <t>674.6m</t>
  </si>
  <si>
    <t>613.9m</t>
  </si>
  <si>
    <t>542.6m</t>
  </si>
  <si>
    <t>462.2m</t>
  </si>
  <si>
    <t>374m</t>
  </si>
  <si>
    <t>279.4m</t>
  </si>
  <si>
    <t>180.1m</t>
  </si>
  <si>
    <t>77.7m</t>
  </si>
  <si>
    <t>790.8m</t>
  </si>
  <si>
    <t>771.4m</t>
  </si>
  <si>
    <t>738.8m</t>
  </si>
  <si>
    <t>693.6m</t>
  </si>
  <si>
    <t>636.7m</t>
  </si>
  <si>
    <t>569.2m</t>
  </si>
  <si>
    <t>492.1m</t>
  </si>
  <si>
    <t>406.8m</t>
  </si>
  <si>
    <t>314.8m</t>
  </si>
  <si>
    <t>217.5m</t>
  </si>
  <si>
    <t>116.5m</t>
  </si>
  <si>
    <t>794.6m</t>
  </si>
  <si>
    <t>779.3m</t>
  </si>
  <si>
    <t>750.7m</t>
  </si>
  <si>
    <t>709.7m</t>
  </si>
  <si>
    <t>656.8m</t>
  </si>
  <si>
    <t>593.1m</t>
  </si>
  <si>
    <t>519.6m</t>
  </si>
  <si>
    <t>437.6m</t>
  </si>
  <si>
    <t>348.5m</t>
  </si>
  <si>
    <t>253.6m</t>
  </si>
  <si>
    <t>154.4m</t>
  </si>
  <si>
    <t>795.5m</t>
  </si>
  <si>
    <t>784.1m</t>
  </si>
  <si>
    <t>759.7m</t>
  </si>
  <si>
    <t>722.7m</t>
  </si>
  <si>
    <t>673.9m</t>
  </si>
  <si>
    <t>614.1m</t>
  </si>
  <si>
    <t>544.5m</t>
  </si>
  <si>
    <t>466m</t>
  </si>
  <si>
    <t>380.1m</t>
  </si>
  <si>
    <t>287.9m</t>
  </si>
  <si>
    <t>191.1m</t>
  </si>
  <si>
    <t>793.7m</t>
  </si>
  <si>
    <t>786.1m</t>
  </si>
  <si>
    <t>765.6m</t>
  </si>
  <si>
    <t>732.7m</t>
  </si>
  <si>
    <t>687.9m</t>
  </si>
  <si>
    <t>632.2m</t>
  </si>
  <si>
    <t>566.5m</t>
  </si>
  <si>
    <t>491.7m</t>
  </si>
  <si>
    <t>409.2m</t>
  </si>
  <si>
    <t>320.1m</t>
  </si>
  <si>
    <t>225.9m</t>
  </si>
  <si>
    <t>789.5m</t>
  </si>
  <si>
    <t>785.5m</t>
  </si>
  <si>
    <t>768.7m</t>
  </si>
  <si>
    <t>739.7m</t>
  </si>
  <si>
    <t>699m</t>
  </si>
  <si>
    <t>647.3m</t>
  </si>
  <si>
    <t>585.6m</t>
  </si>
  <si>
    <t>514.6m</t>
  </si>
  <si>
    <t>435.7m</t>
  </si>
  <si>
    <t>349.9m</t>
  </si>
  <si>
    <t>258.6m</t>
  </si>
  <si>
    <t>783m</t>
  </si>
  <si>
    <t>782.4m</t>
  </si>
  <si>
    <t>769.2m</t>
  </si>
  <si>
    <t>744m</t>
  </si>
  <si>
    <t>707.2m</t>
  </si>
  <si>
    <t>659.5m</t>
  </si>
  <si>
    <t>601.7m</t>
  </si>
  <si>
    <t>534.7m</t>
  </si>
  <si>
    <t>459.4m</t>
  </si>
  <si>
    <t>377.1m</t>
  </si>
  <si>
    <t>288.9m</t>
  </si>
  <si>
    <t>Rload = Capacitor</t>
  </si>
  <si>
    <t>372.1m</t>
  </si>
  <si>
    <t>-125m</t>
  </si>
  <si>
    <t>284.1m</t>
  </si>
  <si>
    <t>263.8m</t>
  </si>
  <si>
    <t>447.9m</t>
  </si>
  <si>
    <t>451.7m</t>
  </si>
  <si>
    <t>540.3m</t>
  </si>
  <si>
    <t>444.6m</t>
  </si>
  <si>
    <t>340.8m</t>
  </si>
  <si>
    <t>230.7m</t>
  </si>
  <si>
    <t>116.4m</t>
  </si>
  <si>
    <t>580.6m</t>
  </si>
  <si>
    <t>487.1m</t>
  </si>
  <si>
    <t>384.9m</t>
  </si>
  <si>
    <t>275.8m</t>
  </si>
  <si>
    <t>161.7m</t>
  </si>
  <si>
    <t>44.67m</t>
  </si>
  <si>
    <t>49.16m</t>
  </si>
  <si>
    <t>52.73m</t>
  </si>
  <si>
    <t>55.32m</t>
  </si>
  <si>
    <t>56.89m</t>
  </si>
  <si>
    <t>57.42m</t>
  </si>
  <si>
    <t>617.8m</t>
  </si>
  <si>
    <t>528.2m</t>
  </si>
  <si>
    <t>429.2m</t>
  </si>
  <si>
    <t>322.5m</t>
  </si>
  <si>
    <t>210.1m</t>
  </si>
  <si>
    <t>93.83m</t>
  </si>
  <si>
    <t>103m</t>
  </si>
  <si>
    <t>110.3m</t>
  </si>
  <si>
    <t>115.7m</t>
  </si>
  <si>
    <t>118.9m</t>
  </si>
  <si>
    <t>119.9m</t>
  </si>
  <si>
    <t>655.9m</t>
  </si>
  <si>
    <t>570.7m</t>
  </si>
  <si>
    <t>475.6m</t>
  </si>
  <si>
    <t>262.1m</t>
  </si>
  <si>
    <t>147.4m</t>
  </si>
  <si>
    <t>161.4m</t>
  </si>
  <si>
    <t>172.5m</t>
  </si>
  <si>
    <t>180.5m</t>
  </si>
  <si>
    <t>185.4m</t>
  </si>
  <si>
    <t>187m</t>
  </si>
  <si>
    <t>691.4m</t>
  </si>
  <si>
    <t>611.6m</t>
  </si>
  <si>
    <t>521.3m</t>
  </si>
  <si>
    <t>422.1m</t>
  </si>
  <si>
    <t>315.7m</t>
  </si>
  <si>
    <t>203.8m</t>
  </si>
  <si>
    <t>222.4m</t>
  </si>
  <si>
    <t>237.1m</t>
  </si>
  <si>
    <t>247.8m</t>
  </si>
  <si>
    <t>254.3m</t>
  </si>
  <si>
    <t>256.5m</t>
  </si>
  <si>
    <t>722.2m</t>
  </si>
  <si>
    <t>648.6m</t>
  </si>
  <si>
    <t>564.2m</t>
  </si>
  <si>
    <t>470.5m</t>
  </si>
  <si>
    <t>368.8m</t>
  </si>
  <si>
    <t>261m</t>
  </si>
  <si>
    <t>283.9m</t>
  </si>
  <si>
    <t>302m</t>
  </si>
  <si>
    <t>315.1m</t>
  </si>
  <si>
    <t>323m</t>
  </si>
  <si>
    <t>325.7m</t>
  </si>
  <si>
    <t>746.5m</t>
  </si>
  <si>
    <t>679.8m</t>
  </si>
  <si>
    <t>602.2m</t>
  </si>
  <si>
    <t>514.8m</t>
  </si>
  <si>
    <t>419.1m</t>
  </si>
  <si>
    <t>316.6m</t>
  </si>
  <si>
    <t>343.1m</t>
  </si>
  <si>
    <t>364.1m</t>
  </si>
  <si>
    <t>379.3m</t>
  </si>
  <si>
    <t>388.5m</t>
  </si>
  <si>
    <t>391.6m</t>
  </si>
  <si>
    <t>762.5m</t>
  </si>
  <si>
    <t>703.3m</t>
  </si>
  <si>
    <t>633m</t>
  </si>
  <si>
    <t>552.8m</t>
  </si>
  <si>
    <t>464m</t>
  </si>
  <si>
    <t>367.8m</t>
  </si>
  <si>
    <t>397.3m</t>
  </si>
  <si>
    <t>420.5m</t>
  </si>
  <si>
    <t>437.3m</t>
  </si>
  <si>
    <t>447.5m</t>
  </si>
  <si>
    <t>450.9m</t>
  </si>
  <si>
    <t>769.4m</t>
  </si>
  <si>
    <t>717.7m</t>
  </si>
  <si>
    <t>655.1m</t>
  </si>
  <si>
    <t>582.6m</t>
  </si>
  <si>
    <t>501.3m</t>
  </si>
  <si>
    <t>412.4m</t>
  </si>
  <si>
    <t>443.7m</t>
  </si>
  <si>
    <t>468.5m</t>
  </si>
  <si>
    <t>486.3m</t>
  </si>
  <si>
    <t>497.1m</t>
  </si>
  <si>
    <t>500.7m</t>
  </si>
  <si>
    <t>52.5m</t>
  </si>
  <si>
    <t>67.93m</t>
  </si>
  <si>
    <t>82.17m</t>
  </si>
  <si>
    <t>95.08m</t>
  </si>
  <si>
    <t>106.5m</t>
  </si>
  <si>
    <t>124.6m</t>
  </si>
  <si>
    <t>131.1m</t>
  </si>
  <si>
    <t>135.7m</t>
  </si>
  <si>
    <t>138.5m</t>
  </si>
  <si>
    <t>139.5m</t>
  </si>
  <si>
    <t>116.2m</t>
  </si>
  <si>
    <t>142.2m</t>
  </si>
  <si>
    <t>165.9m</t>
  </si>
  <si>
    <t>187.1m</t>
  </si>
  <si>
    <t>205.8m</t>
  </si>
  <si>
    <t>221.8m</t>
  </si>
  <si>
    <t>234.9m</t>
  </si>
  <si>
    <t>245.2m</t>
  </si>
  <si>
    <t>252.6m</t>
  </si>
  <si>
    <t>257.1m</t>
  </si>
  <si>
    <t>159.5m</t>
  </si>
  <si>
    <t>213.1m</t>
  </si>
  <si>
    <t>262.8m</t>
  </si>
  <si>
    <t>308.1m</t>
  </si>
  <si>
    <t>348.3m</t>
  </si>
  <si>
    <t>383.2m</t>
  </si>
  <si>
    <t>412.2m</t>
  </si>
  <si>
    <t>435.1m</t>
  </si>
  <si>
    <t>461.6m</t>
  </si>
  <si>
    <t>465m</t>
  </si>
  <si>
    <t>221.5m</t>
  </si>
  <si>
    <t>278.7m</t>
  </si>
  <si>
    <t>331.2m</t>
  </si>
  <si>
    <t>378.6m</t>
  </si>
  <si>
    <t>420.4m</t>
  </si>
  <si>
    <t>456.4m</t>
  </si>
  <si>
    <t>486.2m</t>
  </si>
  <si>
    <t>509.6m</t>
  </si>
  <si>
    <t>526.5m</t>
  </si>
  <si>
    <t>536.6m</t>
  </si>
  <si>
    <t>540m</t>
  </si>
  <si>
    <t>265.2m</t>
  </si>
  <si>
    <t>317m</t>
  </si>
  <si>
    <t>405.8m</t>
  </si>
  <si>
    <t>442.4m</t>
  </si>
  <si>
    <t>473.5m</t>
  </si>
  <si>
    <t>499m</t>
  </si>
  <si>
    <t>533.2m</t>
  </si>
  <si>
    <t>541.8m</t>
  </si>
  <si>
    <t>544.6m</t>
  </si>
  <si>
    <t>349.5m</t>
  </si>
  <si>
    <t>428.9m</t>
  </si>
  <si>
    <t>501.1m</t>
  </si>
  <si>
    <t>565.3m</t>
  </si>
  <si>
    <t>620.8m</t>
  </si>
  <si>
    <t>667m</t>
  </si>
  <si>
    <t>703.5m</t>
  </si>
  <si>
    <t>729.8m</t>
  </si>
  <si>
    <t>745.7m</t>
  </si>
  <si>
    <t>751m</t>
  </si>
  <si>
    <t>291m</t>
  </si>
  <si>
    <t>371.5m</t>
  </si>
  <si>
    <t>445.6m</t>
  </si>
  <si>
    <t>512.6m</t>
  </si>
  <si>
    <t>572m</t>
  </si>
  <si>
    <t>623.1m</t>
  </si>
  <si>
    <t>665.5m</t>
  </si>
  <si>
    <t>698.8m</t>
  </si>
  <si>
    <t>722.9m</t>
  </si>
  <si>
    <t>737.3m</t>
  </si>
  <si>
    <t>742.2m</t>
  </si>
  <si>
    <t>306.8m</t>
  </si>
  <si>
    <t>380.5m</t>
  </si>
  <si>
    <t>508.6m</t>
  </si>
  <si>
    <t>562.1m</t>
  </si>
  <si>
    <t>607.9m</t>
  </si>
  <si>
    <t>645.8m</t>
  </si>
  <si>
    <t>675.5m</t>
  </si>
  <si>
    <t>696.9m</t>
  </si>
  <si>
    <t>709.8m</t>
  </si>
  <si>
    <t>714.1m</t>
  </si>
  <si>
    <t>Ind placed at far-end (wv_10)</t>
  </si>
  <si>
    <t>Ind placed at mid-point (wv_5)</t>
  </si>
  <si>
    <t>226.7m</t>
  </si>
  <si>
    <t>543m</t>
  </si>
  <si>
    <t>446.2m</t>
  </si>
  <si>
    <t>535m</t>
  </si>
  <si>
    <t>Ind placed at near-end (inpp)</t>
  </si>
  <si>
    <t>Ind placed at mid-point (wv_4)</t>
  </si>
  <si>
    <t>458.3m</t>
  </si>
  <si>
    <t>350.1m</t>
  </si>
  <si>
    <t>236.5m</t>
  </si>
  <si>
    <t>119.2m</t>
  </si>
  <si>
    <t>491.2m</t>
  </si>
  <si>
    <t>387.6m</t>
  </si>
  <si>
    <t>278.2m</t>
  </si>
  <si>
    <t>164.5m</t>
  </si>
  <si>
    <t>48.29m</t>
  </si>
  <si>
    <t>53.4m</t>
  </si>
  <si>
    <t>57.66m</t>
  </si>
  <si>
    <t>61.02m</t>
  </si>
  <si>
    <t>63.46m</t>
  </si>
  <si>
    <t>64.93m</t>
  </si>
  <si>
    <t>65.42m</t>
  </si>
  <si>
    <t>531.7m</t>
  </si>
  <si>
    <t>432.7m</t>
  </si>
  <si>
    <t>325.6m</t>
  </si>
  <si>
    <t>212.4m</t>
  </si>
  <si>
    <t>95.25m</t>
  </si>
  <si>
    <t>108.2m</t>
  </si>
  <si>
    <t>119.1m</t>
  </si>
  <si>
    <t>127.7m</t>
  </si>
  <si>
    <t>134m</t>
  </si>
  <si>
    <t>137.8m</t>
  </si>
  <si>
    <t>139m</t>
  </si>
  <si>
    <t>578.3m</t>
  </si>
  <si>
    <t>483.3m</t>
  </si>
  <si>
    <t>268.4m</t>
  </si>
  <si>
    <t>152.5m</t>
  </si>
  <si>
    <t>172.4m</t>
  </si>
  <si>
    <t>189.1m</t>
  </si>
  <si>
    <t>202.4m</t>
  </si>
  <si>
    <t>212m</t>
  </si>
  <si>
    <t>217.9m</t>
  </si>
  <si>
    <t>219.8m</t>
  </si>
  <si>
    <t>625.6m</t>
  </si>
  <si>
    <t>535.5m</t>
  </si>
  <si>
    <t>435.9m</t>
  </si>
  <si>
    <t>328.4m</t>
  </si>
  <si>
    <t>215.1m</t>
  </si>
  <si>
    <t>241.8m</t>
  </si>
  <si>
    <t>264.3m</t>
  </si>
  <si>
    <t>282.1m</t>
  </si>
  <si>
    <t>295m</t>
  </si>
  <si>
    <t>302.8m</t>
  </si>
  <si>
    <t>305.5m</t>
  </si>
  <si>
    <t>668.9m</t>
  </si>
  <si>
    <t>585.2m</t>
  </si>
  <si>
    <t>491.4m</t>
  </si>
  <si>
    <t>389m</t>
  </si>
  <si>
    <t>279.9m</t>
  </si>
  <si>
    <t>312.9m</t>
  </si>
  <si>
    <t>340.6m</t>
  </si>
  <si>
    <t>362.6m</t>
  </si>
  <si>
    <t>378.5m</t>
  </si>
  <si>
    <t>388.1m</t>
  </si>
  <si>
    <t>391.3m</t>
  </si>
  <si>
    <t>704.6m</t>
  </si>
  <si>
    <t>628.6m</t>
  </si>
  <si>
    <t>542m</t>
  </si>
  <si>
    <t>343m</t>
  </si>
  <si>
    <t>381.4m</t>
  </si>
  <si>
    <t>413.4m</t>
  </si>
  <si>
    <t>438.8m</t>
  </si>
  <si>
    <t>457.2m</t>
  </si>
  <si>
    <t>468.3m</t>
  </si>
  <si>
    <t>472m</t>
  </si>
  <si>
    <t>729.7m</t>
  </si>
  <si>
    <t>662.2m</t>
  </si>
  <si>
    <t>583.8m</t>
  </si>
  <si>
    <t>496.1m</t>
  </si>
  <si>
    <t>400.3m</t>
  </si>
  <si>
    <t>477.5m</t>
  </si>
  <si>
    <t>505.3m</t>
  </si>
  <si>
    <t>525.4m</t>
  </si>
  <si>
    <t>537.5m</t>
  </si>
  <si>
    <t>541.5m</t>
  </si>
  <si>
    <t>683.4m</t>
  </si>
  <si>
    <t>614m</t>
  </si>
  <si>
    <t>447.8m</t>
  </si>
  <si>
    <t>491.8m</t>
  </si>
  <si>
    <t>528.5m</t>
  </si>
  <si>
    <t>557.4m</t>
  </si>
  <si>
    <t>590.9m</t>
  </si>
  <si>
    <t>595.1m</t>
  </si>
  <si>
    <t>738.3m</t>
  </si>
  <si>
    <t>656.9m</t>
  </si>
  <si>
    <t>527.6m</t>
  </si>
  <si>
    <t>359.8m</t>
  </si>
  <si>
    <t>-38.89m</t>
  </si>
  <si>
    <t>-239m</t>
  </si>
  <si>
    <t>-419.2m</t>
  </si>
  <si>
    <t>-566.4m</t>
  </si>
  <si>
    <t>-670.4m</t>
  </si>
  <si>
    <t>-723.9m</t>
  </si>
  <si>
    <t>762.6m</t>
  </si>
  <si>
    <t>700.3m</t>
  </si>
  <si>
    <t>587.5m</t>
  </si>
  <si>
    <t>432.3m</t>
  </si>
  <si>
    <t>246.1m</t>
  </si>
  <si>
    <t>43.26m</t>
  </si>
  <si>
    <t>-160.8m</t>
  </si>
  <si>
    <t>-350.8m</t>
  </si>
  <si>
    <t>-513.2m</t>
  </si>
  <si>
    <t>-637.1m</t>
  </si>
  <si>
    <t>-713.8m</t>
  </si>
  <si>
    <t>768.8m</t>
  </si>
  <si>
    <t>728.5m</t>
  </si>
  <si>
    <t>635.7m</t>
  </si>
  <si>
    <t>497.2m</t>
  </si>
  <si>
    <t>323.1m</t>
  </si>
  <si>
    <t>126.8m</t>
  </si>
  <si>
    <t>-76.74m</t>
  </si>
  <si>
    <t>-272.4m</t>
  </si>
  <si>
    <t>-446.1m</t>
  </si>
  <si>
    <t>-586.3m</t>
  </si>
  <si>
    <t>-683.3m</t>
  </si>
  <si>
    <t>766.8m</t>
  </si>
  <si>
    <t>745.4m</t>
  </si>
  <si>
    <t>670.7m</t>
  </si>
  <si>
    <t>548m</t>
  </si>
  <si>
    <t>386.3m</t>
  </si>
  <si>
    <t>198m</t>
  </si>
  <si>
    <t>-2.786m</t>
  </si>
  <si>
    <t>-383.2m</t>
  </si>
  <si>
    <t>-536.2m</t>
  </si>
  <si>
    <t>-650.2m</t>
  </si>
  <si>
    <t>748.4m</t>
  </si>
  <si>
    <t>750.6m</t>
  </si>
  <si>
    <t>698.2m</t>
  </si>
  <si>
    <t>595m</t>
  </si>
  <si>
    <t>448.7m</t>
  </si>
  <si>
    <t>270.8m</t>
  </si>
  <si>
    <t>74.63m</t>
  </si>
  <si>
    <t>-313.5m</t>
  </si>
  <si>
    <t>-477.9m</t>
  </si>
  <si>
    <t>-607m</t>
  </si>
  <si>
    <t>743m</t>
  </si>
  <si>
    <t>714m</t>
  </si>
  <si>
    <t>621.6m</t>
  </si>
  <si>
    <t>485.5m</t>
  </si>
  <si>
    <t>315.9m</t>
  </si>
  <si>
    <t>125.6m</t>
  </si>
  <si>
    <t>-71.67m</t>
  </si>
  <si>
    <t>-262m</t>
  </si>
  <si>
    <t>-432.1m</t>
  </si>
  <si>
    <t>-571.1m</t>
  </si>
  <si>
    <t>726.2m</t>
  </si>
  <si>
    <t>721.7m</t>
  </si>
  <si>
    <t>641.7m</t>
  </si>
  <si>
    <t>517.1m</t>
  </si>
  <si>
    <t>357.2m</t>
  </si>
  <si>
    <t>173.9m</t>
  </si>
  <si>
    <t>-19.82m</t>
  </si>
  <si>
    <t>-210.4m</t>
  </si>
  <si>
    <t>-384.7m</t>
  </si>
  <si>
    <t>-531.4m</t>
  </si>
  <si>
    <t>699.4m</t>
  </si>
  <si>
    <t>741.9m</t>
  </si>
  <si>
    <t>730.5m</t>
  </si>
  <si>
    <t>666.4m</t>
  </si>
  <si>
    <t>554.8m</t>
  </si>
  <si>
    <t>404.5m</t>
  </si>
  <si>
    <t>34.32m</t>
  </si>
  <si>
    <t>-158.9m</t>
  </si>
  <si>
    <t>-339.6m</t>
  </si>
  <si>
    <t>-495.4m</t>
  </si>
  <si>
    <t>Cap placed at far-end (wv_10)</t>
  </si>
  <si>
    <t>L = 0.5 WV</t>
  </si>
  <si>
    <t>Cap placed at far-end (wv_5)</t>
  </si>
  <si>
    <t>Cap placed at far-end (wv_4)</t>
  </si>
  <si>
    <t>656.3m</t>
  </si>
  <si>
    <t>570.8m</t>
  </si>
  <si>
    <t>442.1m</t>
  </si>
  <si>
    <t>280.9m</t>
  </si>
  <si>
    <t>100.3m</t>
  </si>
  <si>
    <t>-85.45m</t>
  </si>
  <si>
    <t>-258.2m</t>
  </si>
  <si>
    <t>-408.3m</t>
  </si>
  <si>
    <t>-524.4m</t>
  </si>
  <si>
    <t>-597.8m</t>
  </si>
  <si>
    <t>-622.9m</t>
  </si>
  <si>
    <t>688.5m</t>
  </si>
  <si>
    <t>572.3m</t>
  </si>
  <si>
    <t>417.8m</t>
  </si>
  <si>
    <t>236.4m</t>
  </si>
  <si>
    <t>41.02m</t>
  </si>
  <si>
    <t>-154.7m</t>
  </si>
  <si>
    <t>-325.8m</t>
  </si>
  <si>
    <t>-472.2m</t>
  </si>
  <si>
    <t>-584.4m</t>
  </si>
  <si>
    <t>-654.7m</t>
  </si>
  <si>
    <t>-678.7m</t>
  </si>
  <si>
    <t>696.7m</t>
  </si>
  <si>
    <t>582m</t>
  </si>
  <si>
    <t>427.8m</t>
  </si>
  <si>
    <t>245.6m</t>
  </si>
  <si>
    <t>48.51m</t>
  </si>
  <si>
    <t>-149.6m</t>
  </si>
  <si>
    <t>-318.1m</t>
  </si>
  <si>
    <t>-462.4m</t>
  </si>
  <si>
    <t>-572.9m</t>
  </si>
  <si>
    <t>-642.4m</t>
  </si>
  <si>
    <t>-666m</t>
  </si>
  <si>
    <t>590.4m</t>
  </si>
  <si>
    <t>436.8m</t>
  </si>
  <si>
    <t>254.1m</t>
  </si>
  <si>
    <t>55.63m</t>
  </si>
  <si>
    <t>-144.5m</t>
  </si>
  <si>
    <t>-310.3m</t>
  </si>
  <si>
    <t>-452.5m</t>
  </si>
  <si>
    <t>-561.5m</t>
  </si>
  <si>
    <t>-629.9m</t>
  </si>
  <si>
    <t>-653.3m</t>
  </si>
  <si>
    <t>709m</t>
  </si>
  <si>
    <t>597.6m</t>
  </si>
  <si>
    <t>444.7m</t>
  </si>
  <si>
    <t>261.8m</t>
  </si>
  <si>
    <t>62.3m</t>
  </si>
  <si>
    <t>-139.4m</t>
  </si>
  <si>
    <t>-302.7m</t>
  </si>
  <si>
    <t>-442.7m</t>
  </si>
  <si>
    <t>-550.1m</t>
  </si>
  <si>
    <t>-617.5m</t>
  </si>
  <si>
    <t>-640.5m</t>
  </si>
  <si>
    <t>713.2m</t>
  </si>
  <si>
    <t>603.6m</t>
  </si>
  <si>
    <t>451.6m</t>
  </si>
  <si>
    <t>268.7m</t>
  </si>
  <si>
    <t>68.53m</t>
  </si>
  <si>
    <t>-134.5m</t>
  </si>
  <si>
    <t>-295.1m</t>
  </si>
  <si>
    <t>-432.9m</t>
  </si>
  <si>
    <t>-538.6m</t>
  </si>
  <si>
    <t>-605.1m</t>
  </si>
  <si>
    <t>-627.7m</t>
  </si>
  <si>
    <t>716.2m</t>
  </si>
  <si>
    <t>608.5m</t>
  </si>
  <si>
    <t>457.5m</t>
  </si>
  <si>
    <t>274.9m</t>
  </si>
  <si>
    <t>74.32m</t>
  </si>
  <si>
    <t>-129.7m</t>
  </si>
  <si>
    <t>-287.6m</t>
  </si>
  <si>
    <t>-423.2m</t>
  </si>
  <si>
    <t>-527.3m</t>
  </si>
  <si>
    <t>-592.7m</t>
  </si>
  <si>
    <t>-615m</t>
  </si>
  <si>
    <t>718.6m</t>
  </si>
  <si>
    <t>612.3m</t>
  </si>
  <si>
    <t>279.8m</t>
  </si>
  <si>
    <t>78.87m</t>
  </si>
  <si>
    <t>-125.9m</t>
  </si>
  <si>
    <t>-281m</t>
  </si>
  <si>
    <t>-414.2m</t>
  </si>
  <si>
    <t>-516.5m</t>
  </si>
  <si>
    <t>-580.8m</t>
  </si>
  <si>
    <t>-602.7m</t>
  </si>
  <si>
    <t>683.1m</t>
  </si>
  <si>
    <t>578.5m</t>
  </si>
  <si>
    <t>432.9m</t>
  </si>
  <si>
    <t>257.6m</t>
  </si>
  <si>
    <t>66.05m</t>
  </si>
  <si>
    <t>-129.3m</t>
  </si>
  <si>
    <t>-312.7m</t>
  </si>
  <si>
    <t>-470.9m</t>
  </si>
  <si>
    <t>-592.6m</t>
  </si>
  <si>
    <t>-669.2m</t>
  </si>
  <si>
    <t>-695.4m</t>
  </si>
  <si>
    <t>678.6m</t>
  </si>
  <si>
    <t>575.7m</t>
  </si>
  <si>
    <t>431.6m</t>
  </si>
  <si>
    <t>257.7m</t>
  </si>
  <si>
    <t>67.4m</t>
  </si>
  <si>
    <t>-128.6m</t>
  </si>
  <si>
    <t>-312.6m</t>
  </si>
  <si>
    <t>-471.4m</t>
  </si>
  <si>
    <t>-593.5m</t>
  </si>
  <si>
    <t>-670.5m</t>
  </si>
  <si>
    <t>-696.8m</t>
  </si>
  <si>
    <t>678.2m</t>
  </si>
  <si>
    <t>572.1m</t>
  </si>
  <si>
    <t>425.6m</t>
  </si>
  <si>
    <t>250m</t>
  </si>
  <si>
    <t>58.75m</t>
  </si>
  <si>
    <t>-138.3m</t>
  </si>
  <si>
    <t>-322.7m</t>
  </si>
  <si>
    <t>-481.6m</t>
  </si>
  <si>
    <t>-603.7m</t>
  </si>
  <si>
    <t>-680.5m</t>
  </si>
  <si>
    <t>-706.7m</t>
  </si>
  <si>
    <t>676.7m</t>
  </si>
  <si>
    <t>568m</t>
  </si>
  <si>
    <t>419.4m</t>
  </si>
  <si>
    <t>242.5m</t>
  </si>
  <si>
    <t>50.65m</t>
  </si>
  <si>
    <t>-146.6m</t>
  </si>
  <si>
    <t>-330.8m</t>
  </si>
  <si>
    <t>-489.2m</t>
  </si>
  <si>
    <t>-610.8m</t>
  </si>
  <si>
    <t>-687.2m</t>
  </si>
  <si>
    <t>-713.3m</t>
  </si>
  <si>
    <t>562m</t>
  </si>
  <si>
    <t>425.7m</t>
  </si>
  <si>
    <t>259.1m</t>
  </si>
  <si>
    <t>75.36m</t>
  </si>
  <si>
    <t>-121.2m</t>
  </si>
  <si>
    <t>-306.2m</t>
  </si>
  <si>
    <t>-466m</t>
  </si>
  <si>
    <t>-589.2m</t>
  </si>
  <si>
    <t>-666.8m</t>
  </si>
  <si>
    <t>-693.3m</t>
  </si>
  <si>
    <t>641.5m</t>
  </si>
  <si>
    <t>552.4m</t>
  </si>
  <si>
    <t>421.8m</t>
  </si>
  <si>
    <t>260.6m</t>
  </si>
  <si>
    <t>81.86m</t>
  </si>
  <si>
    <t>-113.7m</t>
  </si>
  <si>
    <t>-298.1m</t>
  </si>
  <si>
    <t>-457.7m</t>
  </si>
  <si>
    <t>-658.4m</t>
  </si>
  <si>
    <t>-684.9m</t>
  </si>
  <si>
    <t>627.8m</t>
  </si>
  <si>
    <t>416.8m</t>
  </si>
  <si>
    <t>260m</t>
  </si>
  <si>
    <t>85.51m</t>
  </si>
  <si>
    <t>-109.3m</t>
  </si>
  <si>
    <t>-293.2m</t>
  </si>
  <si>
    <t>-575.4m</t>
  </si>
  <si>
    <t>-653m</t>
  </si>
  <si>
    <t>-679.4m</t>
  </si>
  <si>
    <t>663.9m</t>
  </si>
  <si>
    <t>544m</t>
  </si>
  <si>
    <t>387.5m</t>
  </si>
  <si>
    <t>206m</t>
  </si>
  <si>
    <t>12.86m</t>
  </si>
  <si>
    <t>-176.5m</t>
  </si>
  <si>
    <t>-351.4m</t>
  </si>
  <si>
    <t>-500.6m</t>
  </si>
  <si>
    <t>-614.5m</t>
  </si>
  <si>
    <t>-685.9m</t>
  </si>
  <si>
    <t>-710.2m</t>
  </si>
  <si>
    <t>Cap placed at near-end (inpp)</t>
  </si>
  <si>
    <t>725.5m</t>
  </si>
  <si>
    <t>617.9m</t>
  </si>
  <si>
    <t>465.1m</t>
  </si>
  <si>
    <t>72.84m</t>
  </si>
  <si>
    <t>-136.6m</t>
  </si>
  <si>
    <t>-333.7m</t>
  </si>
  <si>
    <t>-503.9m</t>
  </si>
  <si>
    <t>-634.7m</t>
  </si>
  <si>
    <t>-717m</t>
  </si>
  <si>
    <t>-745.1m</t>
  </si>
  <si>
    <t>732.5m</t>
  </si>
  <si>
    <t>623.8m</t>
  </si>
  <si>
    <t>469.9m</t>
  </si>
  <si>
    <t>74.84m</t>
  </si>
  <si>
    <t>-136.1m</t>
  </si>
  <si>
    <t>-334.7m</t>
  </si>
  <si>
    <t>-506.2m</t>
  </si>
  <si>
    <t>-638.1m</t>
  </si>
  <si>
    <t>-721.1m</t>
  </si>
  <si>
    <t>-749.5m</t>
  </si>
  <si>
    <t>743.2m</t>
  </si>
  <si>
    <t>629.3m</t>
  </si>
  <si>
    <t>470.2m</t>
  </si>
  <si>
    <t>277.6m</t>
  </si>
  <si>
    <t>65.9m</t>
  </si>
  <si>
    <t>-148.8m</t>
  </si>
  <si>
    <t>-350.4m</t>
  </si>
  <si>
    <t>-524m</t>
  </si>
  <si>
    <t>-657.3m</t>
  </si>
  <si>
    <t>-741.1m</t>
  </si>
  <si>
    <t>-769.7m</t>
  </si>
  <si>
    <t>710.3m</t>
  </si>
  <si>
    <t>472.7m</t>
  </si>
  <si>
    <t>296.4m</t>
  </si>
  <si>
    <t>98.25m</t>
  </si>
  <si>
    <t>-106.1m</t>
  </si>
  <si>
    <t>-300.6m</t>
  </si>
  <si>
    <t>-469.7m</t>
  </si>
  <si>
    <t>-600.4m</t>
  </si>
  <si>
    <t>-682.8m</t>
  </si>
  <si>
    <t>-711m</t>
  </si>
  <si>
    <t>725.8m</t>
  </si>
  <si>
    <t>614.2m</t>
  </si>
  <si>
    <t>270.9m</t>
  </si>
  <si>
    <t>64.43m</t>
  </si>
  <si>
    <t>-144.9m</t>
  </si>
  <si>
    <t>-341.4m</t>
  </si>
  <si>
    <t>-510.8m</t>
  </si>
  <si>
    <t>-640.9m</t>
  </si>
  <si>
    <t>-722.7m</t>
  </si>
  <si>
    <t>-750.6m</t>
  </si>
  <si>
    <t>700.9m</t>
  </si>
  <si>
    <t>602.4m</t>
  </si>
  <si>
    <t>460.1m</t>
  </si>
  <si>
    <t>87.5m</t>
  </si>
  <si>
    <t>-114.4m</t>
  </si>
  <si>
    <t>-305.8m</t>
  </si>
  <si>
    <t>-471.7m</t>
  </si>
  <si>
    <t>-599.7m</t>
  </si>
  <si>
    <t>-680.4m</t>
  </si>
  <si>
    <t>-707.9m</t>
  </si>
  <si>
    <t>692.6m</t>
  </si>
  <si>
    <t>590.5m</t>
  </si>
  <si>
    <t>445.8m</t>
  </si>
  <si>
    <t>268.9m</t>
  </si>
  <si>
    <t>72.97m</t>
  </si>
  <si>
    <t>-126.8m</t>
  </si>
  <si>
    <t>-315.1m</t>
  </si>
  <si>
    <t>-477.7m</t>
  </si>
  <si>
    <t>-602.8m</t>
  </si>
  <si>
    <t>-681.5m</t>
  </si>
  <si>
    <t>-708.3m</t>
  </si>
  <si>
    <t>668.7m</t>
  </si>
  <si>
    <t>569.6m</t>
  </si>
  <si>
    <t>429.6m</t>
  </si>
  <si>
    <t>258.5m</t>
  </si>
  <si>
    <t>69.31m</t>
  </si>
  <si>
    <t>-123.5m</t>
  </si>
  <si>
    <t>-305.1m</t>
  </si>
  <si>
    <t>-461.9m</t>
  </si>
  <si>
    <t>-582.5m</t>
  </si>
  <si>
    <t>-658.3m</t>
  </si>
  <si>
    <t>-684.2m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</si>
</sst>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Mtline L &gt; 1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'load=Short'!$I$3</c:f>
              <c:strCache>
                <c:ptCount val="1"/>
                <c:pt idx="0">
                  <c:v>L= 1.25 wv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'load=Short'!$D$18:$D$28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'load=Short'!$I$18:$I$28</c:f>
              <c:numCache>
                <c:formatCode>General</c:formatCode>
                <c:ptCount val="11"/>
                <c:pt idx="0">
                  <c:v>-0.90959999999999996</c:v>
                </c:pt>
                <c:pt idx="1">
                  <c:v>0.39460000000000001</c:v>
                </c:pt>
                <c:pt idx="2">
                  <c:v>1.5254000000000001</c:v>
                </c:pt>
                <c:pt idx="3">
                  <c:v>1.9854000000000001</c:v>
                </c:pt>
                <c:pt idx="4">
                  <c:v>1.5724</c:v>
                </c:pt>
                <c:pt idx="5">
                  <c:v>0.46800000000000003</c:v>
                </c:pt>
                <c:pt idx="6">
                  <c:v>-0.84219999999999995</c:v>
                </c:pt>
                <c:pt idx="7">
                  <c:v>-1.782</c:v>
                </c:pt>
                <c:pt idx="8">
                  <c:v>-1.9383999999999999</c:v>
                </c:pt>
                <c:pt idx="9">
                  <c:v>-1.2422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2C-4EB4-862B-BE1CD531A6D8}"/>
            </c:ext>
          </c:extLst>
        </c:ser>
        <c:ser>
          <c:idx val="1"/>
          <c:order val="1"/>
          <c:tx>
            <c:strRef>
              <c:f>'load=Short'!$J$3</c:f>
              <c:strCache>
                <c:ptCount val="1"/>
                <c:pt idx="0">
                  <c:v>L= 1.5 wv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'load=Short'!$D$18:$D$28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'load=Short'!$J$18:$J$28</c:f>
              <c:numCache>
                <c:formatCode>General</c:formatCode>
                <c:ptCount val="11"/>
                <c:pt idx="0">
                  <c:v>1.9144000000000001</c:v>
                </c:pt>
                <c:pt idx="1">
                  <c:v>1.6830000000000001</c:v>
                </c:pt>
                <c:pt idx="2">
                  <c:v>0.40379999999999999</c:v>
                </c:pt>
                <c:pt idx="3">
                  <c:v>-1.1268</c:v>
                </c:pt>
                <c:pt idx="4">
                  <c:v>-1.9558</c:v>
                </c:pt>
                <c:pt idx="5">
                  <c:v>-1.5671999999999999</c:v>
                </c:pt>
                <c:pt idx="6">
                  <c:v>-0.20300000000000001</c:v>
                </c:pt>
                <c:pt idx="7">
                  <c:v>1.2876000000000001</c:v>
                </c:pt>
                <c:pt idx="8">
                  <c:v>1.9765999999999999</c:v>
                </c:pt>
                <c:pt idx="9">
                  <c:v>1.4350000000000001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2C-4EB4-862B-BE1CD531A6D8}"/>
            </c:ext>
          </c:extLst>
        </c:ser>
        <c:ser>
          <c:idx val="2"/>
          <c:order val="2"/>
          <c:tx>
            <c:strRef>
              <c:f>'load=Short'!$K$3</c:f>
              <c:strCache>
                <c:ptCount val="1"/>
                <c:pt idx="0">
                  <c:v>L= 1.75 wv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'load=Short'!$D$18:$D$28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'load=Short'!$K$18:$K$28</c:f>
              <c:numCache>
                <c:formatCode>General</c:formatCode>
                <c:ptCount val="11"/>
                <c:pt idx="0">
                  <c:v>-7.4079999999999993E-2</c:v>
                </c:pt>
                <c:pt idx="1">
                  <c:v>1.5624</c:v>
                </c:pt>
                <c:pt idx="2">
                  <c:v>1.9014</c:v>
                </c:pt>
                <c:pt idx="3">
                  <c:v>0.66120000000000001</c:v>
                </c:pt>
                <c:pt idx="4">
                  <c:v>-1.1279999999999999</c:v>
                </c:pt>
                <c:pt idx="5">
                  <c:v>-1.9803999999999999</c:v>
                </c:pt>
                <c:pt idx="6">
                  <c:v>-1.1881999999999999</c:v>
                </c:pt>
                <c:pt idx="7">
                  <c:v>0.59099999999999997</c:v>
                </c:pt>
                <c:pt idx="8">
                  <c:v>1.8792</c:v>
                </c:pt>
                <c:pt idx="9">
                  <c:v>1.6068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2C-4EB4-862B-BE1CD531A6D8}"/>
            </c:ext>
          </c:extLst>
        </c:ser>
        <c:ser>
          <c:idx val="3"/>
          <c:order val="3"/>
          <c:tx>
            <c:strRef>
              <c:f>'load=Short'!$L$3</c:f>
              <c:strCache>
                <c:ptCount val="1"/>
                <c:pt idx="0">
                  <c:v>L= 2 wv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'load=Short'!$D$18:$D$28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'load=Short'!$L$18:$L$28</c:f>
              <c:numCache>
                <c:formatCode>General</c:formatCode>
                <c:ptCount val="11"/>
                <c:pt idx="0">
                  <c:v>1.9358</c:v>
                </c:pt>
                <c:pt idx="1">
                  <c:v>0.59840000000000004</c:v>
                </c:pt>
                <c:pt idx="2">
                  <c:v>-1.3732</c:v>
                </c:pt>
                <c:pt idx="3">
                  <c:v>-1.8892</c:v>
                </c:pt>
                <c:pt idx="4">
                  <c:v>-0.40239999999999998</c:v>
                </c:pt>
                <c:pt idx="5">
                  <c:v>1.5107999999999999</c:v>
                </c:pt>
                <c:pt idx="6">
                  <c:v>1.8226</c:v>
                </c:pt>
                <c:pt idx="7">
                  <c:v>0.2024</c:v>
                </c:pt>
                <c:pt idx="8">
                  <c:v>-1.6324000000000001</c:v>
                </c:pt>
                <c:pt idx="9">
                  <c:v>-1.7365999999999999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2C-4EB4-862B-BE1CD531A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82559"/>
        <c:axId val="2086071199"/>
      </c:scatterChart>
      <c:valAx>
        <c:axId val="20903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of mtline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71199"/>
        <c:crosses val="autoZero"/>
        <c:crossBetween val="midCat"/>
      </c:valAx>
      <c:valAx>
        <c:axId val="20860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8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Mtline L ~ 0.25 *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'load=Inductor (near)'!$E$3</c:f>
              <c:strCache>
                <c:ptCount val="1"/>
                <c:pt idx="0">
                  <c:v>Load= 0 pH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'load=Inductor (near)'!$D$18:$D$28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(near)'!$E$18:$E$28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01-473B-BF46-B6FA841855F4}"/>
            </c:ext>
          </c:extLst>
        </c:ser>
        <c:ser>
          <c:idx val="1"/>
          <c:order val="1"/>
          <c:tx>
            <c:strRef>
              <c:f>'load=Inductor (near)'!$F$3</c:f>
              <c:strCache>
                <c:ptCount val="1"/>
                <c:pt idx="0">
                  <c:v>Load= 40 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'load=Inductor (near)'!$D$18:$D$28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(near)'!$F$18:$F$28</c:f>
              <c:numCache>
                <c:formatCode>General</c:formatCode>
                <c:ptCount val="11"/>
                <c:pt idx="0">
                  <c:v>0.105</c:v>
                </c:pt>
                <c:pt idx="1">
                  <c:v>0.13586000000000001</c:v>
                </c:pt>
                <c:pt idx="2">
                  <c:v>0.16434000000000001</c:v>
                </c:pt>
                <c:pt idx="3">
                  <c:v>0.19016</c:v>
                </c:pt>
                <c:pt idx="4">
                  <c:v>0.21299999999999999</c:v>
                </c:pt>
                <c:pt idx="5">
                  <c:v>0.23280000000000001</c:v>
                </c:pt>
                <c:pt idx="6">
                  <c:v>0.2492</c:v>
                </c:pt>
                <c:pt idx="7">
                  <c:v>0.26219999999999999</c:v>
                </c:pt>
                <c:pt idx="8">
                  <c:v>0.27139999999999997</c:v>
                </c:pt>
                <c:pt idx="9">
                  <c:v>0.27700000000000002</c:v>
                </c:pt>
                <c:pt idx="10">
                  <c:v>0.27900000000000003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01-473B-BF46-B6FA841855F4}"/>
            </c:ext>
          </c:extLst>
        </c:ser>
        <c:ser>
          <c:idx val="2"/>
          <c:order val="2"/>
          <c:tx>
            <c:strRef>
              <c:f>'load=Inductor (near)'!$G$3</c:f>
              <c:strCache>
                <c:ptCount val="1"/>
                <c:pt idx="0">
                  <c:v>Load= 80 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'load=Inductor (near)'!$D$18:$D$28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(near)'!$G$18:$G$28</c:f>
              <c:numCache>
                <c:formatCode>General</c:formatCode>
                <c:ptCount val="11"/>
                <c:pt idx="0">
                  <c:v>0.2324</c:v>
                </c:pt>
                <c:pt idx="1">
                  <c:v>0.28439999999999999</c:v>
                </c:pt>
                <c:pt idx="2">
                  <c:v>0.33179999999999998</c:v>
                </c:pt>
                <c:pt idx="3">
                  <c:v>0.37419999999999998</c:v>
                </c:pt>
                <c:pt idx="4">
                  <c:v>0.41160000000000002</c:v>
                </c:pt>
                <c:pt idx="5">
                  <c:v>0.44359999999999999</c:v>
                </c:pt>
                <c:pt idx="6">
                  <c:v>0.4698</c:v>
                </c:pt>
                <c:pt idx="7">
                  <c:v>0.4904</c:v>
                </c:pt>
                <c:pt idx="8">
                  <c:v>0.50519999999999998</c:v>
                </c:pt>
                <c:pt idx="9">
                  <c:v>0.51419999999999999</c:v>
                </c:pt>
                <c:pt idx="10">
                  <c:v>0.51719999999999999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01-473B-BF46-B6FA841855F4}"/>
            </c:ext>
          </c:extLst>
        </c:ser>
        <c:ser>
          <c:idx val="3"/>
          <c:order val="3"/>
          <c:tx>
            <c:strRef>
              <c:f>'load=Inductor (near)'!$H$3</c:f>
              <c:strCache>
                <c:ptCount val="1"/>
                <c:pt idx="0">
                  <c:v>Load= 120 pH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'load=Inductor (near)'!$D$18:$D$28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(near)'!$H$18:$H$28</c:f>
              <c:numCache>
                <c:formatCode>General</c:formatCode>
                <c:ptCount val="11"/>
                <c:pt idx="0">
                  <c:v>0.31900000000000001</c:v>
                </c:pt>
                <c:pt idx="1">
                  <c:v>0.42620000000000002</c:v>
                </c:pt>
                <c:pt idx="2">
                  <c:v>0.52559999999999996</c:v>
                </c:pt>
                <c:pt idx="3">
                  <c:v>0.61619999999999997</c:v>
                </c:pt>
                <c:pt idx="4">
                  <c:v>0.6966</c:v>
                </c:pt>
                <c:pt idx="5">
                  <c:v>0.76639999999999997</c:v>
                </c:pt>
                <c:pt idx="6">
                  <c:v>0.82440000000000002</c:v>
                </c:pt>
                <c:pt idx="7">
                  <c:v>0.87019999999999997</c:v>
                </c:pt>
                <c:pt idx="8">
                  <c:v>0.90339999999999998</c:v>
                </c:pt>
                <c:pt idx="9">
                  <c:v>0.92320000000000002</c:v>
                </c:pt>
                <c:pt idx="10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01-473B-BF46-B6FA841855F4}"/>
            </c:ext>
          </c:extLst>
        </c:ser>
        <c:ser>
          <c:idx val="4"/>
          <c:order val="4"/>
          <c:tx>
            <c:strRef>
              <c:f>'load=Inductor (near)'!$I$3</c:f>
              <c:strCache>
                <c:ptCount val="1"/>
                <c:pt idx="0">
                  <c:v>Load= 160 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'load=Inductor (near)'!$D$18:$D$28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(near)'!$I$18:$I$28</c:f>
              <c:numCache>
                <c:formatCode>General</c:formatCode>
                <c:ptCount val="11"/>
                <c:pt idx="0">
                  <c:v>0.443</c:v>
                </c:pt>
                <c:pt idx="1">
                  <c:v>0.55740000000000001</c:v>
                </c:pt>
                <c:pt idx="2">
                  <c:v>0.66239999999999999</c:v>
                </c:pt>
                <c:pt idx="3">
                  <c:v>0.75719999999999998</c:v>
                </c:pt>
                <c:pt idx="4">
                  <c:v>0.84079999999999999</c:v>
                </c:pt>
                <c:pt idx="5">
                  <c:v>0.91279999999999994</c:v>
                </c:pt>
                <c:pt idx="6">
                  <c:v>0.97240000000000004</c:v>
                </c:pt>
                <c:pt idx="7">
                  <c:v>1.0192000000000001</c:v>
                </c:pt>
                <c:pt idx="8">
                  <c:v>1.0529999999999999</c:v>
                </c:pt>
                <c:pt idx="9">
                  <c:v>1.0731999999999999</c:v>
                </c:pt>
                <c:pt idx="10">
                  <c:v>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01-473B-BF46-B6FA841855F4}"/>
            </c:ext>
          </c:extLst>
        </c:ser>
        <c:ser>
          <c:idx val="5"/>
          <c:order val="5"/>
          <c:tx>
            <c:strRef>
              <c:f>'load=Inductor (near)'!$J$3</c:f>
              <c:strCache>
                <c:ptCount val="1"/>
                <c:pt idx="0">
                  <c:v>Load= 200 pH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'load=Inductor (near)'!$D$18:$D$28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(near)'!$J$18:$J$28</c:f>
              <c:numCache>
                <c:formatCode>General</c:formatCode>
                <c:ptCount val="11"/>
                <c:pt idx="0">
                  <c:v>0.53039999999999998</c:v>
                </c:pt>
                <c:pt idx="1">
                  <c:v>0.63400000000000001</c:v>
                </c:pt>
                <c:pt idx="2">
                  <c:v>0.72799999999999998</c:v>
                </c:pt>
                <c:pt idx="3">
                  <c:v>0.81159999999999999</c:v>
                </c:pt>
                <c:pt idx="4">
                  <c:v>0.88480000000000003</c:v>
                </c:pt>
                <c:pt idx="5">
                  <c:v>0.94699999999999995</c:v>
                </c:pt>
                <c:pt idx="6">
                  <c:v>0.998</c:v>
                </c:pt>
                <c:pt idx="7">
                  <c:v>1.0378000000000001</c:v>
                </c:pt>
                <c:pt idx="8">
                  <c:v>1.0664</c:v>
                </c:pt>
                <c:pt idx="9">
                  <c:v>1.0835999999999999</c:v>
                </c:pt>
                <c:pt idx="10">
                  <c:v>1.0891999999999999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01-473B-BF46-B6FA841855F4}"/>
            </c:ext>
          </c:extLst>
        </c:ser>
        <c:ser>
          <c:idx val="6"/>
          <c:order val="6"/>
          <c:tx>
            <c:strRef>
              <c:f>'load=Inductor (near)'!$K$3</c:f>
              <c:strCache>
                <c:ptCount val="1"/>
                <c:pt idx="0">
                  <c:v>Load= 240 pH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'load=Inductor (near)'!$D$18:$D$28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(near)'!$K$18:$K$28</c:f>
              <c:numCache>
                <c:formatCode>General</c:formatCode>
                <c:ptCount val="11"/>
                <c:pt idx="0">
                  <c:v>0.52759999999999996</c:v>
                </c:pt>
                <c:pt idx="1">
                  <c:v>0.69899999999999995</c:v>
                </c:pt>
                <c:pt idx="2">
                  <c:v>0.85780000000000001</c:v>
                </c:pt>
                <c:pt idx="3">
                  <c:v>1.0022</c:v>
                </c:pt>
                <c:pt idx="4">
                  <c:v>1.1306</c:v>
                </c:pt>
                <c:pt idx="5">
                  <c:v>1.2416</c:v>
                </c:pt>
                <c:pt idx="6">
                  <c:v>1.3340000000000001</c:v>
                </c:pt>
                <c:pt idx="7">
                  <c:v>1.407</c:v>
                </c:pt>
                <c:pt idx="8">
                  <c:v>1.4596</c:v>
                </c:pt>
                <c:pt idx="9">
                  <c:v>1.4914000000000001</c:v>
                </c:pt>
                <c:pt idx="10">
                  <c:v>1.502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01-473B-BF46-B6FA841855F4}"/>
            </c:ext>
          </c:extLst>
        </c:ser>
        <c:ser>
          <c:idx val="7"/>
          <c:order val="7"/>
          <c:tx>
            <c:strRef>
              <c:f>'load=Inductor (near)'!$L$3</c:f>
              <c:strCache>
                <c:ptCount val="1"/>
                <c:pt idx="0">
                  <c:v>Load= 280 pH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'load=Inductor (near)'!$D$18:$D$28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(near)'!$L$18:$L$28</c:f>
              <c:numCache>
                <c:formatCode>General</c:formatCode>
                <c:ptCount val="11"/>
                <c:pt idx="0">
                  <c:v>0.58199999999999996</c:v>
                </c:pt>
                <c:pt idx="1">
                  <c:v>0.74299999999999999</c:v>
                </c:pt>
                <c:pt idx="2">
                  <c:v>0.89119999999999999</c:v>
                </c:pt>
                <c:pt idx="3">
                  <c:v>1.0251999999999999</c:v>
                </c:pt>
                <c:pt idx="4">
                  <c:v>1.1439999999999999</c:v>
                </c:pt>
                <c:pt idx="5">
                  <c:v>1.2462</c:v>
                </c:pt>
                <c:pt idx="6">
                  <c:v>1.331</c:v>
                </c:pt>
                <c:pt idx="7">
                  <c:v>1.3976</c:v>
                </c:pt>
                <c:pt idx="8">
                  <c:v>1.4458</c:v>
                </c:pt>
                <c:pt idx="9">
                  <c:v>1.4745999999999999</c:v>
                </c:pt>
                <c:pt idx="10">
                  <c:v>1.4843999999999999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F01-473B-BF46-B6FA841855F4}"/>
            </c:ext>
          </c:extLst>
        </c:ser>
        <c:ser>
          <c:idx val="8"/>
          <c:order val="8"/>
          <c:tx>
            <c:strRef>
              <c:f>'load=Inductor (near)'!$M$3</c:f>
              <c:strCache>
                <c:ptCount val="1"/>
                <c:pt idx="0">
                  <c:v>Load= 320 pH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'load=Inductor (near)'!$D$18:$D$28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(near)'!$M$18:$M$28</c:f>
              <c:numCache>
                <c:formatCode>General</c:formatCode>
                <c:ptCount val="11"/>
                <c:pt idx="0">
                  <c:v>0.61360000000000003</c:v>
                </c:pt>
                <c:pt idx="1">
                  <c:v>0.76100000000000001</c:v>
                </c:pt>
                <c:pt idx="2">
                  <c:v>0.89580000000000004</c:v>
                </c:pt>
                <c:pt idx="3">
                  <c:v>1.0172000000000001</c:v>
                </c:pt>
                <c:pt idx="4">
                  <c:v>1.1242000000000001</c:v>
                </c:pt>
                <c:pt idx="5">
                  <c:v>1.2158</c:v>
                </c:pt>
                <c:pt idx="6">
                  <c:v>1.2916000000000001</c:v>
                </c:pt>
                <c:pt idx="7">
                  <c:v>1.351</c:v>
                </c:pt>
                <c:pt idx="8">
                  <c:v>1.3937999999999999</c:v>
                </c:pt>
                <c:pt idx="9">
                  <c:v>1.4196</c:v>
                </c:pt>
                <c:pt idx="10">
                  <c:v>1.4281999999999999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01-473B-BF46-B6FA8418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82559"/>
        <c:axId val="2086071199"/>
      </c:scatterChart>
      <c:valAx>
        <c:axId val="20903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of mtline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71199"/>
        <c:crosses val="autoZero"/>
        <c:crossBetween val="midCat"/>
      </c:valAx>
      <c:valAx>
        <c:axId val="2086071199"/>
        <c:scaling>
          <c:orientation val="minMax"/>
          <c:max val="1.8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8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Mtline L ~ 0.5 *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'load=Capacitor (far)'!$E$3</c:f>
              <c:strCache>
                <c:ptCount val="1"/>
                <c:pt idx="0">
                  <c:v>Load= 0 fF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'load=Capacitor (far)'!$D$18:$D$28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(far)'!$E$18:$E$28</c:f>
              <c:numCache>
                <c:formatCode>General</c:formatCode>
                <c:ptCount val="11"/>
                <c:pt idx="0">
                  <c:v>1.3206</c:v>
                </c:pt>
                <c:pt idx="1">
                  <c:v>1.1444000000000001</c:v>
                </c:pt>
                <c:pt idx="2">
                  <c:v>0.88260000000000005</c:v>
                </c:pt>
                <c:pt idx="3">
                  <c:v>0.55679999999999996</c:v>
                </c:pt>
                <c:pt idx="4">
                  <c:v>0.19314000000000001</c:v>
                </c:pt>
                <c:pt idx="5">
                  <c:v>-0.17996000000000001</c:v>
                </c:pt>
                <c:pt idx="6">
                  <c:v>-0.53359999999999996</c:v>
                </c:pt>
                <c:pt idx="7">
                  <c:v>-0.84099999999999997</c:v>
                </c:pt>
                <c:pt idx="8">
                  <c:v>-1.0786</c:v>
                </c:pt>
                <c:pt idx="9">
                  <c:v>-1.2287999999999999</c:v>
                </c:pt>
                <c:pt idx="10">
                  <c:v>-1.2802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8-4180-854E-9CEC107F9B7E}"/>
            </c:ext>
          </c:extLst>
        </c:ser>
        <c:ser>
          <c:idx val="1"/>
          <c:order val="1"/>
          <c:tx>
            <c:strRef>
              <c:f>'load=Capacitor (far)'!$F$3</c:f>
              <c:strCache>
                <c:ptCount val="1"/>
                <c:pt idx="0">
                  <c:v>Load= 40 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'load=Capacitor (far)'!$D$18:$D$28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(far)'!$F$18:$F$28</c:f>
              <c:numCache>
                <c:formatCode>General</c:formatCode>
                <c:ptCount val="11"/>
                <c:pt idx="0">
                  <c:v>1.4765999999999999</c:v>
                </c:pt>
                <c:pt idx="1">
                  <c:v>1.3138000000000001</c:v>
                </c:pt>
                <c:pt idx="2">
                  <c:v>1.0551999999999999</c:v>
                </c:pt>
                <c:pt idx="3">
                  <c:v>0.71960000000000002</c:v>
                </c:pt>
                <c:pt idx="4">
                  <c:v>0.33179999999999998</c:v>
                </c:pt>
                <c:pt idx="5">
                  <c:v>-7.7780000000000002E-2</c:v>
                </c:pt>
                <c:pt idx="6">
                  <c:v>-0.47799999999999998</c:v>
                </c:pt>
                <c:pt idx="7">
                  <c:v>-0.83840000000000003</c:v>
                </c:pt>
                <c:pt idx="8">
                  <c:v>-1.1328</c:v>
                </c:pt>
                <c:pt idx="9">
                  <c:v>-1.3408</c:v>
                </c:pt>
                <c:pt idx="10">
                  <c:v>-1.4478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8-4180-854E-9CEC107F9B7E}"/>
            </c:ext>
          </c:extLst>
        </c:ser>
        <c:ser>
          <c:idx val="2"/>
          <c:order val="2"/>
          <c:tx>
            <c:strRef>
              <c:f>'load=Capacitor (far)'!$G$3</c:f>
              <c:strCache>
                <c:ptCount val="1"/>
                <c:pt idx="0">
                  <c:v>Load= 80 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'load=Capacitor (far)'!$D$18:$D$28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(far)'!$G$18:$G$28</c:f>
              <c:numCache>
                <c:formatCode>General</c:formatCode>
                <c:ptCount val="11"/>
                <c:pt idx="0">
                  <c:v>1.5251999999999999</c:v>
                </c:pt>
                <c:pt idx="1">
                  <c:v>1.4006000000000001</c:v>
                </c:pt>
                <c:pt idx="2">
                  <c:v>1.175</c:v>
                </c:pt>
                <c:pt idx="3">
                  <c:v>0.86460000000000004</c:v>
                </c:pt>
                <c:pt idx="4">
                  <c:v>0.49220000000000003</c:v>
                </c:pt>
                <c:pt idx="5">
                  <c:v>8.652E-2</c:v>
                </c:pt>
                <c:pt idx="6">
                  <c:v>-0.3216</c:v>
                </c:pt>
                <c:pt idx="7">
                  <c:v>-0.7016</c:v>
                </c:pt>
                <c:pt idx="8">
                  <c:v>-1.0264</c:v>
                </c:pt>
                <c:pt idx="9">
                  <c:v>-1.2742</c:v>
                </c:pt>
                <c:pt idx="10">
                  <c:v>-1.4276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8-4180-854E-9CEC107F9B7E}"/>
            </c:ext>
          </c:extLst>
        </c:ser>
        <c:ser>
          <c:idx val="3"/>
          <c:order val="3"/>
          <c:tx>
            <c:strRef>
              <c:f>'load=Capacitor (far)'!$H$3</c:f>
              <c:strCache>
                <c:ptCount val="1"/>
                <c:pt idx="0">
                  <c:v>Load= 120 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'load=Capacitor (far)'!$D$18:$D$28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(far)'!$H$18:$H$28</c:f>
              <c:numCache>
                <c:formatCode>General</c:formatCode>
                <c:ptCount val="11"/>
                <c:pt idx="0">
                  <c:v>1.5376000000000001</c:v>
                </c:pt>
                <c:pt idx="1">
                  <c:v>1.4570000000000001</c:v>
                </c:pt>
                <c:pt idx="2">
                  <c:v>1.2714000000000001</c:v>
                </c:pt>
                <c:pt idx="3">
                  <c:v>0.99439999999999995</c:v>
                </c:pt>
                <c:pt idx="4">
                  <c:v>0.6462</c:v>
                </c:pt>
                <c:pt idx="5">
                  <c:v>0.25359999999999999</c:v>
                </c:pt>
                <c:pt idx="6">
                  <c:v>-0.15348000000000001</c:v>
                </c:pt>
                <c:pt idx="7">
                  <c:v>-0.54479999999999995</c:v>
                </c:pt>
                <c:pt idx="8">
                  <c:v>-0.89219999999999999</c:v>
                </c:pt>
                <c:pt idx="9">
                  <c:v>-1.1726000000000001</c:v>
                </c:pt>
                <c:pt idx="10">
                  <c:v>-1.3666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48-4180-854E-9CEC107F9B7E}"/>
            </c:ext>
          </c:extLst>
        </c:ser>
        <c:ser>
          <c:idx val="4"/>
          <c:order val="4"/>
          <c:tx>
            <c:strRef>
              <c:f>'load=Capacitor (far)'!$I$3</c:f>
              <c:strCache>
                <c:ptCount val="1"/>
                <c:pt idx="0">
                  <c:v>Load= 160 fF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'load=Capacitor (far)'!$D$18:$D$28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(far)'!$I$18:$I$28</c:f>
              <c:numCache>
                <c:formatCode>General</c:formatCode>
                <c:ptCount val="11"/>
                <c:pt idx="0">
                  <c:v>1.5336000000000001</c:v>
                </c:pt>
                <c:pt idx="1">
                  <c:v>1.4907999999999999</c:v>
                </c:pt>
                <c:pt idx="2">
                  <c:v>1.3413999999999999</c:v>
                </c:pt>
                <c:pt idx="3">
                  <c:v>1.0960000000000001</c:v>
                </c:pt>
                <c:pt idx="4">
                  <c:v>0.77259999999999995</c:v>
                </c:pt>
                <c:pt idx="5">
                  <c:v>0.39600000000000002</c:v>
                </c:pt>
                <c:pt idx="6">
                  <c:v>-5.5719999999999997E-3</c:v>
                </c:pt>
                <c:pt idx="7">
                  <c:v>-0.40239999999999998</c:v>
                </c:pt>
                <c:pt idx="8">
                  <c:v>-0.76639999999999997</c:v>
                </c:pt>
                <c:pt idx="9">
                  <c:v>-1.0724</c:v>
                </c:pt>
                <c:pt idx="10">
                  <c:v>-1.3004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48-4180-854E-9CEC107F9B7E}"/>
            </c:ext>
          </c:extLst>
        </c:ser>
        <c:ser>
          <c:idx val="5"/>
          <c:order val="5"/>
          <c:tx>
            <c:strRef>
              <c:f>'load=Capacitor (far)'!$J$3</c:f>
              <c:strCache>
                <c:ptCount val="1"/>
                <c:pt idx="0">
                  <c:v>Load= 200 fF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'load=Capacitor (far)'!$D$18:$D$28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(far)'!$J$18:$J$28</c:f>
              <c:numCache>
                <c:formatCode>General</c:formatCode>
                <c:ptCount val="11"/>
                <c:pt idx="0">
                  <c:v>1.4967999999999999</c:v>
                </c:pt>
                <c:pt idx="1">
                  <c:v>1.5012000000000001</c:v>
                </c:pt>
                <c:pt idx="2">
                  <c:v>1.3964000000000001</c:v>
                </c:pt>
                <c:pt idx="3">
                  <c:v>1.19</c:v>
                </c:pt>
                <c:pt idx="4">
                  <c:v>0.89739999999999998</c:v>
                </c:pt>
                <c:pt idx="5">
                  <c:v>0.54159999999999997</c:v>
                </c:pt>
                <c:pt idx="6">
                  <c:v>0.14926</c:v>
                </c:pt>
                <c:pt idx="7">
                  <c:v>-0.25</c:v>
                </c:pt>
                <c:pt idx="8">
                  <c:v>-0.627</c:v>
                </c:pt>
                <c:pt idx="9">
                  <c:v>-0.95579999999999998</c:v>
                </c:pt>
                <c:pt idx="10">
                  <c:v>-1.214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48-4180-854E-9CEC107F9B7E}"/>
            </c:ext>
          </c:extLst>
        </c:ser>
        <c:ser>
          <c:idx val="6"/>
          <c:order val="6"/>
          <c:tx>
            <c:strRef>
              <c:f>'load=Capacitor (far)'!$K$3</c:f>
              <c:strCache>
                <c:ptCount val="1"/>
                <c:pt idx="0">
                  <c:v>Load= 240 fF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'load=Capacitor (far)'!$D$18:$D$28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(far)'!$K$18:$K$28</c:f>
              <c:numCache>
                <c:formatCode>General</c:formatCode>
                <c:ptCount val="11"/>
                <c:pt idx="0">
                  <c:v>1.486</c:v>
                </c:pt>
                <c:pt idx="1">
                  <c:v>1.5107999999999999</c:v>
                </c:pt>
                <c:pt idx="2">
                  <c:v>1.4279999999999999</c:v>
                </c:pt>
                <c:pt idx="3">
                  <c:v>1.2432000000000001</c:v>
                </c:pt>
                <c:pt idx="4">
                  <c:v>0.97099999999999997</c:v>
                </c:pt>
                <c:pt idx="5">
                  <c:v>0.63180000000000003</c:v>
                </c:pt>
                <c:pt idx="6">
                  <c:v>0.25119999999999998</c:v>
                </c:pt>
                <c:pt idx="7">
                  <c:v>-0.14334</c:v>
                </c:pt>
                <c:pt idx="8">
                  <c:v>-0.52400000000000002</c:v>
                </c:pt>
                <c:pt idx="9">
                  <c:v>-0.86419999999999997</c:v>
                </c:pt>
                <c:pt idx="10">
                  <c:v>-1.1422000000000001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48-4180-854E-9CEC107F9B7E}"/>
            </c:ext>
          </c:extLst>
        </c:ser>
        <c:ser>
          <c:idx val="7"/>
          <c:order val="7"/>
          <c:tx>
            <c:strRef>
              <c:f>'load=Capacitor (far)'!$L$3</c:f>
              <c:strCache>
                <c:ptCount val="1"/>
                <c:pt idx="0">
                  <c:v>Load= 280 fF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'load=Capacitor (far)'!$D$18:$D$28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(far)'!$L$18:$L$28</c:f>
              <c:numCache>
                <c:formatCode>General</c:formatCode>
                <c:ptCount val="11"/>
                <c:pt idx="0">
                  <c:v>1.4523999999999999</c:v>
                </c:pt>
                <c:pt idx="1">
                  <c:v>1.5012000000000001</c:v>
                </c:pt>
                <c:pt idx="2">
                  <c:v>1.4434</c:v>
                </c:pt>
                <c:pt idx="3">
                  <c:v>1.2834000000000001</c:v>
                </c:pt>
                <c:pt idx="4">
                  <c:v>1.0342</c:v>
                </c:pt>
                <c:pt idx="5">
                  <c:v>0.71440000000000003</c:v>
                </c:pt>
                <c:pt idx="6">
                  <c:v>0.3478</c:v>
                </c:pt>
                <c:pt idx="7">
                  <c:v>-3.9640000000000002E-2</c:v>
                </c:pt>
                <c:pt idx="8">
                  <c:v>-0.42080000000000001</c:v>
                </c:pt>
                <c:pt idx="9">
                  <c:v>-0.76939999999999997</c:v>
                </c:pt>
                <c:pt idx="10">
                  <c:v>-1.0628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48-4180-854E-9CEC107F9B7E}"/>
            </c:ext>
          </c:extLst>
        </c:ser>
        <c:ser>
          <c:idx val="8"/>
          <c:order val="8"/>
          <c:tx>
            <c:strRef>
              <c:f>'load=Capacitor (far)'!$M$3</c:f>
              <c:strCache>
                <c:ptCount val="1"/>
                <c:pt idx="0">
                  <c:v>Load= 320 fF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'load=Capacitor (far)'!$D$18:$D$28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(far)'!$M$18:$M$28</c:f>
              <c:numCache>
                <c:formatCode>General</c:formatCode>
                <c:ptCount val="11"/>
                <c:pt idx="0">
                  <c:v>1.3988</c:v>
                </c:pt>
                <c:pt idx="1">
                  <c:v>1.4838</c:v>
                </c:pt>
                <c:pt idx="2">
                  <c:v>1.4610000000000001</c:v>
                </c:pt>
                <c:pt idx="3">
                  <c:v>1.3328</c:v>
                </c:pt>
                <c:pt idx="4">
                  <c:v>1.1095999999999999</c:v>
                </c:pt>
                <c:pt idx="5">
                  <c:v>0.80900000000000005</c:v>
                </c:pt>
                <c:pt idx="6">
                  <c:v>0.45340000000000003</c:v>
                </c:pt>
                <c:pt idx="7">
                  <c:v>6.8640000000000007E-2</c:v>
                </c:pt>
                <c:pt idx="8">
                  <c:v>-0.31780000000000003</c:v>
                </c:pt>
                <c:pt idx="9">
                  <c:v>-0.67920000000000003</c:v>
                </c:pt>
                <c:pt idx="10">
                  <c:v>-0.99080000000000001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48-4180-854E-9CEC107F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82559"/>
        <c:axId val="2086071199"/>
      </c:scatterChart>
      <c:valAx>
        <c:axId val="20903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of mtline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71199"/>
        <c:crosses val="autoZero"/>
        <c:crossBetween val="midCat"/>
      </c:valAx>
      <c:valAx>
        <c:axId val="20860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8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Mtline L ~ 0.5 *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'load=Capacitor (mid)'!$E$3</c:f>
              <c:strCache>
                <c:ptCount val="1"/>
                <c:pt idx="0">
                  <c:v>Load= 0 fF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'load=Capacitor (mid)'!$D$18:$D$28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(mid)'!$E$18:$E$28</c:f>
              <c:numCache>
                <c:formatCode>General</c:formatCode>
                <c:ptCount val="11"/>
                <c:pt idx="0">
                  <c:v>1.3206</c:v>
                </c:pt>
                <c:pt idx="1">
                  <c:v>1.1444000000000001</c:v>
                </c:pt>
                <c:pt idx="2">
                  <c:v>0.88260000000000005</c:v>
                </c:pt>
                <c:pt idx="3">
                  <c:v>0.55679999999999996</c:v>
                </c:pt>
                <c:pt idx="4">
                  <c:v>0.19314000000000001</c:v>
                </c:pt>
                <c:pt idx="5">
                  <c:v>-0.17996000000000001</c:v>
                </c:pt>
                <c:pt idx="6">
                  <c:v>-0.53359999999999996</c:v>
                </c:pt>
                <c:pt idx="7">
                  <c:v>-0.84099999999999997</c:v>
                </c:pt>
                <c:pt idx="8">
                  <c:v>-1.0786</c:v>
                </c:pt>
                <c:pt idx="9">
                  <c:v>-1.2287999999999999</c:v>
                </c:pt>
                <c:pt idx="10">
                  <c:v>-1.2802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41-4046-B7E7-7BEB2A666EC7}"/>
            </c:ext>
          </c:extLst>
        </c:ser>
        <c:ser>
          <c:idx val="1"/>
          <c:order val="1"/>
          <c:tx>
            <c:strRef>
              <c:f>'load=Capacitor (mid)'!$F$3</c:f>
              <c:strCache>
                <c:ptCount val="1"/>
                <c:pt idx="0">
                  <c:v>Load= 40 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'load=Capacitor (mid)'!$D$18:$D$28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(mid)'!$F$18:$F$28</c:f>
              <c:numCache>
                <c:formatCode>General</c:formatCode>
                <c:ptCount val="11"/>
                <c:pt idx="0">
                  <c:v>1.3126</c:v>
                </c:pt>
                <c:pt idx="1">
                  <c:v>1.1415999999999999</c:v>
                </c:pt>
                <c:pt idx="2">
                  <c:v>0.88419999999999999</c:v>
                </c:pt>
                <c:pt idx="3">
                  <c:v>0.56179999999999997</c:v>
                </c:pt>
                <c:pt idx="4">
                  <c:v>0.2006</c:v>
                </c:pt>
                <c:pt idx="5">
                  <c:v>-0.1709</c:v>
                </c:pt>
                <c:pt idx="6">
                  <c:v>-0.51639999999999997</c:v>
                </c:pt>
                <c:pt idx="7">
                  <c:v>-0.81659999999999999</c:v>
                </c:pt>
                <c:pt idx="8">
                  <c:v>-1.0488</c:v>
                </c:pt>
                <c:pt idx="9">
                  <c:v>-1.1956</c:v>
                </c:pt>
                <c:pt idx="10">
                  <c:v>-1.2458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41-4046-B7E7-7BEB2A666EC7}"/>
            </c:ext>
          </c:extLst>
        </c:ser>
        <c:ser>
          <c:idx val="2"/>
          <c:order val="2"/>
          <c:tx>
            <c:strRef>
              <c:f>'load=Capacitor (mid)'!$G$3</c:f>
              <c:strCache>
                <c:ptCount val="1"/>
                <c:pt idx="0">
                  <c:v>Load= 80 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'load=Capacitor (mid)'!$D$18:$D$28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(mid)'!$G$18:$G$28</c:f>
              <c:numCache>
                <c:formatCode>General</c:formatCode>
                <c:ptCount val="11"/>
                <c:pt idx="0">
                  <c:v>1.377</c:v>
                </c:pt>
                <c:pt idx="1">
                  <c:v>1.1446000000000001</c:v>
                </c:pt>
                <c:pt idx="2">
                  <c:v>0.83560000000000001</c:v>
                </c:pt>
                <c:pt idx="3">
                  <c:v>0.4728</c:v>
                </c:pt>
                <c:pt idx="4">
                  <c:v>8.2040000000000002E-2</c:v>
                </c:pt>
                <c:pt idx="5">
                  <c:v>-0.30940000000000001</c:v>
                </c:pt>
                <c:pt idx="6">
                  <c:v>-0.65159999999999996</c:v>
                </c:pt>
                <c:pt idx="7">
                  <c:v>-0.94440000000000002</c:v>
                </c:pt>
                <c:pt idx="8">
                  <c:v>-1.1688000000000001</c:v>
                </c:pt>
                <c:pt idx="9">
                  <c:v>-1.3093999999999999</c:v>
                </c:pt>
                <c:pt idx="10">
                  <c:v>-1.3573999999999999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41-4046-B7E7-7BEB2A666EC7}"/>
            </c:ext>
          </c:extLst>
        </c:ser>
        <c:ser>
          <c:idx val="3"/>
          <c:order val="3"/>
          <c:tx>
            <c:strRef>
              <c:f>'load=Capacitor (mid)'!$H$3</c:f>
              <c:strCache>
                <c:ptCount val="1"/>
                <c:pt idx="0">
                  <c:v>Load= 120 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'load=Capacitor (mid)'!$D$18:$D$28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(mid)'!$H$18:$H$28</c:f>
              <c:numCache>
                <c:formatCode>General</c:formatCode>
                <c:ptCount val="11"/>
                <c:pt idx="0">
                  <c:v>1.3934</c:v>
                </c:pt>
                <c:pt idx="1">
                  <c:v>1.1639999999999999</c:v>
                </c:pt>
                <c:pt idx="2">
                  <c:v>0.85560000000000003</c:v>
                </c:pt>
                <c:pt idx="3">
                  <c:v>0.49120000000000003</c:v>
                </c:pt>
                <c:pt idx="4">
                  <c:v>9.7019999999999995E-2</c:v>
                </c:pt>
                <c:pt idx="5">
                  <c:v>-0.29920000000000002</c:v>
                </c:pt>
                <c:pt idx="6">
                  <c:v>-0.63619999999999999</c:v>
                </c:pt>
                <c:pt idx="7">
                  <c:v>-0.92479999999999996</c:v>
                </c:pt>
                <c:pt idx="8">
                  <c:v>-1.1457999999999999</c:v>
                </c:pt>
                <c:pt idx="9">
                  <c:v>-1.2847999999999999</c:v>
                </c:pt>
                <c:pt idx="10">
                  <c:v>-1.3320000000000001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41-4046-B7E7-7BEB2A666EC7}"/>
            </c:ext>
          </c:extLst>
        </c:ser>
        <c:ser>
          <c:idx val="4"/>
          <c:order val="4"/>
          <c:tx>
            <c:strRef>
              <c:f>'load=Capacitor (mid)'!$I$3</c:f>
              <c:strCache>
                <c:ptCount val="1"/>
                <c:pt idx="0">
                  <c:v>Load= 160 fF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'load=Capacitor (mid)'!$D$18:$D$28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(mid)'!$I$18:$I$28</c:f>
              <c:numCache>
                <c:formatCode>General</c:formatCode>
                <c:ptCount val="11"/>
                <c:pt idx="0">
                  <c:v>1.407</c:v>
                </c:pt>
                <c:pt idx="1">
                  <c:v>1.1808000000000001</c:v>
                </c:pt>
                <c:pt idx="2">
                  <c:v>0.87360000000000004</c:v>
                </c:pt>
                <c:pt idx="3">
                  <c:v>0.50819999999999999</c:v>
                </c:pt>
                <c:pt idx="4">
                  <c:v>0.11126</c:v>
                </c:pt>
                <c:pt idx="5">
                  <c:v>-0.28899999999999998</c:v>
                </c:pt>
                <c:pt idx="6">
                  <c:v>-0.62060000000000004</c:v>
                </c:pt>
                <c:pt idx="7">
                  <c:v>-0.90500000000000003</c:v>
                </c:pt>
                <c:pt idx="8">
                  <c:v>-1.123</c:v>
                </c:pt>
                <c:pt idx="9">
                  <c:v>-1.2598</c:v>
                </c:pt>
                <c:pt idx="10">
                  <c:v>-1.3066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41-4046-B7E7-7BEB2A666EC7}"/>
            </c:ext>
          </c:extLst>
        </c:ser>
        <c:ser>
          <c:idx val="5"/>
          <c:order val="5"/>
          <c:tx>
            <c:strRef>
              <c:f>'load=Capacitor (mid)'!$J$3</c:f>
              <c:strCache>
                <c:ptCount val="1"/>
                <c:pt idx="0">
                  <c:v>Load= 200 fF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'load=Capacitor (mid)'!$D$18:$D$28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(mid)'!$J$18:$J$28</c:f>
              <c:numCache>
                <c:formatCode>General</c:formatCode>
                <c:ptCount val="11"/>
                <c:pt idx="0">
                  <c:v>1.4179999999999999</c:v>
                </c:pt>
                <c:pt idx="1">
                  <c:v>1.1952</c:v>
                </c:pt>
                <c:pt idx="2">
                  <c:v>0.88939999999999997</c:v>
                </c:pt>
                <c:pt idx="3">
                  <c:v>0.52359999999999995</c:v>
                </c:pt>
                <c:pt idx="4">
                  <c:v>0.1246</c:v>
                </c:pt>
                <c:pt idx="5">
                  <c:v>-0.27879999999999999</c:v>
                </c:pt>
                <c:pt idx="6">
                  <c:v>-0.60540000000000005</c:v>
                </c:pt>
                <c:pt idx="7">
                  <c:v>-0.88539999999999996</c:v>
                </c:pt>
                <c:pt idx="8">
                  <c:v>-1.1002000000000001</c:v>
                </c:pt>
                <c:pt idx="9">
                  <c:v>-1.2350000000000001</c:v>
                </c:pt>
                <c:pt idx="10">
                  <c:v>-1.2809999999999999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41-4046-B7E7-7BEB2A666EC7}"/>
            </c:ext>
          </c:extLst>
        </c:ser>
        <c:ser>
          <c:idx val="6"/>
          <c:order val="6"/>
          <c:tx>
            <c:strRef>
              <c:f>'load=Capacitor (mid)'!$K$3</c:f>
              <c:strCache>
                <c:ptCount val="1"/>
                <c:pt idx="0">
                  <c:v>Load= 240 fF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'load=Capacitor (mid)'!$D$18:$D$28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(mid)'!$K$18:$K$28</c:f>
              <c:numCache>
                <c:formatCode>General</c:formatCode>
                <c:ptCount val="11"/>
                <c:pt idx="0">
                  <c:v>1.4263999999999999</c:v>
                </c:pt>
                <c:pt idx="1">
                  <c:v>1.2072000000000001</c:v>
                </c:pt>
                <c:pt idx="2">
                  <c:v>0.9032</c:v>
                </c:pt>
                <c:pt idx="3">
                  <c:v>0.53739999999999999</c:v>
                </c:pt>
                <c:pt idx="4">
                  <c:v>0.13705999999999999</c:v>
                </c:pt>
                <c:pt idx="5">
                  <c:v>-0.26900000000000002</c:v>
                </c:pt>
                <c:pt idx="6">
                  <c:v>-0.59019999999999995</c:v>
                </c:pt>
                <c:pt idx="7">
                  <c:v>-0.86580000000000001</c:v>
                </c:pt>
                <c:pt idx="8">
                  <c:v>-1.0771999999999999</c:v>
                </c:pt>
                <c:pt idx="9">
                  <c:v>-1.2101999999999999</c:v>
                </c:pt>
                <c:pt idx="10">
                  <c:v>-1.2554000000000001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41-4046-B7E7-7BEB2A666EC7}"/>
            </c:ext>
          </c:extLst>
        </c:ser>
        <c:ser>
          <c:idx val="7"/>
          <c:order val="7"/>
          <c:tx>
            <c:strRef>
              <c:f>'load=Capacitor (mid)'!$L$3</c:f>
              <c:strCache>
                <c:ptCount val="1"/>
                <c:pt idx="0">
                  <c:v>Load= 280 fF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'load=Capacitor (mid)'!$D$18:$D$28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(mid)'!$L$18:$L$28</c:f>
              <c:numCache>
                <c:formatCode>General</c:formatCode>
                <c:ptCount val="11"/>
                <c:pt idx="0">
                  <c:v>1.4323999999999999</c:v>
                </c:pt>
                <c:pt idx="1">
                  <c:v>1.2170000000000001</c:v>
                </c:pt>
                <c:pt idx="2">
                  <c:v>0.91500000000000004</c:v>
                </c:pt>
                <c:pt idx="3">
                  <c:v>0.54979999999999996</c:v>
                </c:pt>
                <c:pt idx="4">
                  <c:v>0.14863999999999999</c:v>
                </c:pt>
                <c:pt idx="5">
                  <c:v>-0.25940000000000002</c:v>
                </c:pt>
                <c:pt idx="6">
                  <c:v>-0.57520000000000004</c:v>
                </c:pt>
                <c:pt idx="7">
                  <c:v>-0.84640000000000004</c:v>
                </c:pt>
                <c:pt idx="8">
                  <c:v>-1.0546</c:v>
                </c:pt>
                <c:pt idx="9">
                  <c:v>-1.1854</c:v>
                </c:pt>
                <c:pt idx="10">
                  <c:v>-1.23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41-4046-B7E7-7BEB2A666EC7}"/>
            </c:ext>
          </c:extLst>
        </c:ser>
        <c:ser>
          <c:idx val="8"/>
          <c:order val="8"/>
          <c:tx>
            <c:strRef>
              <c:f>'load=Capacitor (mid)'!$M$3</c:f>
              <c:strCache>
                <c:ptCount val="1"/>
                <c:pt idx="0">
                  <c:v>Load= 320 fF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'load=Capacitor (mid)'!$D$18:$D$28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(mid)'!$M$18:$M$28</c:f>
              <c:numCache>
                <c:formatCode>General</c:formatCode>
                <c:ptCount val="11"/>
                <c:pt idx="0">
                  <c:v>1.4372</c:v>
                </c:pt>
                <c:pt idx="1">
                  <c:v>1.2245999999999999</c:v>
                </c:pt>
                <c:pt idx="2">
                  <c:v>0.9244</c:v>
                </c:pt>
                <c:pt idx="3">
                  <c:v>0.55959999999999999</c:v>
                </c:pt>
                <c:pt idx="4">
                  <c:v>0.15773999999999999</c:v>
                </c:pt>
                <c:pt idx="5">
                  <c:v>-0.25180000000000002</c:v>
                </c:pt>
                <c:pt idx="6">
                  <c:v>-0.56200000000000006</c:v>
                </c:pt>
                <c:pt idx="7">
                  <c:v>-0.82840000000000003</c:v>
                </c:pt>
                <c:pt idx="8">
                  <c:v>-1.0329999999999999</c:v>
                </c:pt>
                <c:pt idx="9">
                  <c:v>-1.1616</c:v>
                </c:pt>
                <c:pt idx="10">
                  <c:v>-1.2054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B41-4046-B7E7-7BEB2A666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82559"/>
        <c:axId val="2086071199"/>
      </c:scatterChart>
      <c:valAx>
        <c:axId val="20903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of mtline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71199"/>
        <c:crosses val="autoZero"/>
        <c:crossBetween val="midCat"/>
      </c:valAx>
      <c:valAx>
        <c:axId val="2086071199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8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Mtline L ~ 0.5 *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'load=Capacitor (mid)'!$E$3</c:f>
              <c:strCache>
                <c:ptCount val="1"/>
                <c:pt idx="0">
                  <c:v>Load= 0 fF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'load=Capacitor (mid)'!$D$46:$D$56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(mid)'!$E$46:$E$56</c:f>
              <c:numCache>
                <c:formatCode>General</c:formatCode>
                <c:ptCount val="11"/>
                <c:pt idx="0">
                  <c:v>1.3206</c:v>
                </c:pt>
                <c:pt idx="1">
                  <c:v>1.1444000000000001</c:v>
                </c:pt>
                <c:pt idx="2">
                  <c:v>0.88260000000000005</c:v>
                </c:pt>
                <c:pt idx="3">
                  <c:v>0.55679999999999996</c:v>
                </c:pt>
                <c:pt idx="4">
                  <c:v>0.19314000000000001</c:v>
                </c:pt>
                <c:pt idx="5">
                  <c:v>-0.17996000000000001</c:v>
                </c:pt>
                <c:pt idx="6">
                  <c:v>-0.53359999999999996</c:v>
                </c:pt>
                <c:pt idx="7">
                  <c:v>-0.84099999999999997</c:v>
                </c:pt>
                <c:pt idx="8">
                  <c:v>-1.0786</c:v>
                </c:pt>
                <c:pt idx="9">
                  <c:v>-1.2287999999999999</c:v>
                </c:pt>
                <c:pt idx="10">
                  <c:v>-1.2802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AE-4B48-A313-32C02A8653D3}"/>
            </c:ext>
          </c:extLst>
        </c:ser>
        <c:ser>
          <c:idx val="1"/>
          <c:order val="1"/>
          <c:tx>
            <c:strRef>
              <c:f>'load=Capacitor (mid)'!$F$3</c:f>
              <c:strCache>
                <c:ptCount val="1"/>
                <c:pt idx="0">
                  <c:v>Load= 40 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'load=Capacitor (mid)'!$D$46:$D$56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(mid)'!$F$46:$F$56</c:f>
              <c:numCache>
                <c:formatCode>General</c:formatCode>
                <c:ptCount val="11"/>
                <c:pt idx="0">
                  <c:v>1.3662000000000001</c:v>
                </c:pt>
                <c:pt idx="1">
                  <c:v>1.157</c:v>
                </c:pt>
                <c:pt idx="2">
                  <c:v>0.86580000000000001</c:v>
                </c:pt>
                <c:pt idx="3">
                  <c:v>0.51519999999999999</c:v>
                </c:pt>
                <c:pt idx="4">
                  <c:v>0.1321</c:v>
                </c:pt>
                <c:pt idx="5">
                  <c:v>-0.2586</c:v>
                </c:pt>
                <c:pt idx="6">
                  <c:v>-0.62539999999999996</c:v>
                </c:pt>
                <c:pt idx="7">
                  <c:v>-0.94179999999999997</c:v>
                </c:pt>
                <c:pt idx="8">
                  <c:v>-1.1852</c:v>
                </c:pt>
                <c:pt idx="9">
                  <c:v>-1.3384</c:v>
                </c:pt>
                <c:pt idx="10">
                  <c:v>-1.3908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AE-4B48-A313-32C02A8653D3}"/>
            </c:ext>
          </c:extLst>
        </c:ser>
        <c:ser>
          <c:idx val="2"/>
          <c:order val="2"/>
          <c:tx>
            <c:strRef>
              <c:f>'load=Capacitor (mid)'!$G$3</c:f>
              <c:strCache>
                <c:ptCount val="1"/>
                <c:pt idx="0">
                  <c:v>Load= 80 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'load=Capacitor (mid)'!$D$46:$D$56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(mid)'!$G$46:$G$56</c:f>
              <c:numCache>
                <c:formatCode>General</c:formatCode>
                <c:ptCount val="11"/>
                <c:pt idx="0">
                  <c:v>1.3572</c:v>
                </c:pt>
                <c:pt idx="1">
                  <c:v>1.1514</c:v>
                </c:pt>
                <c:pt idx="2">
                  <c:v>0.86319999999999997</c:v>
                </c:pt>
                <c:pt idx="3">
                  <c:v>0.51539999999999997</c:v>
                </c:pt>
                <c:pt idx="4">
                  <c:v>0.1348</c:v>
                </c:pt>
                <c:pt idx="5">
                  <c:v>-0.25719999999999998</c:v>
                </c:pt>
                <c:pt idx="6">
                  <c:v>-0.62519999999999998</c:v>
                </c:pt>
                <c:pt idx="7">
                  <c:v>-0.94279999999999997</c:v>
                </c:pt>
                <c:pt idx="8">
                  <c:v>-1.1870000000000001</c:v>
                </c:pt>
                <c:pt idx="9">
                  <c:v>-1.341</c:v>
                </c:pt>
                <c:pt idx="10">
                  <c:v>-1.3935999999999999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AE-4B48-A313-32C02A8653D3}"/>
            </c:ext>
          </c:extLst>
        </c:ser>
        <c:ser>
          <c:idx val="3"/>
          <c:order val="3"/>
          <c:tx>
            <c:strRef>
              <c:f>'load=Capacitor (mid)'!$H$3</c:f>
              <c:strCache>
                <c:ptCount val="1"/>
                <c:pt idx="0">
                  <c:v>Load= 120 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'load=Capacitor (mid)'!$D$46:$D$56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(mid)'!$H$46:$H$56</c:f>
              <c:numCache>
                <c:formatCode>General</c:formatCode>
                <c:ptCount val="11"/>
                <c:pt idx="0">
                  <c:v>1.3564000000000001</c:v>
                </c:pt>
                <c:pt idx="1">
                  <c:v>1.1442000000000001</c:v>
                </c:pt>
                <c:pt idx="2">
                  <c:v>0.85119999999999996</c:v>
                </c:pt>
                <c:pt idx="3">
                  <c:v>0.5</c:v>
                </c:pt>
                <c:pt idx="4">
                  <c:v>0.11749999999999999</c:v>
                </c:pt>
                <c:pt idx="5">
                  <c:v>-0.27660000000000001</c:v>
                </c:pt>
                <c:pt idx="6">
                  <c:v>-0.64539999999999997</c:v>
                </c:pt>
                <c:pt idx="7">
                  <c:v>-0.96319999999999995</c:v>
                </c:pt>
                <c:pt idx="8">
                  <c:v>-1.2074</c:v>
                </c:pt>
                <c:pt idx="9">
                  <c:v>-1.361</c:v>
                </c:pt>
                <c:pt idx="10">
                  <c:v>-1.4134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AE-4B48-A313-32C02A8653D3}"/>
            </c:ext>
          </c:extLst>
        </c:ser>
        <c:ser>
          <c:idx val="4"/>
          <c:order val="4"/>
          <c:tx>
            <c:strRef>
              <c:f>'load=Capacitor (mid)'!$I$3</c:f>
              <c:strCache>
                <c:ptCount val="1"/>
                <c:pt idx="0">
                  <c:v>Load= 160 fF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'load=Capacitor (mid)'!$D$46:$D$56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(mid)'!$I$46:$I$56</c:f>
              <c:numCache>
                <c:formatCode>General</c:formatCode>
                <c:ptCount val="11"/>
                <c:pt idx="0">
                  <c:v>1.3533999999999999</c:v>
                </c:pt>
                <c:pt idx="1">
                  <c:v>1.1359999999999999</c:v>
                </c:pt>
                <c:pt idx="2">
                  <c:v>0.83879999999999999</c:v>
                </c:pt>
                <c:pt idx="3">
                  <c:v>0.48499999999999999</c:v>
                </c:pt>
                <c:pt idx="4">
                  <c:v>0.1013</c:v>
                </c:pt>
                <c:pt idx="5">
                  <c:v>-0.29320000000000002</c:v>
                </c:pt>
                <c:pt idx="6">
                  <c:v>-0.66159999999999997</c:v>
                </c:pt>
                <c:pt idx="7">
                  <c:v>-0.97840000000000005</c:v>
                </c:pt>
                <c:pt idx="8">
                  <c:v>-1.2216</c:v>
                </c:pt>
                <c:pt idx="9">
                  <c:v>-1.3744000000000001</c:v>
                </c:pt>
                <c:pt idx="10">
                  <c:v>-1.4266000000000001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AE-4B48-A313-32C02A8653D3}"/>
            </c:ext>
          </c:extLst>
        </c:ser>
        <c:ser>
          <c:idx val="5"/>
          <c:order val="5"/>
          <c:tx>
            <c:strRef>
              <c:f>'load=Capacitor (mid)'!$J$3</c:f>
              <c:strCache>
                <c:ptCount val="1"/>
                <c:pt idx="0">
                  <c:v>Load= 200 fF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'load=Capacitor (mid)'!$D$46:$D$56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(mid)'!$J$46:$J$56</c:f>
              <c:numCache>
                <c:formatCode>General</c:formatCode>
                <c:ptCount val="11"/>
                <c:pt idx="0">
                  <c:v>1.3136000000000001</c:v>
                </c:pt>
                <c:pt idx="1">
                  <c:v>1.1240000000000001</c:v>
                </c:pt>
                <c:pt idx="2">
                  <c:v>0.85140000000000005</c:v>
                </c:pt>
                <c:pt idx="3">
                  <c:v>0.51819999999999999</c:v>
                </c:pt>
                <c:pt idx="4">
                  <c:v>0.15071999999999999</c:v>
                </c:pt>
                <c:pt idx="5">
                  <c:v>-0.2424</c:v>
                </c:pt>
                <c:pt idx="6">
                  <c:v>-0.61240000000000006</c:v>
                </c:pt>
                <c:pt idx="7">
                  <c:v>-0.93200000000000005</c:v>
                </c:pt>
                <c:pt idx="8">
                  <c:v>-1.1783999999999999</c:v>
                </c:pt>
                <c:pt idx="9">
                  <c:v>-1.3335999999999999</c:v>
                </c:pt>
                <c:pt idx="10">
                  <c:v>-1.3866000000000001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AE-4B48-A313-32C02A8653D3}"/>
            </c:ext>
          </c:extLst>
        </c:ser>
        <c:ser>
          <c:idx val="6"/>
          <c:order val="6"/>
          <c:tx>
            <c:strRef>
              <c:f>'load=Capacitor (mid)'!$K$3</c:f>
              <c:strCache>
                <c:ptCount val="1"/>
                <c:pt idx="0">
                  <c:v>Load= 240 fF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'load=Capacitor (mid)'!$D$46:$D$56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(mid)'!$K$46:$K$56</c:f>
              <c:numCache>
                <c:formatCode>General</c:formatCode>
                <c:ptCount val="11"/>
                <c:pt idx="0">
                  <c:v>1.2829999999999999</c:v>
                </c:pt>
                <c:pt idx="1">
                  <c:v>1.1048</c:v>
                </c:pt>
                <c:pt idx="2">
                  <c:v>0.84360000000000002</c:v>
                </c:pt>
                <c:pt idx="3">
                  <c:v>0.5212</c:v>
                </c:pt>
                <c:pt idx="4">
                  <c:v>0.16372</c:v>
                </c:pt>
                <c:pt idx="5">
                  <c:v>-0.22739999999999999</c:v>
                </c:pt>
                <c:pt idx="6">
                  <c:v>-0.59619999999999995</c:v>
                </c:pt>
                <c:pt idx="7">
                  <c:v>-0.91539999999999999</c:v>
                </c:pt>
                <c:pt idx="8">
                  <c:v>-1.1616</c:v>
                </c:pt>
                <c:pt idx="9">
                  <c:v>-1.3168</c:v>
                </c:pt>
                <c:pt idx="10">
                  <c:v>-1.3697999999999999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AE-4B48-A313-32C02A8653D3}"/>
            </c:ext>
          </c:extLst>
        </c:ser>
        <c:ser>
          <c:idx val="7"/>
          <c:order val="7"/>
          <c:tx>
            <c:strRef>
              <c:f>'load=Capacitor (mid)'!$L$3</c:f>
              <c:strCache>
                <c:ptCount val="1"/>
                <c:pt idx="0">
                  <c:v>Load= 280 fF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'load=Capacitor (mid)'!$D$46:$D$56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(mid)'!$L$46:$L$56</c:f>
              <c:numCache>
                <c:formatCode>General</c:formatCode>
                <c:ptCount val="11"/>
                <c:pt idx="0">
                  <c:v>1.2556</c:v>
                </c:pt>
                <c:pt idx="1">
                  <c:v>1.0860000000000001</c:v>
                </c:pt>
                <c:pt idx="2">
                  <c:v>0.83360000000000001</c:v>
                </c:pt>
                <c:pt idx="3">
                  <c:v>0.52</c:v>
                </c:pt>
                <c:pt idx="4">
                  <c:v>0.17102000000000001</c:v>
                </c:pt>
                <c:pt idx="5">
                  <c:v>-0.21859999999999999</c:v>
                </c:pt>
                <c:pt idx="6">
                  <c:v>-0.58640000000000003</c:v>
                </c:pt>
                <c:pt idx="7">
                  <c:v>-0.90500000000000003</c:v>
                </c:pt>
                <c:pt idx="8">
                  <c:v>-1.1508</c:v>
                </c:pt>
                <c:pt idx="9">
                  <c:v>-1.306</c:v>
                </c:pt>
                <c:pt idx="10">
                  <c:v>-1.3588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AE-4B48-A313-32C02A8653D3}"/>
            </c:ext>
          </c:extLst>
        </c:ser>
        <c:ser>
          <c:idx val="8"/>
          <c:order val="8"/>
          <c:tx>
            <c:strRef>
              <c:f>'load=Capacitor (mid)'!$M$3</c:f>
              <c:strCache>
                <c:ptCount val="1"/>
                <c:pt idx="0">
                  <c:v>Load= 320 fF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'load=Capacitor (mid)'!$D$46:$D$56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(mid)'!$M$46:$M$56</c:f>
              <c:numCache>
                <c:formatCode>General</c:formatCode>
                <c:ptCount val="11"/>
                <c:pt idx="0">
                  <c:v>1.3278000000000001</c:v>
                </c:pt>
                <c:pt idx="1">
                  <c:v>1.0880000000000001</c:v>
                </c:pt>
                <c:pt idx="2">
                  <c:v>0.77500000000000002</c:v>
                </c:pt>
                <c:pt idx="3">
                  <c:v>0.41199999999999998</c:v>
                </c:pt>
                <c:pt idx="4">
                  <c:v>2.572E-2</c:v>
                </c:pt>
                <c:pt idx="5">
                  <c:v>-0.35299999999999998</c:v>
                </c:pt>
                <c:pt idx="6">
                  <c:v>-0.70279999999999998</c:v>
                </c:pt>
                <c:pt idx="7">
                  <c:v>-1.0012000000000001</c:v>
                </c:pt>
                <c:pt idx="8">
                  <c:v>-1.2290000000000001</c:v>
                </c:pt>
                <c:pt idx="9">
                  <c:v>-1.3717999999999999</c:v>
                </c:pt>
                <c:pt idx="10">
                  <c:v>-1.4204000000000001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1AE-4B48-A313-32C02A865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82559"/>
        <c:axId val="2086071199"/>
      </c:scatterChart>
      <c:valAx>
        <c:axId val="20903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of mtline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71199"/>
        <c:crosses val="autoZero"/>
        <c:crossBetween val="midCat"/>
      </c:valAx>
      <c:valAx>
        <c:axId val="2086071199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8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Mtline L ~ 0.5 *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'load=Capacitor (near)'!$E$3</c:f>
              <c:strCache>
                <c:ptCount val="1"/>
                <c:pt idx="0">
                  <c:v>Load= 0 fF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'load=Capacitor (near)'!$D$18:$D$28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(near)'!$E$18:$E$28</c:f>
              <c:numCache>
                <c:formatCode>General</c:formatCode>
                <c:ptCount val="11"/>
                <c:pt idx="0">
                  <c:v>1.3206</c:v>
                </c:pt>
                <c:pt idx="1">
                  <c:v>1.1444000000000001</c:v>
                </c:pt>
                <c:pt idx="2">
                  <c:v>0.88260000000000005</c:v>
                </c:pt>
                <c:pt idx="3">
                  <c:v>0.55679999999999996</c:v>
                </c:pt>
                <c:pt idx="4">
                  <c:v>0.19314000000000001</c:v>
                </c:pt>
                <c:pt idx="5">
                  <c:v>-0.17996000000000001</c:v>
                </c:pt>
                <c:pt idx="6">
                  <c:v>-0.53359999999999996</c:v>
                </c:pt>
                <c:pt idx="7">
                  <c:v>-0.84099999999999997</c:v>
                </c:pt>
                <c:pt idx="8">
                  <c:v>-1.0786</c:v>
                </c:pt>
                <c:pt idx="9">
                  <c:v>-1.2287999999999999</c:v>
                </c:pt>
                <c:pt idx="10">
                  <c:v>-1.2802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8-45F0-9847-4F523AE20219}"/>
            </c:ext>
          </c:extLst>
        </c:ser>
        <c:ser>
          <c:idx val="1"/>
          <c:order val="1"/>
          <c:tx>
            <c:strRef>
              <c:f>'load=Capacitor (near)'!$F$3</c:f>
              <c:strCache>
                <c:ptCount val="1"/>
                <c:pt idx="0">
                  <c:v>Load= 40 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'load=Capacitor (near)'!$D$18:$D$28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(near)'!$F$18:$F$28</c:f>
              <c:numCache>
                <c:formatCode>General</c:formatCode>
                <c:ptCount val="11"/>
                <c:pt idx="0">
                  <c:v>1.4510000000000001</c:v>
                </c:pt>
                <c:pt idx="1">
                  <c:v>1.2358</c:v>
                </c:pt>
                <c:pt idx="2">
                  <c:v>0.93020000000000003</c:v>
                </c:pt>
                <c:pt idx="3">
                  <c:v>0.55740000000000001</c:v>
                </c:pt>
                <c:pt idx="4">
                  <c:v>0.14568</c:v>
                </c:pt>
                <c:pt idx="5">
                  <c:v>-0.2732</c:v>
                </c:pt>
                <c:pt idx="6">
                  <c:v>-0.66739999999999999</c:v>
                </c:pt>
                <c:pt idx="7">
                  <c:v>-1.0078</c:v>
                </c:pt>
                <c:pt idx="8">
                  <c:v>-1.2694000000000001</c:v>
                </c:pt>
                <c:pt idx="9">
                  <c:v>-1.4339999999999999</c:v>
                </c:pt>
                <c:pt idx="10">
                  <c:v>-1.4902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78-45F0-9847-4F523AE20219}"/>
            </c:ext>
          </c:extLst>
        </c:ser>
        <c:ser>
          <c:idx val="2"/>
          <c:order val="2"/>
          <c:tx>
            <c:strRef>
              <c:f>'load=Capacitor (near)'!$G$3</c:f>
              <c:strCache>
                <c:ptCount val="1"/>
                <c:pt idx="0">
                  <c:v>Load= 80 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'load=Capacitor (near)'!$D$18:$D$28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(near)'!$G$18:$G$28</c:f>
              <c:numCache>
                <c:formatCode>General</c:formatCode>
                <c:ptCount val="11"/>
                <c:pt idx="0">
                  <c:v>1.4650000000000001</c:v>
                </c:pt>
                <c:pt idx="1">
                  <c:v>1.2476</c:v>
                </c:pt>
                <c:pt idx="2">
                  <c:v>0.93979999999999997</c:v>
                </c:pt>
                <c:pt idx="3">
                  <c:v>0.56420000000000003</c:v>
                </c:pt>
                <c:pt idx="4">
                  <c:v>0.14968000000000001</c:v>
                </c:pt>
                <c:pt idx="5">
                  <c:v>-0.2722</c:v>
                </c:pt>
                <c:pt idx="6">
                  <c:v>-0.6694</c:v>
                </c:pt>
                <c:pt idx="7">
                  <c:v>-1.0124</c:v>
                </c:pt>
                <c:pt idx="8">
                  <c:v>-1.2762</c:v>
                </c:pt>
                <c:pt idx="9">
                  <c:v>-1.4421999999999999</c:v>
                </c:pt>
                <c:pt idx="10">
                  <c:v>-1.4990000000000001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78-45F0-9847-4F523AE20219}"/>
            </c:ext>
          </c:extLst>
        </c:ser>
        <c:ser>
          <c:idx val="3"/>
          <c:order val="3"/>
          <c:tx>
            <c:strRef>
              <c:f>'load=Capacitor (near)'!$H$3</c:f>
              <c:strCache>
                <c:ptCount val="1"/>
                <c:pt idx="0">
                  <c:v>Load= 120 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'load=Capacitor (near)'!$D$18:$D$28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(near)'!$H$18:$H$28</c:f>
              <c:numCache>
                <c:formatCode>General</c:formatCode>
                <c:ptCount val="11"/>
                <c:pt idx="0">
                  <c:v>1.4863999999999999</c:v>
                </c:pt>
                <c:pt idx="1">
                  <c:v>1.2585999999999999</c:v>
                </c:pt>
                <c:pt idx="2">
                  <c:v>0.94040000000000001</c:v>
                </c:pt>
                <c:pt idx="3">
                  <c:v>0.55520000000000003</c:v>
                </c:pt>
                <c:pt idx="4">
                  <c:v>0.1318</c:v>
                </c:pt>
                <c:pt idx="5">
                  <c:v>-0.29759999999999998</c:v>
                </c:pt>
                <c:pt idx="6">
                  <c:v>-0.70079999999999998</c:v>
                </c:pt>
                <c:pt idx="7">
                  <c:v>-1.048</c:v>
                </c:pt>
                <c:pt idx="8">
                  <c:v>-1.3146</c:v>
                </c:pt>
                <c:pt idx="9">
                  <c:v>-1.4822</c:v>
                </c:pt>
                <c:pt idx="10">
                  <c:v>-1.5394000000000001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78-45F0-9847-4F523AE20219}"/>
            </c:ext>
          </c:extLst>
        </c:ser>
        <c:ser>
          <c:idx val="4"/>
          <c:order val="4"/>
          <c:tx>
            <c:strRef>
              <c:f>'load=Capacitor (near)'!$I$3</c:f>
              <c:strCache>
                <c:ptCount val="1"/>
                <c:pt idx="0">
                  <c:v>Load= 160 fF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'load=Capacitor (near)'!$D$18:$D$28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(near)'!$I$18:$I$28</c:f>
              <c:numCache>
                <c:formatCode>General</c:formatCode>
                <c:ptCount val="11"/>
                <c:pt idx="0">
                  <c:v>1.4206000000000001</c:v>
                </c:pt>
                <c:pt idx="1">
                  <c:v>1.2282</c:v>
                </c:pt>
                <c:pt idx="2">
                  <c:v>0.94540000000000002</c:v>
                </c:pt>
                <c:pt idx="3">
                  <c:v>0.59279999999999999</c:v>
                </c:pt>
                <c:pt idx="4">
                  <c:v>0.19650000000000001</c:v>
                </c:pt>
                <c:pt idx="5">
                  <c:v>-0.2122</c:v>
                </c:pt>
                <c:pt idx="6">
                  <c:v>-0.60119999999999996</c:v>
                </c:pt>
                <c:pt idx="7">
                  <c:v>-0.93940000000000001</c:v>
                </c:pt>
                <c:pt idx="8">
                  <c:v>-1.2008000000000001</c:v>
                </c:pt>
                <c:pt idx="9">
                  <c:v>-1.3655999999999999</c:v>
                </c:pt>
                <c:pt idx="10">
                  <c:v>-1.4219999999999999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78-45F0-9847-4F523AE20219}"/>
            </c:ext>
          </c:extLst>
        </c:ser>
        <c:ser>
          <c:idx val="5"/>
          <c:order val="5"/>
          <c:tx>
            <c:strRef>
              <c:f>'load=Capacitor (near)'!$J$3</c:f>
              <c:strCache>
                <c:ptCount val="1"/>
                <c:pt idx="0">
                  <c:v>Load= 200 fF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'load=Capacitor (near)'!$D$18:$D$28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(near)'!$J$18:$J$28</c:f>
              <c:numCache>
                <c:formatCode>General</c:formatCode>
                <c:ptCount val="11"/>
                <c:pt idx="0">
                  <c:v>1.4516</c:v>
                </c:pt>
                <c:pt idx="1">
                  <c:v>1.2283999999999999</c:v>
                </c:pt>
                <c:pt idx="2">
                  <c:v>0.91779999999999995</c:v>
                </c:pt>
                <c:pt idx="3">
                  <c:v>0.54179999999999995</c:v>
                </c:pt>
                <c:pt idx="4">
                  <c:v>0.12886</c:v>
                </c:pt>
                <c:pt idx="5">
                  <c:v>-0.2898</c:v>
                </c:pt>
                <c:pt idx="6">
                  <c:v>-0.68279999999999996</c:v>
                </c:pt>
                <c:pt idx="7">
                  <c:v>-1.0216000000000001</c:v>
                </c:pt>
                <c:pt idx="8">
                  <c:v>-1.2818000000000001</c:v>
                </c:pt>
                <c:pt idx="9">
                  <c:v>-1.4454</c:v>
                </c:pt>
                <c:pt idx="10">
                  <c:v>-1.5012000000000001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78-45F0-9847-4F523AE20219}"/>
            </c:ext>
          </c:extLst>
        </c:ser>
        <c:ser>
          <c:idx val="6"/>
          <c:order val="6"/>
          <c:tx>
            <c:strRef>
              <c:f>'load=Capacitor (near)'!$K$3</c:f>
              <c:strCache>
                <c:ptCount val="1"/>
                <c:pt idx="0">
                  <c:v>Load= 240 fF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'load=Capacitor (near)'!$D$18:$D$28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(near)'!$K$18:$K$28</c:f>
              <c:numCache>
                <c:formatCode>General</c:formatCode>
                <c:ptCount val="11"/>
                <c:pt idx="0">
                  <c:v>1.4017999999999999</c:v>
                </c:pt>
                <c:pt idx="1">
                  <c:v>1.2048000000000001</c:v>
                </c:pt>
                <c:pt idx="2">
                  <c:v>0.92020000000000002</c:v>
                </c:pt>
                <c:pt idx="3">
                  <c:v>0.56820000000000004</c:v>
                </c:pt>
                <c:pt idx="4">
                  <c:v>0.17499999999999999</c:v>
                </c:pt>
                <c:pt idx="5">
                  <c:v>-0.2288</c:v>
                </c:pt>
                <c:pt idx="6">
                  <c:v>-0.61160000000000003</c:v>
                </c:pt>
                <c:pt idx="7">
                  <c:v>-0.94340000000000002</c:v>
                </c:pt>
                <c:pt idx="8">
                  <c:v>-1.1994</c:v>
                </c:pt>
                <c:pt idx="9">
                  <c:v>-1.3608</c:v>
                </c:pt>
                <c:pt idx="10">
                  <c:v>-1.4157999999999999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78-45F0-9847-4F523AE20219}"/>
            </c:ext>
          </c:extLst>
        </c:ser>
        <c:ser>
          <c:idx val="7"/>
          <c:order val="7"/>
          <c:tx>
            <c:strRef>
              <c:f>'load=Capacitor (near)'!$L$3</c:f>
              <c:strCache>
                <c:ptCount val="1"/>
                <c:pt idx="0">
                  <c:v>Load= 280 fF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'load=Capacitor (near)'!$D$18:$D$28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(near)'!$L$18:$L$28</c:f>
              <c:numCache>
                <c:formatCode>General</c:formatCode>
                <c:ptCount val="11"/>
                <c:pt idx="0">
                  <c:v>1.3852</c:v>
                </c:pt>
                <c:pt idx="1">
                  <c:v>1.181</c:v>
                </c:pt>
                <c:pt idx="2">
                  <c:v>0.89159999999999995</c:v>
                </c:pt>
                <c:pt idx="3">
                  <c:v>0.53779999999999994</c:v>
                </c:pt>
                <c:pt idx="4">
                  <c:v>0.14593999999999999</c:v>
                </c:pt>
                <c:pt idx="5">
                  <c:v>-0.25359999999999999</c:v>
                </c:pt>
                <c:pt idx="6">
                  <c:v>-0.63019999999999998</c:v>
                </c:pt>
                <c:pt idx="7">
                  <c:v>-0.95540000000000003</c:v>
                </c:pt>
                <c:pt idx="8">
                  <c:v>-1.2056</c:v>
                </c:pt>
                <c:pt idx="9">
                  <c:v>-1.363</c:v>
                </c:pt>
                <c:pt idx="10">
                  <c:v>-1.4166000000000001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478-45F0-9847-4F523AE20219}"/>
            </c:ext>
          </c:extLst>
        </c:ser>
        <c:ser>
          <c:idx val="8"/>
          <c:order val="8"/>
          <c:tx>
            <c:strRef>
              <c:f>'load=Capacitor (near)'!$M$3</c:f>
              <c:strCache>
                <c:ptCount val="1"/>
                <c:pt idx="0">
                  <c:v>Load= 320 fF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'load=Capacitor (near)'!$D$18:$D$28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'load=Capacitor (near)'!$M$18:$M$28</c:f>
              <c:numCache>
                <c:formatCode>General</c:formatCode>
                <c:ptCount val="11"/>
                <c:pt idx="0">
                  <c:v>1.3373999999999999</c:v>
                </c:pt>
                <c:pt idx="1">
                  <c:v>1.1392</c:v>
                </c:pt>
                <c:pt idx="2">
                  <c:v>0.85919999999999996</c:v>
                </c:pt>
                <c:pt idx="3">
                  <c:v>0.51700000000000002</c:v>
                </c:pt>
                <c:pt idx="4">
                  <c:v>0.13861999999999999</c:v>
                </c:pt>
                <c:pt idx="5">
                  <c:v>-0.247</c:v>
                </c:pt>
                <c:pt idx="6">
                  <c:v>-0.61019999999999996</c:v>
                </c:pt>
                <c:pt idx="7">
                  <c:v>-0.92379999999999995</c:v>
                </c:pt>
                <c:pt idx="8">
                  <c:v>-1.165</c:v>
                </c:pt>
                <c:pt idx="9">
                  <c:v>-1.3166</c:v>
                </c:pt>
                <c:pt idx="10">
                  <c:v>-1.3684000000000001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478-45F0-9847-4F523AE2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82559"/>
        <c:axId val="2086071199"/>
      </c:scatterChart>
      <c:valAx>
        <c:axId val="20903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of mtline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71199"/>
        <c:crosses val="autoZero"/>
        <c:crossBetween val="midCat"/>
      </c:valAx>
      <c:valAx>
        <c:axId val="20860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8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</a:t>
            </a:r>
            <a:r>
              <a:rPr lang="en-US" baseline="0"/>
              <a:t>s for different mtline lengths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'load=Short'!$E$54</c:f>
              <c:strCache>
                <c:ptCount val="1"/>
                <c:pt idx="0">
                  <c:v>L= 0.25 wv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'load=Short'!$D$56:$D$66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</c:numCache>
            </c:numRef>
          </c:xVal>
          <c:yVal>
            <c:numRef>
              <c:f>'load=Short'!$E$56:$E$66</c:f>
              <c:numCache>
                <c:formatCode>General</c:formatCode>
                <c:ptCount val="11"/>
                <c:pt idx="0">
                  <c:v>1.5227999999999999</c:v>
                </c:pt>
                <c:pt idx="1">
                  <c:v>1.46</c:v>
                </c:pt>
                <c:pt idx="2">
                  <c:v>1.3708</c:v>
                </c:pt>
                <c:pt idx="3">
                  <c:v>1.2574000000000001</c:v>
                </c:pt>
                <c:pt idx="4">
                  <c:v>1.1215999999999999</c:v>
                </c:pt>
                <c:pt idx="5">
                  <c:v>0.96619999999999995</c:v>
                </c:pt>
                <c:pt idx="6">
                  <c:v>0.79379999999999995</c:v>
                </c:pt>
                <c:pt idx="7">
                  <c:v>0.60780000000000001</c:v>
                </c:pt>
                <c:pt idx="8">
                  <c:v>0.41099999999999998</c:v>
                </c:pt>
                <c:pt idx="9">
                  <c:v>0.2074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05-4B0E-82DD-6307336322ED}"/>
            </c:ext>
          </c:extLst>
        </c:ser>
        <c:ser>
          <c:idx val="1"/>
          <c:order val="1"/>
          <c:tx>
            <c:strRef>
              <c:f>'load=Short'!$G$54</c:f>
              <c:strCache>
                <c:ptCount val="1"/>
                <c:pt idx="0">
                  <c:v>L= 0.5 wv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'load=Short'!$F$56:$F$66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'load=Short'!$G$56:$G$66</c:f>
              <c:numCache>
                <c:formatCode>General</c:formatCode>
                <c:ptCount val="11"/>
                <c:pt idx="0">
                  <c:v>0.67279999999999995</c:v>
                </c:pt>
                <c:pt idx="1">
                  <c:v>0.99119999999999997</c:v>
                </c:pt>
                <c:pt idx="2">
                  <c:v>1.2338</c:v>
                </c:pt>
                <c:pt idx="3">
                  <c:v>1.3859999999999999</c:v>
                </c:pt>
                <c:pt idx="4">
                  <c:v>1.4394</c:v>
                </c:pt>
                <c:pt idx="5">
                  <c:v>1.3917999999999999</c:v>
                </c:pt>
                <c:pt idx="6">
                  <c:v>1.248</c:v>
                </c:pt>
                <c:pt idx="7">
                  <c:v>1.0185999999999999</c:v>
                </c:pt>
                <c:pt idx="8">
                  <c:v>0.72</c:v>
                </c:pt>
                <c:pt idx="9">
                  <c:v>0.37259999999999999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05-4B0E-82DD-6307336322ED}"/>
            </c:ext>
          </c:extLst>
        </c:ser>
        <c:ser>
          <c:idx val="2"/>
          <c:order val="2"/>
          <c:tx>
            <c:strRef>
              <c:f>'load=Short'!$I$54</c:f>
              <c:strCache>
                <c:ptCount val="1"/>
                <c:pt idx="0">
                  <c:v>L= 0.75 wv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'load=Short'!$H$56:$H$66</c:f>
              <c:numCache>
                <c:formatCode>General</c:formatCode>
                <c:ptCount val="11"/>
                <c:pt idx="0">
                  <c:v>0</c:v>
                </c:pt>
                <c:pt idx="1">
                  <c:v>7.5000000000000011E-2</c:v>
                </c:pt>
                <c:pt idx="2">
                  <c:v>0.15000000000000002</c:v>
                </c:pt>
                <c:pt idx="3">
                  <c:v>0.22499999999999998</c:v>
                </c:pt>
                <c:pt idx="4">
                  <c:v>0.30000000000000004</c:v>
                </c:pt>
                <c:pt idx="5">
                  <c:v>0.375</c:v>
                </c:pt>
                <c:pt idx="6">
                  <c:v>0.44999999999999996</c:v>
                </c:pt>
                <c:pt idx="7">
                  <c:v>0.52499999999999991</c:v>
                </c:pt>
                <c:pt idx="8">
                  <c:v>0.60000000000000009</c:v>
                </c:pt>
                <c:pt idx="9">
                  <c:v>0.67500000000000004</c:v>
                </c:pt>
                <c:pt idx="10">
                  <c:v>0.75</c:v>
                </c:pt>
              </c:numCache>
            </c:numRef>
          </c:xVal>
          <c:yVal>
            <c:numRef>
              <c:f>'load=Short'!$I$56:$I$66</c:f>
              <c:numCache>
                <c:formatCode>General</c:formatCode>
                <c:ptCount val="11"/>
                <c:pt idx="0">
                  <c:v>1.3176000000000001</c:v>
                </c:pt>
                <c:pt idx="1">
                  <c:v>0.83760000000000001</c:v>
                </c:pt>
                <c:pt idx="2">
                  <c:v>0.2248</c:v>
                </c:pt>
                <c:pt idx="3">
                  <c:v>-0.4194</c:v>
                </c:pt>
                <c:pt idx="4">
                  <c:v>-0.98919999999999997</c:v>
                </c:pt>
                <c:pt idx="5">
                  <c:v>-1.3915999999999999</c:v>
                </c:pt>
                <c:pt idx="6">
                  <c:v>-1.5618000000000001</c:v>
                </c:pt>
                <c:pt idx="7">
                  <c:v>-1.4734</c:v>
                </c:pt>
                <c:pt idx="8">
                  <c:v>-1.1417999999999999</c:v>
                </c:pt>
                <c:pt idx="9">
                  <c:v>-0.622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05-4B0E-82DD-6307336322ED}"/>
            </c:ext>
          </c:extLst>
        </c:ser>
        <c:ser>
          <c:idx val="3"/>
          <c:order val="3"/>
          <c:tx>
            <c:strRef>
              <c:f>'load=Short'!$K$54</c:f>
              <c:strCache>
                <c:ptCount val="1"/>
                <c:pt idx="0">
                  <c:v>L= 1 wv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'load=Short'!$J$56:$J$66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'load=Short'!$K$56:$K$66</c:f>
              <c:numCache>
                <c:formatCode>General</c:formatCode>
                <c:ptCount val="11"/>
                <c:pt idx="0">
                  <c:v>1.5276000000000001</c:v>
                </c:pt>
                <c:pt idx="1">
                  <c:v>1.9648000000000001</c:v>
                </c:pt>
                <c:pt idx="2">
                  <c:v>1.8411999999999999</c:v>
                </c:pt>
                <c:pt idx="3">
                  <c:v>1.1926000000000001</c:v>
                </c:pt>
                <c:pt idx="4">
                  <c:v>0.2036</c:v>
                </c:pt>
                <c:pt idx="5">
                  <c:v>-0.84340000000000004</c:v>
                </c:pt>
                <c:pt idx="6">
                  <c:v>-1.6497999999999999</c:v>
                </c:pt>
                <c:pt idx="7">
                  <c:v>-1.9856</c:v>
                </c:pt>
                <c:pt idx="8">
                  <c:v>-1.7547999999999999</c:v>
                </c:pt>
                <c:pt idx="9">
                  <c:v>-1.0234000000000001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05-4B0E-82DD-6307336322ED}"/>
            </c:ext>
          </c:extLst>
        </c:ser>
        <c:ser>
          <c:idx val="4"/>
          <c:order val="4"/>
          <c:tx>
            <c:strRef>
              <c:f>'load=Short'!$M$54</c:f>
              <c:strCache>
                <c:ptCount val="1"/>
                <c:pt idx="0">
                  <c:v>L= 1.25 wv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'load=Short'!$L$56:$L$66</c:f>
              <c:numCache>
                <c:formatCode>General</c:formatCode>
                <c:ptCount val="1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</c:numCache>
            </c:numRef>
          </c:xVal>
          <c:yVal>
            <c:numRef>
              <c:f>'load=Short'!$M$56:$M$66</c:f>
              <c:numCache>
                <c:formatCode>General</c:formatCode>
                <c:ptCount val="11"/>
                <c:pt idx="0">
                  <c:v>-0.90959999999999996</c:v>
                </c:pt>
                <c:pt idx="1">
                  <c:v>0.39460000000000001</c:v>
                </c:pt>
                <c:pt idx="2">
                  <c:v>1.5254000000000001</c:v>
                </c:pt>
                <c:pt idx="3">
                  <c:v>1.9854000000000001</c:v>
                </c:pt>
                <c:pt idx="4">
                  <c:v>1.5724</c:v>
                </c:pt>
                <c:pt idx="5">
                  <c:v>0.46800000000000003</c:v>
                </c:pt>
                <c:pt idx="6">
                  <c:v>-0.84219999999999995</c:v>
                </c:pt>
                <c:pt idx="7">
                  <c:v>-1.782</c:v>
                </c:pt>
                <c:pt idx="8">
                  <c:v>-1.9383999999999999</c:v>
                </c:pt>
                <c:pt idx="9">
                  <c:v>-1.2422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05-4B0E-82DD-6307336322ED}"/>
            </c:ext>
          </c:extLst>
        </c:ser>
        <c:ser>
          <c:idx val="5"/>
          <c:order val="5"/>
          <c:tx>
            <c:strRef>
              <c:f>'load=Short'!$O$54</c:f>
              <c:strCache>
                <c:ptCount val="1"/>
                <c:pt idx="0">
                  <c:v>L= 1.5 wv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'load=Short'!$N$56:$N$66</c:f>
              <c:numCache>
                <c:formatCode>General</c:formatCode>
                <c:ptCount val="11"/>
                <c:pt idx="0">
                  <c:v>0</c:v>
                </c:pt>
                <c:pt idx="1">
                  <c:v>0.15000000000000002</c:v>
                </c:pt>
                <c:pt idx="2">
                  <c:v>0.30000000000000004</c:v>
                </c:pt>
                <c:pt idx="3">
                  <c:v>0.44999999999999996</c:v>
                </c:pt>
                <c:pt idx="4">
                  <c:v>0.60000000000000009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1.0499999999999998</c:v>
                </c:pt>
                <c:pt idx="8">
                  <c:v>1.2000000000000002</c:v>
                </c:pt>
                <c:pt idx="9">
                  <c:v>1.35</c:v>
                </c:pt>
                <c:pt idx="10">
                  <c:v>1.5</c:v>
                </c:pt>
              </c:numCache>
            </c:numRef>
          </c:xVal>
          <c:yVal>
            <c:numRef>
              <c:f>'load=Short'!$O$56:$O$66</c:f>
              <c:numCache>
                <c:formatCode>General</c:formatCode>
                <c:ptCount val="11"/>
                <c:pt idx="0">
                  <c:v>1.9144000000000001</c:v>
                </c:pt>
                <c:pt idx="1">
                  <c:v>1.6830000000000001</c:v>
                </c:pt>
                <c:pt idx="2">
                  <c:v>0.40379999999999999</c:v>
                </c:pt>
                <c:pt idx="3">
                  <c:v>-1.1268</c:v>
                </c:pt>
                <c:pt idx="4">
                  <c:v>-1.9558</c:v>
                </c:pt>
                <c:pt idx="5">
                  <c:v>-1.5671999999999999</c:v>
                </c:pt>
                <c:pt idx="6">
                  <c:v>-0.20300000000000001</c:v>
                </c:pt>
                <c:pt idx="7">
                  <c:v>1.2876000000000001</c:v>
                </c:pt>
                <c:pt idx="8">
                  <c:v>1.9765999999999999</c:v>
                </c:pt>
                <c:pt idx="9">
                  <c:v>1.4350000000000001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05-4B0E-82DD-6307336322ED}"/>
            </c:ext>
          </c:extLst>
        </c:ser>
        <c:ser>
          <c:idx val="6"/>
          <c:order val="6"/>
          <c:tx>
            <c:strRef>
              <c:f>'load=Short'!$Q$54</c:f>
              <c:strCache>
                <c:ptCount val="1"/>
                <c:pt idx="0">
                  <c:v>L= 1.75 wv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'load=Short'!$P$56:$P$66</c:f>
              <c:numCache>
                <c:formatCode>General</c:formatCode>
                <c:ptCount val="11"/>
                <c:pt idx="0">
                  <c:v>0</c:v>
                </c:pt>
                <c:pt idx="1">
                  <c:v>0.17500000000000002</c:v>
                </c:pt>
                <c:pt idx="2">
                  <c:v>0.35000000000000003</c:v>
                </c:pt>
                <c:pt idx="3">
                  <c:v>0.52500000000000002</c:v>
                </c:pt>
                <c:pt idx="4">
                  <c:v>0.70000000000000007</c:v>
                </c:pt>
                <c:pt idx="5">
                  <c:v>0.875</c:v>
                </c:pt>
                <c:pt idx="6">
                  <c:v>1.05</c:v>
                </c:pt>
                <c:pt idx="7">
                  <c:v>1.2249999999999999</c:v>
                </c:pt>
                <c:pt idx="8">
                  <c:v>1.4000000000000001</c:v>
                </c:pt>
                <c:pt idx="9">
                  <c:v>1.575</c:v>
                </c:pt>
                <c:pt idx="10">
                  <c:v>1.75</c:v>
                </c:pt>
              </c:numCache>
            </c:numRef>
          </c:xVal>
          <c:yVal>
            <c:numRef>
              <c:f>'load=Short'!$Q$56:$Q$66</c:f>
              <c:numCache>
                <c:formatCode>General</c:formatCode>
                <c:ptCount val="11"/>
                <c:pt idx="0">
                  <c:v>-7.4079999999999993E-2</c:v>
                </c:pt>
                <c:pt idx="1">
                  <c:v>1.5624</c:v>
                </c:pt>
                <c:pt idx="2">
                  <c:v>1.9014</c:v>
                </c:pt>
                <c:pt idx="3">
                  <c:v>0.66120000000000001</c:v>
                </c:pt>
                <c:pt idx="4">
                  <c:v>-1.1279999999999999</c:v>
                </c:pt>
                <c:pt idx="5">
                  <c:v>-1.9803999999999999</c:v>
                </c:pt>
                <c:pt idx="6">
                  <c:v>-1.1881999999999999</c:v>
                </c:pt>
                <c:pt idx="7">
                  <c:v>0.59099999999999997</c:v>
                </c:pt>
                <c:pt idx="8">
                  <c:v>1.8792</c:v>
                </c:pt>
                <c:pt idx="9">
                  <c:v>1.6068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205-4B0E-82DD-6307336322ED}"/>
            </c:ext>
          </c:extLst>
        </c:ser>
        <c:ser>
          <c:idx val="7"/>
          <c:order val="7"/>
          <c:tx>
            <c:strRef>
              <c:f>'load=Short'!$S$54</c:f>
              <c:strCache>
                <c:ptCount val="1"/>
                <c:pt idx="0">
                  <c:v>L= 2 wv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'load=Short'!$R$56:$R$66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'load=Short'!$S$56:$S$66</c:f>
              <c:numCache>
                <c:formatCode>General</c:formatCode>
                <c:ptCount val="11"/>
                <c:pt idx="0">
                  <c:v>1.9358</c:v>
                </c:pt>
                <c:pt idx="1">
                  <c:v>0.59840000000000004</c:v>
                </c:pt>
                <c:pt idx="2">
                  <c:v>-1.3732</c:v>
                </c:pt>
                <c:pt idx="3">
                  <c:v>-1.8892</c:v>
                </c:pt>
                <c:pt idx="4">
                  <c:v>-0.40239999999999998</c:v>
                </c:pt>
                <c:pt idx="5">
                  <c:v>1.5107999999999999</c:v>
                </c:pt>
                <c:pt idx="6">
                  <c:v>1.8226</c:v>
                </c:pt>
                <c:pt idx="7">
                  <c:v>0.2024</c:v>
                </c:pt>
                <c:pt idx="8">
                  <c:v>-1.6324000000000001</c:v>
                </c:pt>
                <c:pt idx="9">
                  <c:v>-1.7365999999999999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205-4B0E-82DD-630733632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66287"/>
        <c:axId val="702766767"/>
      </c:scatterChart>
      <c:valAx>
        <c:axId val="70276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 in terms of 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66767"/>
        <c:crosses val="autoZero"/>
        <c:crossBetween val="midCat"/>
      </c:valAx>
      <c:valAx>
        <c:axId val="7027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6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Mtline L &lt; 1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'load=Short'!$E$3</c:f>
              <c:strCache>
                <c:ptCount val="1"/>
                <c:pt idx="0">
                  <c:v>L= 0.25 wv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'load=Short'!$D$18:$D$28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'load=Short'!$E$18:$E$28</c:f>
              <c:numCache>
                <c:formatCode>General</c:formatCode>
                <c:ptCount val="11"/>
                <c:pt idx="0">
                  <c:v>1.5227999999999999</c:v>
                </c:pt>
                <c:pt idx="1">
                  <c:v>1.46</c:v>
                </c:pt>
                <c:pt idx="2">
                  <c:v>1.3708</c:v>
                </c:pt>
                <c:pt idx="3">
                  <c:v>1.2574000000000001</c:v>
                </c:pt>
                <c:pt idx="4">
                  <c:v>1.1215999999999999</c:v>
                </c:pt>
                <c:pt idx="5">
                  <c:v>0.96619999999999995</c:v>
                </c:pt>
                <c:pt idx="6">
                  <c:v>0.79379999999999995</c:v>
                </c:pt>
                <c:pt idx="7">
                  <c:v>0.60780000000000001</c:v>
                </c:pt>
                <c:pt idx="8">
                  <c:v>0.41099999999999998</c:v>
                </c:pt>
                <c:pt idx="9">
                  <c:v>0.2074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3-443A-BFDF-92229270EA48}"/>
            </c:ext>
          </c:extLst>
        </c:ser>
        <c:ser>
          <c:idx val="1"/>
          <c:order val="1"/>
          <c:tx>
            <c:strRef>
              <c:f>'load=Short'!$F$3</c:f>
              <c:strCache>
                <c:ptCount val="1"/>
                <c:pt idx="0">
                  <c:v>L= 0.5 wv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'load=Short'!$D$18:$D$28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'load=Short'!$F$18:$F$28</c:f>
              <c:numCache>
                <c:formatCode>General</c:formatCode>
                <c:ptCount val="11"/>
                <c:pt idx="0">
                  <c:v>0.67279999999999995</c:v>
                </c:pt>
                <c:pt idx="1">
                  <c:v>0.99119999999999997</c:v>
                </c:pt>
                <c:pt idx="2">
                  <c:v>1.2338</c:v>
                </c:pt>
                <c:pt idx="3">
                  <c:v>1.3859999999999999</c:v>
                </c:pt>
                <c:pt idx="4">
                  <c:v>1.4394</c:v>
                </c:pt>
                <c:pt idx="5">
                  <c:v>1.3917999999999999</c:v>
                </c:pt>
                <c:pt idx="6">
                  <c:v>1.248</c:v>
                </c:pt>
                <c:pt idx="7">
                  <c:v>1.0185999999999999</c:v>
                </c:pt>
                <c:pt idx="8">
                  <c:v>0.72</c:v>
                </c:pt>
                <c:pt idx="9">
                  <c:v>0.37259999999999999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73-443A-BFDF-92229270EA48}"/>
            </c:ext>
          </c:extLst>
        </c:ser>
        <c:ser>
          <c:idx val="2"/>
          <c:order val="2"/>
          <c:tx>
            <c:strRef>
              <c:f>'load=Short'!$G$3</c:f>
              <c:strCache>
                <c:ptCount val="1"/>
                <c:pt idx="0">
                  <c:v>L= 0.75 wv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'load=Short'!$D$18:$D$28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'load=Short'!$G$18:$G$28</c:f>
              <c:numCache>
                <c:formatCode>General</c:formatCode>
                <c:ptCount val="11"/>
                <c:pt idx="0">
                  <c:v>1.3176000000000001</c:v>
                </c:pt>
                <c:pt idx="1">
                  <c:v>0.83760000000000001</c:v>
                </c:pt>
                <c:pt idx="2">
                  <c:v>0.2248</c:v>
                </c:pt>
                <c:pt idx="3">
                  <c:v>-0.4194</c:v>
                </c:pt>
                <c:pt idx="4">
                  <c:v>-0.98919999999999997</c:v>
                </c:pt>
                <c:pt idx="5">
                  <c:v>-1.3915999999999999</c:v>
                </c:pt>
                <c:pt idx="6">
                  <c:v>-1.5618000000000001</c:v>
                </c:pt>
                <c:pt idx="7">
                  <c:v>-1.4734</c:v>
                </c:pt>
                <c:pt idx="8">
                  <c:v>-1.1417999999999999</c:v>
                </c:pt>
                <c:pt idx="9">
                  <c:v>-0.622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73-443A-BFDF-92229270EA48}"/>
            </c:ext>
          </c:extLst>
        </c:ser>
        <c:ser>
          <c:idx val="3"/>
          <c:order val="3"/>
          <c:tx>
            <c:strRef>
              <c:f>'load=Short'!$H$3</c:f>
              <c:strCache>
                <c:ptCount val="1"/>
                <c:pt idx="0">
                  <c:v>L= 1 wv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'load=Short'!$D$18:$D$28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'load=Short'!$H$18:$H$28</c:f>
              <c:numCache>
                <c:formatCode>General</c:formatCode>
                <c:ptCount val="11"/>
                <c:pt idx="0">
                  <c:v>1.5276000000000001</c:v>
                </c:pt>
                <c:pt idx="1">
                  <c:v>1.9648000000000001</c:v>
                </c:pt>
                <c:pt idx="2">
                  <c:v>1.8411999999999999</c:v>
                </c:pt>
                <c:pt idx="3">
                  <c:v>1.1926000000000001</c:v>
                </c:pt>
                <c:pt idx="4">
                  <c:v>0.2036</c:v>
                </c:pt>
                <c:pt idx="5">
                  <c:v>-0.84340000000000004</c:v>
                </c:pt>
                <c:pt idx="6">
                  <c:v>-1.6497999999999999</c:v>
                </c:pt>
                <c:pt idx="7">
                  <c:v>-1.9856</c:v>
                </c:pt>
                <c:pt idx="8">
                  <c:v>-1.7547999999999999</c:v>
                </c:pt>
                <c:pt idx="9">
                  <c:v>-1.0234000000000001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73-443A-BFDF-92229270E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82559"/>
        <c:axId val="2086071199"/>
      </c:scatterChart>
      <c:valAx>
        <c:axId val="20903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of mtline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71199"/>
        <c:crosses val="autoZero"/>
        <c:crossBetween val="midCat"/>
      </c:valAx>
      <c:valAx>
        <c:axId val="2086071199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8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Mtline L &gt; 1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'load=Open'!$I$3</c:f>
              <c:strCache>
                <c:ptCount val="1"/>
                <c:pt idx="0">
                  <c:v>L= 1.25 wv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'load=Open'!$D$18:$D$28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'load=Open'!$I$18:$I$28</c:f>
              <c:numCache>
                <c:formatCode>General</c:formatCode>
                <c:ptCount val="11"/>
                <c:pt idx="0">
                  <c:v>1.7625999999999999</c:v>
                </c:pt>
                <c:pt idx="1">
                  <c:v>1.9436</c:v>
                </c:pt>
                <c:pt idx="2">
                  <c:v>1.2698</c:v>
                </c:pt>
                <c:pt idx="3">
                  <c:v>3.7760000000000002E-2</c:v>
                </c:pt>
                <c:pt idx="4">
                  <c:v>-1.2110000000000001</c:v>
                </c:pt>
                <c:pt idx="5">
                  <c:v>-1.9272</c:v>
                </c:pt>
                <c:pt idx="6">
                  <c:v>-1.796</c:v>
                </c:pt>
                <c:pt idx="7">
                  <c:v>-0.875</c:v>
                </c:pt>
                <c:pt idx="8">
                  <c:v>0.43080000000000002</c:v>
                </c:pt>
                <c:pt idx="9">
                  <c:v>1.5469999999999999</c:v>
                </c:pt>
                <c:pt idx="10">
                  <c:v>1.9830000000000001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6B-4742-9FC8-7C0FE397DDC7}"/>
            </c:ext>
          </c:extLst>
        </c:ser>
        <c:ser>
          <c:idx val="1"/>
          <c:order val="1"/>
          <c:tx>
            <c:strRef>
              <c:f>'load=Open'!$J$3</c:f>
              <c:strCache>
                <c:ptCount val="1"/>
                <c:pt idx="0">
                  <c:v>L= 1.5 wv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'load=Open'!$D$18:$D$28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'load=Open'!$J$18:$J$28</c:f>
              <c:numCache>
                <c:formatCode>General</c:formatCode>
                <c:ptCount val="11"/>
                <c:pt idx="0">
                  <c:v>-0.50339999999999996</c:v>
                </c:pt>
                <c:pt idx="1">
                  <c:v>1.0448</c:v>
                </c:pt>
                <c:pt idx="2">
                  <c:v>1.9428000000000001</c:v>
                </c:pt>
                <c:pt idx="3">
                  <c:v>1.6312</c:v>
                </c:pt>
                <c:pt idx="4">
                  <c:v>0.30420000000000003</c:v>
                </c:pt>
                <c:pt idx="5">
                  <c:v>-1.2121999999999999</c:v>
                </c:pt>
                <c:pt idx="6">
                  <c:v>-1.9738</c:v>
                </c:pt>
                <c:pt idx="7">
                  <c:v>-1.5067999999999999</c:v>
                </c:pt>
                <c:pt idx="8">
                  <c:v>-0.10174</c:v>
                </c:pt>
                <c:pt idx="9">
                  <c:v>1.3666</c:v>
                </c:pt>
                <c:pt idx="10">
                  <c:v>1.9842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6B-4742-9FC8-7C0FE397DDC7}"/>
            </c:ext>
          </c:extLst>
        </c:ser>
        <c:ser>
          <c:idx val="2"/>
          <c:order val="2"/>
          <c:tx>
            <c:strRef>
              <c:f>'load=Open'!$K$3</c:f>
              <c:strCache>
                <c:ptCount val="1"/>
                <c:pt idx="0">
                  <c:v>L= 1.75 wv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'load=Open'!$D$18:$D$28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'load=Open'!$K$18:$K$28</c:f>
              <c:numCache>
                <c:formatCode>General</c:formatCode>
                <c:ptCount val="11"/>
                <c:pt idx="0">
                  <c:v>1.9754</c:v>
                </c:pt>
                <c:pt idx="1">
                  <c:v>1.2154</c:v>
                </c:pt>
                <c:pt idx="2">
                  <c:v>-0.55400000000000005</c:v>
                </c:pt>
                <c:pt idx="3">
                  <c:v>-1.8632</c:v>
                </c:pt>
                <c:pt idx="4">
                  <c:v>-1.625</c:v>
                </c:pt>
                <c:pt idx="5">
                  <c:v>-3.7159999999999999E-2</c:v>
                </c:pt>
                <c:pt idx="6">
                  <c:v>1.5813999999999999</c:v>
                </c:pt>
                <c:pt idx="7">
                  <c:v>1.8866000000000001</c:v>
                </c:pt>
                <c:pt idx="8">
                  <c:v>0.625</c:v>
                </c:pt>
                <c:pt idx="9">
                  <c:v>-1.1557999999999999</c:v>
                </c:pt>
                <c:pt idx="10">
                  <c:v>-1.9765999999999999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6B-4742-9FC8-7C0FE397DDC7}"/>
            </c:ext>
          </c:extLst>
        </c:ser>
        <c:ser>
          <c:idx val="3"/>
          <c:order val="3"/>
          <c:tx>
            <c:strRef>
              <c:f>'load=Open'!$L$3</c:f>
              <c:strCache>
                <c:ptCount val="1"/>
                <c:pt idx="0">
                  <c:v>L= 2 wv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'load=Open'!$D$18:$D$28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'load=Open'!$L$18:$L$28</c:f>
              <c:numCache>
                <c:formatCode>General</c:formatCode>
                <c:ptCount val="11"/>
                <c:pt idx="0">
                  <c:v>0.35699999999999998</c:v>
                </c:pt>
                <c:pt idx="1">
                  <c:v>1.8852</c:v>
                </c:pt>
                <c:pt idx="2">
                  <c:v>1.4154</c:v>
                </c:pt>
                <c:pt idx="3">
                  <c:v>-0.5544</c:v>
                </c:pt>
                <c:pt idx="4">
                  <c:v>-1.9366000000000001</c:v>
                </c:pt>
                <c:pt idx="5">
                  <c:v>-1.2662</c:v>
                </c:pt>
                <c:pt idx="6">
                  <c:v>0.746</c:v>
                </c:pt>
                <c:pt idx="7">
                  <c:v>1.9676</c:v>
                </c:pt>
                <c:pt idx="8">
                  <c:v>1.1037999999999999</c:v>
                </c:pt>
                <c:pt idx="9">
                  <c:v>-0.92979999999999996</c:v>
                </c:pt>
                <c:pt idx="10">
                  <c:v>-1.978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6B-4742-9FC8-7C0FE397D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82559"/>
        <c:axId val="2086071199"/>
      </c:scatterChart>
      <c:valAx>
        <c:axId val="20903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of mtline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71199"/>
        <c:crosses val="autoZero"/>
        <c:crossBetween val="midCat"/>
      </c:valAx>
      <c:valAx>
        <c:axId val="20860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8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</a:t>
            </a:r>
            <a:r>
              <a:rPr lang="en-US" baseline="0"/>
              <a:t>s for different mtline lengths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'load=Open'!$E$54</c:f>
              <c:strCache>
                <c:ptCount val="1"/>
                <c:pt idx="0">
                  <c:v>L= 0.25 wv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'load=Open'!$D$56:$D$66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</c:numCache>
            </c:numRef>
          </c:xVal>
          <c:yVal>
            <c:numRef>
              <c:f>'load=Open'!$E$56:$E$66</c:f>
              <c:numCache>
                <c:formatCode>General</c:formatCode>
                <c:ptCount val="11"/>
                <c:pt idx="0">
                  <c:v>0.47820000000000001</c:v>
                </c:pt>
                <c:pt idx="1">
                  <c:v>0.65280000000000005</c:v>
                </c:pt>
                <c:pt idx="2">
                  <c:v>0.81499999999999995</c:v>
                </c:pt>
                <c:pt idx="3">
                  <c:v>0.96299999999999997</c:v>
                </c:pt>
                <c:pt idx="4">
                  <c:v>1.095</c:v>
                </c:pt>
                <c:pt idx="5">
                  <c:v>1.2094</c:v>
                </c:pt>
                <c:pt idx="6">
                  <c:v>1.3048</c:v>
                </c:pt>
                <c:pt idx="7">
                  <c:v>1.3802000000000001</c:v>
                </c:pt>
                <c:pt idx="8">
                  <c:v>1.4348000000000001</c:v>
                </c:pt>
                <c:pt idx="9">
                  <c:v>1.4676</c:v>
                </c:pt>
                <c:pt idx="10">
                  <c:v>1.4787999999999999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EF-432C-8CC3-1830E26B01DA}"/>
            </c:ext>
          </c:extLst>
        </c:ser>
        <c:ser>
          <c:idx val="1"/>
          <c:order val="1"/>
          <c:tx>
            <c:strRef>
              <c:f>'load=Open'!$G$54</c:f>
              <c:strCache>
                <c:ptCount val="1"/>
                <c:pt idx="0">
                  <c:v>L= 0.5 wv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'load=Open'!$F$56:$F$66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'load=Open'!$G$56:$G$66</c:f>
              <c:numCache>
                <c:formatCode>General</c:formatCode>
                <c:ptCount val="11"/>
                <c:pt idx="0">
                  <c:v>1.3206</c:v>
                </c:pt>
                <c:pt idx="1">
                  <c:v>1.1444000000000001</c:v>
                </c:pt>
                <c:pt idx="2">
                  <c:v>0.88260000000000005</c:v>
                </c:pt>
                <c:pt idx="3">
                  <c:v>0.55679999999999996</c:v>
                </c:pt>
                <c:pt idx="4">
                  <c:v>0.19314000000000001</c:v>
                </c:pt>
                <c:pt idx="5">
                  <c:v>-0.17996000000000001</c:v>
                </c:pt>
                <c:pt idx="6">
                  <c:v>-0.53359999999999996</c:v>
                </c:pt>
                <c:pt idx="7">
                  <c:v>-0.84099999999999997</c:v>
                </c:pt>
                <c:pt idx="8">
                  <c:v>-1.0786</c:v>
                </c:pt>
                <c:pt idx="9">
                  <c:v>-1.2287999999999999</c:v>
                </c:pt>
                <c:pt idx="10">
                  <c:v>-1.2802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EF-432C-8CC3-1830E26B01DA}"/>
            </c:ext>
          </c:extLst>
        </c:ser>
        <c:ser>
          <c:idx val="2"/>
          <c:order val="2"/>
          <c:tx>
            <c:strRef>
              <c:f>'load=Open'!$I$54</c:f>
              <c:strCache>
                <c:ptCount val="1"/>
                <c:pt idx="0">
                  <c:v>L= 0.75 wv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'load=Open'!$H$56:$H$66</c:f>
              <c:numCache>
                <c:formatCode>General</c:formatCode>
                <c:ptCount val="11"/>
                <c:pt idx="0">
                  <c:v>0</c:v>
                </c:pt>
                <c:pt idx="1">
                  <c:v>7.5000000000000011E-2</c:v>
                </c:pt>
                <c:pt idx="2">
                  <c:v>0.15000000000000002</c:v>
                </c:pt>
                <c:pt idx="3">
                  <c:v>0.22499999999999998</c:v>
                </c:pt>
                <c:pt idx="4">
                  <c:v>0.30000000000000004</c:v>
                </c:pt>
                <c:pt idx="5">
                  <c:v>0.375</c:v>
                </c:pt>
                <c:pt idx="6">
                  <c:v>0.44999999999999996</c:v>
                </c:pt>
                <c:pt idx="7">
                  <c:v>0.52499999999999991</c:v>
                </c:pt>
                <c:pt idx="8">
                  <c:v>0.60000000000000009</c:v>
                </c:pt>
                <c:pt idx="9">
                  <c:v>0.67500000000000004</c:v>
                </c:pt>
                <c:pt idx="10">
                  <c:v>0.75</c:v>
                </c:pt>
              </c:numCache>
            </c:numRef>
          </c:xVal>
          <c:yVal>
            <c:numRef>
              <c:f>'load=Open'!$I$56:$I$66</c:f>
              <c:numCache>
                <c:formatCode>General</c:formatCode>
                <c:ptCount val="11"/>
                <c:pt idx="0">
                  <c:v>0.91779999999999995</c:v>
                </c:pt>
                <c:pt idx="1">
                  <c:v>1.3602000000000001</c:v>
                </c:pt>
                <c:pt idx="2">
                  <c:v>1.5738000000000001</c:v>
                </c:pt>
                <c:pt idx="3">
                  <c:v>1.5262</c:v>
                </c:pt>
                <c:pt idx="4">
                  <c:v>1.2272000000000001</c:v>
                </c:pt>
                <c:pt idx="5">
                  <c:v>0.72799999999999998</c:v>
                </c:pt>
                <c:pt idx="6">
                  <c:v>0.11148</c:v>
                </c:pt>
                <c:pt idx="7">
                  <c:v>-0.52059999999999995</c:v>
                </c:pt>
                <c:pt idx="8">
                  <c:v>-1.0642</c:v>
                </c:pt>
                <c:pt idx="9">
                  <c:v>-1.4306000000000001</c:v>
                </c:pt>
                <c:pt idx="10">
                  <c:v>-1.5598000000000001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EF-432C-8CC3-1830E26B01DA}"/>
            </c:ext>
          </c:extLst>
        </c:ser>
        <c:ser>
          <c:idx val="3"/>
          <c:order val="3"/>
          <c:tx>
            <c:strRef>
              <c:f>'load=Open'!$K$54</c:f>
              <c:strCache>
                <c:ptCount val="1"/>
                <c:pt idx="0">
                  <c:v>L= 1 wv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'load=Open'!$J$56:$J$66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'load=Open'!$K$56:$K$66</c:f>
              <c:numCache>
                <c:formatCode>General</c:formatCode>
                <c:ptCount val="11"/>
                <c:pt idx="0">
                  <c:v>1.2724</c:v>
                </c:pt>
                <c:pt idx="1">
                  <c:v>0.3054</c:v>
                </c:pt>
                <c:pt idx="2">
                  <c:v>-0.74880000000000002</c:v>
                </c:pt>
                <c:pt idx="3">
                  <c:v>-1.5893999999999999</c:v>
                </c:pt>
                <c:pt idx="4">
                  <c:v>-1.9763999999999999</c:v>
                </c:pt>
                <c:pt idx="5">
                  <c:v>-1.7996000000000001</c:v>
                </c:pt>
                <c:pt idx="6">
                  <c:v>-1.109</c:v>
                </c:pt>
                <c:pt idx="7">
                  <c:v>-0.1022</c:v>
                </c:pt>
                <c:pt idx="8">
                  <c:v>0.93379999999999996</c:v>
                </c:pt>
                <c:pt idx="9">
                  <c:v>1.7034</c:v>
                </c:pt>
                <c:pt idx="10">
                  <c:v>1.9867999999999999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EF-432C-8CC3-1830E26B01DA}"/>
            </c:ext>
          </c:extLst>
        </c:ser>
        <c:ser>
          <c:idx val="4"/>
          <c:order val="4"/>
          <c:tx>
            <c:strRef>
              <c:f>'load=Open'!$M$54</c:f>
              <c:strCache>
                <c:ptCount val="1"/>
                <c:pt idx="0">
                  <c:v>L= 1.25 wv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'load=Open'!$L$56:$L$66</c:f>
              <c:numCache>
                <c:formatCode>General</c:formatCode>
                <c:ptCount val="1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</c:numCache>
            </c:numRef>
          </c:xVal>
          <c:yVal>
            <c:numRef>
              <c:f>'load=Open'!$M$56:$M$66</c:f>
              <c:numCache>
                <c:formatCode>General</c:formatCode>
                <c:ptCount val="11"/>
                <c:pt idx="0">
                  <c:v>1.7625999999999999</c:v>
                </c:pt>
                <c:pt idx="1">
                  <c:v>1.9436</c:v>
                </c:pt>
                <c:pt idx="2">
                  <c:v>1.2698</c:v>
                </c:pt>
                <c:pt idx="3">
                  <c:v>3.7760000000000002E-2</c:v>
                </c:pt>
                <c:pt idx="4">
                  <c:v>-1.2110000000000001</c:v>
                </c:pt>
                <c:pt idx="5">
                  <c:v>-1.9272</c:v>
                </c:pt>
                <c:pt idx="6">
                  <c:v>-1.796</c:v>
                </c:pt>
                <c:pt idx="7">
                  <c:v>-0.875</c:v>
                </c:pt>
                <c:pt idx="8">
                  <c:v>0.43080000000000002</c:v>
                </c:pt>
                <c:pt idx="9">
                  <c:v>1.5469999999999999</c:v>
                </c:pt>
                <c:pt idx="10">
                  <c:v>1.9830000000000001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EF-432C-8CC3-1830E26B01DA}"/>
            </c:ext>
          </c:extLst>
        </c:ser>
        <c:ser>
          <c:idx val="5"/>
          <c:order val="5"/>
          <c:tx>
            <c:strRef>
              <c:f>'load=Open'!$O$54</c:f>
              <c:strCache>
                <c:ptCount val="1"/>
                <c:pt idx="0">
                  <c:v>L= 1.5 wv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'load=Open'!$N$56:$N$66</c:f>
              <c:numCache>
                <c:formatCode>General</c:formatCode>
                <c:ptCount val="11"/>
                <c:pt idx="0">
                  <c:v>0</c:v>
                </c:pt>
                <c:pt idx="1">
                  <c:v>0.15000000000000002</c:v>
                </c:pt>
                <c:pt idx="2">
                  <c:v>0.30000000000000004</c:v>
                </c:pt>
                <c:pt idx="3">
                  <c:v>0.44999999999999996</c:v>
                </c:pt>
                <c:pt idx="4">
                  <c:v>0.60000000000000009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1.0499999999999998</c:v>
                </c:pt>
                <c:pt idx="8">
                  <c:v>1.2000000000000002</c:v>
                </c:pt>
                <c:pt idx="9">
                  <c:v>1.35</c:v>
                </c:pt>
                <c:pt idx="10">
                  <c:v>1.5</c:v>
                </c:pt>
              </c:numCache>
            </c:numRef>
          </c:xVal>
          <c:yVal>
            <c:numRef>
              <c:f>'load=Open'!$O$56:$O$66</c:f>
              <c:numCache>
                <c:formatCode>General</c:formatCode>
                <c:ptCount val="11"/>
                <c:pt idx="0">
                  <c:v>-0.50339999999999996</c:v>
                </c:pt>
                <c:pt idx="1">
                  <c:v>1.0448</c:v>
                </c:pt>
                <c:pt idx="2">
                  <c:v>1.9428000000000001</c:v>
                </c:pt>
                <c:pt idx="3">
                  <c:v>1.6312</c:v>
                </c:pt>
                <c:pt idx="4">
                  <c:v>0.30420000000000003</c:v>
                </c:pt>
                <c:pt idx="5">
                  <c:v>-1.2121999999999999</c:v>
                </c:pt>
                <c:pt idx="6">
                  <c:v>-1.9738</c:v>
                </c:pt>
                <c:pt idx="7">
                  <c:v>-1.5067999999999999</c:v>
                </c:pt>
                <c:pt idx="8">
                  <c:v>-0.10174</c:v>
                </c:pt>
                <c:pt idx="9">
                  <c:v>1.3666</c:v>
                </c:pt>
                <c:pt idx="10">
                  <c:v>1.9842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EF-432C-8CC3-1830E26B01DA}"/>
            </c:ext>
          </c:extLst>
        </c:ser>
        <c:ser>
          <c:idx val="6"/>
          <c:order val="6"/>
          <c:tx>
            <c:strRef>
              <c:f>'load=Open'!$Q$54</c:f>
              <c:strCache>
                <c:ptCount val="1"/>
                <c:pt idx="0">
                  <c:v>L= 1.75 wv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'load=Open'!$P$56:$P$66</c:f>
              <c:numCache>
                <c:formatCode>General</c:formatCode>
                <c:ptCount val="11"/>
                <c:pt idx="0">
                  <c:v>0</c:v>
                </c:pt>
                <c:pt idx="1">
                  <c:v>0.17500000000000002</c:v>
                </c:pt>
                <c:pt idx="2">
                  <c:v>0.35000000000000003</c:v>
                </c:pt>
                <c:pt idx="3">
                  <c:v>0.52500000000000002</c:v>
                </c:pt>
                <c:pt idx="4">
                  <c:v>0.70000000000000007</c:v>
                </c:pt>
                <c:pt idx="5">
                  <c:v>0.875</c:v>
                </c:pt>
                <c:pt idx="6">
                  <c:v>1.05</c:v>
                </c:pt>
                <c:pt idx="7">
                  <c:v>1.2249999999999999</c:v>
                </c:pt>
                <c:pt idx="8">
                  <c:v>1.4000000000000001</c:v>
                </c:pt>
                <c:pt idx="9">
                  <c:v>1.575</c:v>
                </c:pt>
                <c:pt idx="10">
                  <c:v>1.75</c:v>
                </c:pt>
              </c:numCache>
            </c:numRef>
          </c:xVal>
          <c:yVal>
            <c:numRef>
              <c:f>'load=Open'!$Q$56:$Q$66</c:f>
              <c:numCache>
                <c:formatCode>General</c:formatCode>
                <c:ptCount val="11"/>
                <c:pt idx="0">
                  <c:v>1.9754</c:v>
                </c:pt>
                <c:pt idx="1">
                  <c:v>1.2154</c:v>
                </c:pt>
                <c:pt idx="2">
                  <c:v>-0.55400000000000005</c:v>
                </c:pt>
                <c:pt idx="3">
                  <c:v>-1.8632</c:v>
                </c:pt>
                <c:pt idx="4">
                  <c:v>-1.625</c:v>
                </c:pt>
                <c:pt idx="5">
                  <c:v>-3.7159999999999999E-2</c:v>
                </c:pt>
                <c:pt idx="6">
                  <c:v>1.5813999999999999</c:v>
                </c:pt>
                <c:pt idx="7">
                  <c:v>1.8866000000000001</c:v>
                </c:pt>
                <c:pt idx="8">
                  <c:v>0.625</c:v>
                </c:pt>
                <c:pt idx="9">
                  <c:v>-1.1557999999999999</c:v>
                </c:pt>
                <c:pt idx="10">
                  <c:v>-1.9765999999999999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EF-432C-8CC3-1830E26B01DA}"/>
            </c:ext>
          </c:extLst>
        </c:ser>
        <c:ser>
          <c:idx val="7"/>
          <c:order val="7"/>
          <c:tx>
            <c:strRef>
              <c:f>'load=Open'!$S$54</c:f>
              <c:strCache>
                <c:ptCount val="1"/>
                <c:pt idx="0">
                  <c:v>L= 2 wv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'load=Open'!$R$56:$R$66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'load=Open'!$S$56:$S$66</c:f>
              <c:numCache>
                <c:formatCode>General</c:formatCode>
                <c:ptCount val="11"/>
                <c:pt idx="0">
                  <c:v>0.35699999999999998</c:v>
                </c:pt>
                <c:pt idx="1">
                  <c:v>1.8852</c:v>
                </c:pt>
                <c:pt idx="2">
                  <c:v>1.4154</c:v>
                </c:pt>
                <c:pt idx="3">
                  <c:v>-0.5544</c:v>
                </c:pt>
                <c:pt idx="4">
                  <c:v>-1.9366000000000001</c:v>
                </c:pt>
                <c:pt idx="5">
                  <c:v>-1.2662</c:v>
                </c:pt>
                <c:pt idx="6">
                  <c:v>0.746</c:v>
                </c:pt>
                <c:pt idx="7">
                  <c:v>1.9676</c:v>
                </c:pt>
                <c:pt idx="8">
                  <c:v>1.1037999999999999</c:v>
                </c:pt>
                <c:pt idx="9">
                  <c:v>-0.92979999999999996</c:v>
                </c:pt>
                <c:pt idx="10">
                  <c:v>-1.978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5EF-432C-8CC3-1830E26B0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66287"/>
        <c:axId val="702766767"/>
      </c:scatterChart>
      <c:valAx>
        <c:axId val="70276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 in terms of 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66767"/>
        <c:crosses val="autoZero"/>
        <c:crossBetween val="midCat"/>
      </c:valAx>
      <c:valAx>
        <c:axId val="7027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6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Mtline L &lt; 1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'load=Open'!$E$3</c:f>
              <c:strCache>
                <c:ptCount val="1"/>
                <c:pt idx="0">
                  <c:v>L= 0.25 wv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'load=Open'!$D$18:$D$28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'load=Open'!$E$18:$E$28</c:f>
              <c:numCache>
                <c:formatCode>General</c:formatCode>
                <c:ptCount val="11"/>
                <c:pt idx="0">
                  <c:v>0.47820000000000001</c:v>
                </c:pt>
                <c:pt idx="1">
                  <c:v>0.65280000000000005</c:v>
                </c:pt>
                <c:pt idx="2">
                  <c:v>0.81499999999999995</c:v>
                </c:pt>
                <c:pt idx="3">
                  <c:v>0.96299999999999997</c:v>
                </c:pt>
                <c:pt idx="4">
                  <c:v>1.095</c:v>
                </c:pt>
                <c:pt idx="5">
                  <c:v>1.2094</c:v>
                </c:pt>
                <c:pt idx="6">
                  <c:v>1.3048</c:v>
                </c:pt>
                <c:pt idx="7">
                  <c:v>1.3802000000000001</c:v>
                </c:pt>
                <c:pt idx="8">
                  <c:v>1.4348000000000001</c:v>
                </c:pt>
                <c:pt idx="9">
                  <c:v>1.4676</c:v>
                </c:pt>
                <c:pt idx="10">
                  <c:v>1.4787999999999999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8-4B40-A1EE-9BF97D25F553}"/>
            </c:ext>
          </c:extLst>
        </c:ser>
        <c:ser>
          <c:idx val="1"/>
          <c:order val="1"/>
          <c:tx>
            <c:strRef>
              <c:f>'load=Open'!$F$3</c:f>
              <c:strCache>
                <c:ptCount val="1"/>
                <c:pt idx="0">
                  <c:v>L= 0.5 wv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'load=Open'!$D$18:$D$28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'load=Open'!$F$18:$F$28</c:f>
              <c:numCache>
                <c:formatCode>General</c:formatCode>
                <c:ptCount val="11"/>
                <c:pt idx="0">
                  <c:v>1.3206</c:v>
                </c:pt>
                <c:pt idx="1">
                  <c:v>1.1444000000000001</c:v>
                </c:pt>
                <c:pt idx="2">
                  <c:v>0.88260000000000005</c:v>
                </c:pt>
                <c:pt idx="3">
                  <c:v>0.55679999999999996</c:v>
                </c:pt>
                <c:pt idx="4">
                  <c:v>0.19314000000000001</c:v>
                </c:pt>
                <c:pt idx="5">
                  <c:v>-0.17996000000000001</c:v>
                </c:pt>
                <c:pt idx="6">
                  <c:v>-0.53359999999999996</c:v>
                </c:pt>
                <c:pt idx="7">
                  <c:v>-0.84099999999999997</c:v>
                </c:pt>
                <c:pt idx="8">
                  <c:v>-1.0786</c:v>
                </c:pt>
                <c:pt idx="9">
                  <c:v>-1.2287999999999999</c:v>
                </c:pt>
                <c:pt idx="10">
                  <c:v>-1.2802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8-4B40-A1EE-9BF97D25F553}"/>
            </c:ext>
          </c:extLst>
        </c:ser>
        <c:ser>
          <c:idx val="2"/>
          <c:order val="2"/>
          <c:tx>
            <c:strRef>
              <c:f>'load=Open'!$G$3</c:f>
              <c:strCache>
                <c:ptCount val="1"/>
                <c:pt idx="0">
                  <c:v>L= 0.75 wv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'load=Open'!$D$18:$D$28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'load=Open'!$G$18:$G$28</c:f>
              <c:numCache>
                <c:formatCode>General</c:formatCode>
                <c:ptCount val="11"/>
                <c:pt idx="0">
                  <c:v>0.91779999999999995</c:v>
                </c:pt>
                <c:pt idx="1">
                  <c:v>1.3602000000000001</c:v>
                </c:pt>
                <c:pt idx="2">
                  <c:v>1.5738000000000001</c:v>
                </c:pt>
                <c:pt idx="3">
                  <c:v>1.5262</c:v>
                </c:pt>
                <c:pt idx="4">
                  <c:v>1.2272000000000001</c:v>
                </c:pt>
                <c:pt idx="5">
                  <c:v>0.72799999999999998</c:v>
                </c:pt>
                <c:pt idx="6">
                  <c:v>0.11148</c:v>
                </c:pt>
                <c:pt idx="7">
                  <c:v>-0.52059999999999995</c:v>
                </c:pt>
                <c:pt idx="8">
                  <c:v>-1.0642</c:v>
                </c:pt>
                <c:pt idx="9">
                  <c:v>-1.4306000000000001</c:v>
                </c:pt>
                <c:pt idx="10">
                  <c:v>-1.5598000000000001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8-4B40-A1EE-9BF97D25F553}"/>
            </c:ext>
          </c:extLst>
        </c:ser>
        <c:ser>
          <c:idx val="3"/>
          <c:order val="3"/>
          <c:tx>
            <c:strRef>
              <c:f>'load=Open'!$H$3</c:f>
              <c:strCache>
                <c:ptCount val="1"/>
                <c:pt idx="0">
                  <c:v>L= 1 wv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'load=Open'!$D$18:$D$28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'load=Open'!$H$18:$H$28</c:f>
              <c:numCache>
                <c:formatCode>General</c:formatCode>
                <c:ptCount val="11"/>
                <c:pt idx="0">
                  <c:v>1.2724</c:v>
                </c:pt>
                <c:pt idx="1">
                  <c:v>0.3054</c:v>
                </c:pt>
                <c:pt idx="2">
                  <c:v>-0.74880000000000002</c:v>
                </c:pt>
                <c:pt idx="3">
                  <c:v>-1.5893999999999999</c:v>
                </c:pt>
                <c:pt idx="4">
                  <c:v>-1.9763999999999999</c:v>
                </c:pt>
                <c:pt idx="5">
                  <c:v>-1.7996000000000001</c:v>
                </c:pt>
                <c:pt idx="6">
                  <c:v>-1.109</c:v>
                </c:pt>
                <c:pt idx="7">
                  <c:v>-0.1022</c:v>
                </c:pt>
                <c:pt idx="8">
                  <c:v>0.93379999999999996</c:v>
                </c:pt>
                <c:pt idx="9">
                  <c:v>1.7034</c:v>
                </c:pt>
                <c:pt idx="10">
                  <c:v>1.9867999999999999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8-4B40-A1EE-9BF97D25F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82559"/>
        <c:axId val="2086071199"/>
      </c:scatterChart>
      <c:valAx>
        <c:axId val="20903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of mtline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71199"/>
        <c:crosses val="autoZero"/>
        <c:crossBetween val="midCat"/>
      </c:valAx>
      <c:valAx>
        <c:axId val="2086071199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8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Mtline L ~ 0.25 *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'load=Inductor (far)'!$E$3</c:f>
              <c:strCache>
                <c:ptCount val="1"/>
                <c:pt idx="0">
                  <c:v>Load= 0 pH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'load=Inductor (far)'!$D$18:$D$28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(far)'!$E$18:$E$28</c:f>
              <c:numCache>
                <c:formatCode>General</c:formatCode>
                <c:ptCount val="11"/>
                <c:pt idx="0">
                  <c:v>1.5227999999999999</c:v>
                </c:pt>
                <c:pt idx="1">
                  <c:v>1.46</c:v>
                </c:pt>
                <c:pt idx="2">
                  <c:v>1.3708</c:v>
                </c:pt>
                <c:pt idx="3">
                  <c:v>1.2574000000000001</c:v>
                </c:pt>
                <c:pt idx="4">
                  <c:v>1.1215999999999999</c:v>
                </c:pt>
                <c:pt idx="5">
                  <c:v>0.96619999999999995</c:v>
                </c:pt>
                <c:pt idx="6">
                  <c:v>0.79379999999999995</c:v>
                </c:pt>
                <c:pt idx="7">
                  <c:v>0.60780000000000001</c:v>
                </c:pt>
                <c:pt idx="8">
                  <c:v>0.41099999999999998</c:v>
                </c:pt>
                <c:pt idx="9">
                  <c:v>0.2074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58-4009-A2FB-9BFD3E6526D4}"/>
            </c:ext>
          </c:extLst>
        </c:ser>
        <c:ser>
          <c:idx val="1"/>
          <c:order val="1"/>
          <c:tx>
            <c:strRef>
              <c:f>'load=Inductor (far)'!$F$3</c:f>
              <c:strCache>
                <c:ptCount val="1"/>
                <c:pt idx="0">
                  <c:v>Load= 40 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'load=Inductor (far)'!$D$18:$D$28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(far)'!$F$18:$F$28</c:f>
              <c:numCache>
                <c:formatCode>General</c:formatCode>
                <c:ptCount val="11"/>
                <c:pt idx="0">
                  <c:v>1.5482</c:v>
                </c:pt>
                <c:pt idx="1">
                  <c:v>1.4934000000000001</c:v>
                </c:pt>
                <c:pt idx="2">
                  <c:v>1.4119999999999999</c:v>
                </c:pt>
                <c:pt idx="3">
                  <c:v>1.3058000000000001</c:v>
                </c:pt>
                <c:pt idx="4">
                  <c:v>1.1768000000000001</c:v>
                </c:pt>
                <c:pt idx="5">
                  <c:v>1.0276000000000001</c:v>
                </c:pt>
                <c:pt idx="6">
                  <c:v>0.86060000000000003</c:v>
                </c:pt>
                <c:pt idx="7">
                  <c:v>0.67900000000000005</c:v>
                </c:pt>
                <c:pt idx="8">
                  <c:v>0.48559999999999998</c:v>
                </c:pt>
                <c:pt idx="9">
                  <c:v>0.28399999999999997</c:v>
                </c:pt>
                <c:pt idx="10">
                  <c:v>7.7340000000000006E-2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58-4009-A2FB-9BFD3E6526D4}"/>
            </c:ext>
          </c:extLst>
        </c:ser>
        <c:ser>
          <c:idx val="2"/>
          <c:order val="2"/>
          <c:tx>
            <c:strRef>
              <c:f>'load=Inductor (far)'!$G$3</c:f>
              <c:strCache>
                <c:ptCount val="1"/>
                <c:pt idx="0">
                  <c:v>Load= 80 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'load=Inductor (far)'!$D$18:$D$28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(far)'!$G$18:$G$28</c:f>
              <c:numCache>
                <c:formatCode>General</c:formatCode>
                <c:ptCount val="11"/>
                <c:pt idx="0">
                  <c:v>1.5678000000000001</c:v>
                </c:pt>
                <c:pt idx="1">
                  <c:v>1.5209999999999999</c:v>
                </c:pt>
                <c:pt idx="2">
                  <c:v>1.4476</c:v>
                </c:pt>
                <c:pt idx="3">
                  <c:v>1.3492</c:v>
                </c:pt>
                <c:pt idx="4">
                  <c:v>1.2278</c:v>
                </c:pt>
                <c:pt idx="5">
                  <c:v>1.0851999999999999</c:v>
                </c:pt>
                <c:pt idx="6">
                  <c:v>0.9244</c:v>
                </c:pt>
                <c:pt idx="7">
                  <c:v>0.748</c:v>
                </c:pt>
                <c:pt idx="8">
                  <c:v>0.55879999999999996</c:v>
                </c:pt>
                <c:pt idx="9">
                  <c:v>0.36020000000000002</c:v>
                </c:pt>
                <c:pt idx="10">
                  <c:v>0.15540000000000001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58-4009-A2FB-9BFD3E6526D4}"/>
            </c:ext>
          </c:extLst>
        </c:ser>
        <c:ser>
          <c:idx val="3"/>
          <c:order val="3"/>
          <c:tx>
            <c:strRef>
              <c:f>'load=Inductor (far)'!$H$3</c:f>
              <c:strCache>
                <c:ptCount val="1"/>
                <c:pt idx="0">
                  <c:v>Load= 120 pH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'load=Inductor (far)'!$D$18:$D$28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(far)'!$H$18:$H$28</c:f>
              <c:numCache>
                <c:formatCode>General</c:formatCode>
                <c:ptCount val="11"/>
                <c:pt idx="0">
                  <c:v>1.5815999999999999</c:v>
                </c:pt>
                <c:pt idx="1">
                  <c:v>1.5427999999999999</c:v>
                </c:pt>
                <c:pt idx="2">
                  <c:v>1.4776</c:v>
                </c:pt>
                <c:pt idx="3">
                  <c:v>1.3872</c:v>
                </c:pt>
                <c:pt idx="4">
                  <c:v>1.2734000000000001</c:v>
                </c:pt>
                <c:pt idx="5">
                  <c:v>1.1384000000000001</c:v>
                </c:pt>
                <c:pt idx="6">
                  <c:v>0.98419999999999996</c:v>
                </c:pt>
                <c:pt idx="7">
                  <c:v>0.81359999999999999</c:v>
                </c:pt>
                <c:pt idx="8">
                  <c:v>0.62960000000000005</c:v>
                </c:pt>
                <c:pt idx="9">
                  <c:v>0.435</c:v>
                </c:pt>
                <c:pt idx="10">
                  <c:v>0.23300000000000001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58-4009-A2FB-9BFD3E6526D4}"/>
            </c:ext>
          </c:extLst>
        </c:ser>
        <c:ser>
          <c:idx val="4"/>
          <c:order val="4"/>
          <c:tx>
            <c:strRef>
              <c:f>'load=Inductor (far)'!$I$3</c:f>
              <c:strCache>
                <c:ptCount val="1"/>
                <c:pt idx="0">
                  <c:v>Load= 160 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'load=Inductor (far)'!$D$18:$D$28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(far)'!$I$18:$I$28</c:f>
              <c:numCache>
                <c:formatCode>General</c:formatCode>
                <c:ptCount val="11"/>
                <c:pt idx="0">
                  <c:v>1.5891999999999999</c:v>
                </c:pt>
                <c:pt idx="1">
                  <c:v>1.5586</c:v>
                </c:pt>
                <c:pt idx="2">
                  <c:v>1.5014000000000001</c:v>
                </c:pt>
                <c:pt idx="3">
                  <c:v>1.4194</c:v>
                </c:pt>
                <c:pt idx="4">
                  <c:v>1.3136000000000001</c:v>
                </c:pt>
                <c:pt idx="5">
                  <c:v>1.1861999999999999</c:v>
                </c:pt>
                <c:pt idx="6">
                  <c:v>1.0391999999999999</c:v>
                </c:pt>
                <c:pt idx="7">
                  <c:v>0.87519999999999998</c:v>
                </c:pt>
                <c:pt idx="8">
                  <c:v>0.69699999999999995</c:v>
                </c:pt>
                <c:pt idx="9">
                  <c:v>0.50719999999999998</c:v>
                </c:pt>
                <c:pt idx="10">
                  <c:v>0.30880000000000002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58-4009-A2FB-9BFD3E6526D4}"/>
            </c:ext>
          </c:extLst>
        </c:ser>
        <c:ser>
          <c:idx val="5"/>
          <c:order val="5"/>
          <c:tx>
            <c:strRef>
              <c:f>'load=Inductor (far)'!$J$3</c:f>
              <c:strCache>
                <c:ptCount val="1"/>
                <c:pt idx="0">
                  <c:v>Load= 200 pH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'load=Inductor (far)'!$D$18:$D$28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(far)'!$J$18:$J$28</c:f>
              <c:numCache>
                <c:formatCode>General</c:formatCode>
                <c:ptCount val="11"/>
                <c:pt idx="0">
                  <c:v>1.591</c:v>
                </c:pt>
                <c:pt idx="1">
                  <c:v>1.5682</c:v>
                </c:pt>
                <c:pt idx="2">
                  <c:v>1.5194000000000001</c:v>
                </c:pt>
                <c:pt idx="3">
                  <c:v>1.4454</c:v>
                </c:pt>
                <c:pt idx="4">
                  <c:v>1.3478000000000001</c:v>
                </c:pt>
                <c:pt idx="5">
                  <c:v>1.2282</c:v>
                </c:pt>
                <c:pt idx="6">
                  <c:v>1.089</c:v>
                </c:pt>
                <c:pt idx="7">
                  <c:v>0.93200000000000005</c:v>
                </c:pt>
                <c:pt idx="8">
                  <c:v>0.76019999999999999</c:v>
                </c:pt>
                <c:pt idx="9">
                  <c:v>0.57579999999999998</c:v>
                </c:pt>
                <c:pt idx="10">
                  <c:v>0.38219999999999998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58-4009-A2FB-9BFD3E6526D4}"/>
            </c:ext>
          </c:extLst>
        </c:ser>
        <c:ser>
          <c:idx val="6"/>
          <c:order val="6"/>
          <c:tx>
            <c:strRef>
              <c:f>'load=Inductor (far)'!$K$3</c:f>
              <c:strCache>
                <c:ptCount val="1"/>
                <c:pt idx="0">
                  <c:v>Load= 240 pH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'load=Inductor (far)'!$D$18:$D$28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(far)'!$K$18:$K$28</c:f>
              <c:numCache>
                <c:formatCode>General</c:formatCode>
                <c:ptCount val="11"/>
                <c:pt idx="0">
                  <c:v>1.5873999999999999</c:v>
                </c:pt>
                <c:pt idx="1">
                  <c:v>1.5722</c:v>
                </c:pt>
                <c:pt idx="2">
                  <c:v>1.5311999999999999</c:v>
                </c:pt>
                <c:pt idx="3">
                  <c:v>1.4654</c:v>
                </c:pt>
                <c:pt idx="4">
                  <c:v>1.3757999999999999</c:v>
                </c:pt>
                <c:pt idx="5">
                  <c:v>1.2644</c:v>
                </c:pt>
                <c:pt idx="6">
                  <c:v>1.133</c:v>
                </c:pt>
                <c:pt idx="7">
                  <c:v>0.98340000000000005</c:v>
                </c:pt>
                <c:pt idx="8">
                  <c:v>0.81840000000000002</c:v>
                </c:pt>
                <c:pt idx="9">
                  <c:v>0.64019999999999999</c:v>
                </c:pt>
                <c:pt idx="10">
                  <c:v>0.45179999999999998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58-4009-A2FB-9BFD3E6526D4}"/>
            </c:ext>
          </c:extLst>
        </c:ser>
        <c:ser>
          <c:idx val="7"/>
          <c:order val="7"/>
          <c:tx>
            <c:strRef>
              <c:f>'load=Inductor (far)'!$L$3</c:f>
              <c:strCache>
                <c:ptCount val="1"/>
                <c:pt idx="0">
                  <c:v>Load= 280 pH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'load=Inductor (far)'!$D$18:$D$28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(far)'!$L$18:$L$28</c:f>
              <c:numCache>
                <c:formatCode>General</c:formatCode>
                <c:ptCount val="11"/>
                <c:pt idx="0">
                  <c:v>1.579</c:v>
                </c:pt>
                <c:pt idx="1">
                  <c:v>1.571</c:v>
                </c:pt>
                <c:pt idx="2">
                  <c:v>1.5374000000000001</c:v>
                </c:pt>
                <c:pt idx="3">
                  <c:v>1.4794</c:v>
                </c:pt>
                <c:pt idx="4">
                  <c:v>1.3979999999999999</c:v>
                </c:pt>
                <c:pt idx="5">
                  <c:v>1.2946</c:v>
                </c:pt>
                <c:pt idx="6">
                  <c:v>1.1712</c:v>
                </c:pt>
                <c:pt idx="7">
                  <c:v>1.0291999999999999</c:v>
                </c:pt>
                <c:pt idx="8">
                  <c:v>0.87139999999999995</c:v>
                </c:pt>
                <c:pt idx="9">
                  <c:v>0.69979999999999998</c:v>
                </c:pt>
                <c:pt idx="10">
                  <c:v>0.51719999999999999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58-4009-A2FB-9BFD3E6526D4}"/>
            </c:ext>
          </c:extLst>
        </c:ser>
        <c:ser>
          <c:idx val="8"/>
          <c:order val="8"/>
          <c:tx>
            <c:strRef>
              <c:f>'load=Inductor (far)'!$M$3</c:f>
              <c:strCache>
                <c:ptCount val="1"/>
                <c:pt idx="0">
                  <c:v>Load= 320 pH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'load=Inductor (far)'!$D$18:$D$28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(far)'!$M$18:$M$28</c:f>
              <c:numCache>
                <c:formatCode>General</c:formatCode>
                <c:ptCount val="11"/>
                <c:pt idx="0">
                  <c:v>1.5660000000000001</c:v>
                </c:pt>
                <c:pt idx="1">
                  <c:v>1.5648</c:v>
                </c:pt>
                <c:pt idx="2">
                  <c:v>1.5384</c:v>
                </c:pt>
                <c:pt idx="3">
                  <c:v>1.488</c:v>
                </c:pt>
                <c:pt idx="4">
                  <c:v>1.4144000000000001</c:v>
                </c:pt>
                <c:pt idx="5">
                  <c:v>1.319</c:v>
                </c:pt>
                <c:pt idx="6">
                  <c:v>1.2034</c:v>
                </c:pt>
                <c:pt idx="7">
                  <c:v>1.0693999999999999</c:v>
                </c:pt>
                <c:pt idx="8">
                  <c:v>0.91879999999999995</c:v>
                </c:pt>
                <c:pt idx="9">
                  <c:v>0.75419999999999998</c:v>
                </c:pt>
                <c:pt idx="10">
                  <c:v>0.57779999999999998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C58-4009-A2FB-9BFD3E652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82559"/>
        <c:axId val="2086071199"/>
      </c:scatterChart>
      <c:valAx>
        <c:axId val="20903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of mtline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71199"/>
        <c:crosses val="autoZero"/>
        <c:crossBetween val="midCat"/>
      </c:valAx>
      <c:valAx>
        <c:axId val="2086071199"/>
        <c:scaling>
          <c:orientation val="minMax"/>
          <c:max val="1.8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8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Mtline L ~ 0.25 *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'load=Inductor (mid)'!$E$3</c:f>
              <c:strCache>
                <c:ptCount val="1"/>
                <c:pt idx="0">
                  <c:v>Load= 0 pH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'load=Inductor (mid)'!$D$18:$D$28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(mid)'!$E$18:$E$28</c:f>
              <c:numCache>
                <c:formatCode>General</c:formatCode>
                <c:ptCount val="11"/>
                <c:pt idx="0">
                  <c:v>1.0806</c:v>
                </c:pt>
                <c:pt idx="1">
                  <c:v>0.88919999999999999</c:v>
                </c:pt>
                <c:pt idx="2">
                  <c:v>0.68159999999999998</c:v>
                </c:pt>
                <c:pt idx="3">
                  <c:v>0.46139999999999998</c:v>
                </c:pt>
                <c:pt idx="4">
                  <c:v>0.23280000000000001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C-4BDF-874E-96AF39469C35}"/>
            </c:ext>
          </c:extLst>
        </c:ser>
        <c:ser>
          <c:idx val="1"/>
          <c:order val="1"/>
          <c:tx>
            <c:strRef>
              <c:f>'load=Inductor (mid)'!$F$3</c:f>
              <c:strCache>
                <c:ptCount val="1"/>
                <c:pt idx="0">
                  <c:v>Load= 40 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'load=Inductor (mid)'!$D$18:$D$28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(mid)'!$F$18:$F$28</c:f>
              <c:numCache>
                <c:formatCode>General</c:formatCode>
                <c:ptCount val="11"/>
                <c:pt idx="0">
                  <c:v>1.1612</c:v>
                </c:pt>
                <c:pt idx="1">
                  <c:v>0.97419999999999995</c:v>
                </c:pt>
                <c:pt idx="2">
                  <c:v>0.76980000000000004</c:v>
                </c:pt>
                <c:pt idx="3">
                  <c:v>0.55159999999999998</c:v>
                </c:pt>
                <c:pt idx="4">
                  <c:v>0.32340000000000002</c:v>
                </c:pt>
                <c:pt idx="5">
                  <c:v>8.9340000000000003E-2</c:v>
                </c:pt>
                <c:pt idx="6">
                  <c:v>9.8320000000000005E-2</c:v>
                </c:pt>
                <c:pt idx="7">
                  <c:v>0.10546</c:v>
                </c:pt>
                <c:pt idx="8">
                  <c:v>0.11064</c:v>
                </c:pt>
                <c:pt idx="9">
                  <c:v>0.11378000000000001</c:v>
                </c:pt>
                <c:pt idx="10">
                  <c:v>0.11484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BC-4BDF-874E-96AF39469C35}"/>
            </c:ext>
          </c:extLst>
        </c:ser>
        <c:ser>
          <c:idx val="2"/>
          <c:order val="2"/>
          <c:tx>
            <c:strRef>
              <c:f>'load=Inductor (mid)'!$G$3</c:f>
              <c:strCache>
                <c:ptCount val="1"/>
                <c:pt idx="0">
                  <c:v>Load= 80 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'load=Inductor (mid)'!$D$18:$D$28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(mid)'!$G$18:$G$28</c:f>
              <c:numCache>
                <c:formatCode>General</c:formatCode>
                <c:ptCount val="11"/>
                <c:pt idx="0">
                  <c:v>1.2356</c:v>
                </c:pt>
                <c:pt idx="1">
                  <c:v>1.0564</c:v>
                </c:pt>
                <c:pt idx="2">
                  <c:v>0.85840000000000005</c:v>
                </c:pt>
                <c:pt idx="3">
                  <c:v>0.64500000000000002</c:v>
                </c:pt>
                <c:pt idx="4">
                  <c:v>0.42020000000000002</c:v>
                </c:pt>
                <c:pt idx="5">
                  <c:v>0.18765999999999999</c:v>
                </c:pt>
                <c:pt idx="6">
                  <c:v>0.20599999999999999</c:v>
                </c:pt>
                <c:pt idx="7">
                  <c:v>0.22059999999999999</c:v>
                </c:pt>
                <c:pt idx="8">
                  <c:v>0.23139999999999999</c:v>
                </c:pt>
                <c:pt idx="9">
                  <c:v>0.23780000000000001</c:v>
                </c:pt>
                <c:pt idx="10">
                  <c:v>0.23980000000000001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BC-4BDF-874E-96AF39469C35}"/>
            </c:ext>
          </c:extLst>
        </c:ser>
        <c:ser>
          <c:idx val="3"/>
          <c:order val="3"/>
          <c:tx>
            <c:strRef>
              <c:f>'load=Inductor (mid)'!$H$3</c:f>
              <c:strCache>
                <c:ptCount val="1"/>
                <c:pt idx="0">
                  <c:v>Load= 120 pH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'load=Inductor (mid)'!$D$18:$D$28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(mid)'!$H$18:$H$28</c:f>
              <c:numCache>
                <c:formatCode>General</c:formatCode>
                <c:ptCount val="11"/>
                <c:pt idx="0">
                  <c:v>1.3118000000000001</c:v>
                </c:pt>
                <c:pt idx="1">
                  <c:v>1.1414</c:v>
                </c:pt>
                <c:pt idx="2">
                  <c:v>0.95120000000000005</c:v>
                </c:pt>
                <c:pt idx="3">
                  <c:v>0.74419999999999997</c:v>
                </c:pt>
                <c:pt idx="4">
                  <c:v>0.5242</c:v>
                </c:pt>
                <c:pt idx="5">
                  <c:v>0.29480000000000001</c:v>
                </c:pt>
                <c:pt idx="6">
                  <c:v>0.32279999999999998</c:v>
                </c:pt>
                <c:pt idx="7">
                  <c:v>0.34499999999999997</c:v>
                </c:pt>
                <c:pt idx="8">
                  <c:v>0.36099999999999999</c:v>
                </c:pt>
                <c:pt idx="9">
                  <c:v>0.37080000000000002</c:v>
                </c:pt>
                <c:pt idx="10">
                  <c:v>0.374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BC-4BDF-874E-96AF39469C35}"/>
            </c:ext>
          </c:extLst>
        </c:ser>
        <c:ser>
          <c:idx val="4"/>
          <c:order val="4"/>
          <c:tx>
            <c:strRef>
              <c:f>'load=Inductor (mid)'!$I$3</c:f>
              <c:strCache>
                <c:ptCount val="1"/>
                <c:pt idx="0">
                  <c:v>Load= 160 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'load=Inductor (mid)'!$D$18:$D$28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(mid)'!$I$18:$I$28</c:f>
              <c:numCache>
                <c:formatCode>General</c:formatCode>
                <c:ptCount val="11"/>
                <c:pt idx="0">
                  <c:v>1.3828</c:v>
                </c:pt>
                <c:pt idx="1">
                  <c:v>1.2232000000000001</c:v>
                </c:pt>
                <c:pt idx="2">
                  <c:v>1.0426</c:v>
                </c:pt>
                <c:pt idx="3">
                  <c:v>0.84419999999999995</c:v>
                </c:pt>
                <c:pt idx="4">
                  <c:v>0.63139999999999996</c:v>
                </c:pt>
                <c:pt idx="5">
                  <c:v>0.40760000000000002</c:v>
                </c:pt>
                <c:pt idx="6">
                  <c:v>0.44479999999999997</c:v>
                </c:pt>
                <c:pt idx="7">
                  <c:v>0.47420000000000001</c:v>
                </c:pt>
                <c:pt idx="8">
                  <c:v>0.49559999999999998</c:v>
                </c:pt>
                <c:pt idx="9">
                  <c:v>0.50860000000000005</c:v>
                </c:pt>
                <c:pt idx="10">
                  <c:v>0.51300000000000001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BC-4BDF-874E-96AF39469C35}"/>
            </c:ext>
          </c:extLst>
        </c:ser>
        <c:ser>
          <c:idx val="5"/>
          <c:order val="5"/>
          <c:tx>
            <c:strRef>
              <c:f>'load=Inductor (mid)'!$J$3</c:f>
              <c:strCache>
                <c:ptCount val="1"/>
                <c:pt idx="0">
                  <c:v>Load= 200 pH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'load=Inductor (mid)'!$D$18:$D$28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(mid)'!$J$18:$J$28</c:f>
              <c:numCache>
                <c:formatCode>General</c:formatCode>
                <c:ptCount val="11"/>
                <c:pt idx="0">
                  <c:v>1.4443999999999999</c:v>
                </c:pt>
                <c:pt idx="1">
                  <c:v>1.2971999999999999</c:v>
                </c:pt>
                <c:pt idx="2">
                  <c:v>1.1284000000000001</c:v>
                </c:pt>
                <c:pt idx="3">
                  <c:v>0.94099999999999995</c:v>
                </c:pt>
                <c:pt idx="4">
                  <c:v>0.73760000000000003</c:v>
                </c:pt>
                <c:pt idx="5">
                  <c:v>0.52200000000000002</c:v>
                </c:pt>
                <c:pt idx="6">
                  <c:v>0.56779999999999997</c:v>
                </c:pt>
                <c:pt idx="7">
                  <c:v>0.60399999999999998</c:v>
                </c:pt>
                <c:pt idx="8">
                  <c:v>0.63019999999999998</c:v>
                </c:pt>
                <c:pt idx="9">
                  <c:v>0.64600000000000002</c:v>
                </c:pt>
                <c:pt idx="10">
                  <c:v>0.65139999999999998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BC-4BDF-874E-96AF39469C35}"/>
            </c:ext>
          </c:extLst>
        </c:ser>
        <c:ser>
          <c:idx val="6"/>
          <c:order val="6"/>
          <c:tx>
            <c:strRef>
              <c:f>'load=Inductor (mid)'!$K$3</c:f>
              <c:strCache>
                <c:ptCount val="1"/>
                <c:pt idx="0">
                  <c:v>Load= 240 pH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'load=Inductor (mid)'!$D$18:$D$28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(mid)'!$K$18:$K$28</c:f>
              <c:numCache>
                <c:formatCode>General</c:formatCode>
                <c:ptCount val="11"/>
                <c:pt idx="0">
                  <c:v>1.4930000000000001</c:v>
                </c:pt>
                <c:pt idx="1">
                  <c:v>1.3595999999999999</c:v>
                </c:pt>
                <c:pt idx="2">
                  <c:v>1.2043999999999999</c:v>
                </c:pt>
                <c:pt idx="3">
                  <c:v>1.0296000000000001</c:v>
                </c:pt>
                <c:pt idx="4">
                  <c:v>0.83819999999999995</c:v>
                </c:pt>
                <c:pt idx="5">
                  <c:v>0.63319999999999999</c:v>
                </c:pt>
                <c:pt idx="6">
                  <c:v>0.68620000000000003</c:v>
                </c:pt>
                <c:pt idx="7">
                  <c:v>0.72819999999999996</c:v>
                </c:pt>
                <c:pt idx="8">
                  <c:v>0.75860000000000005</c:v>
                </c:pt>
                <c:pt idx="9">
                  <c:v>0.77700000000000002</c:v>
                </c:pt>
                <c:pt idx="10">
                  <c:v>0.78320000000000001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4BC-4BDF-874E-96AF39469C35}"/>
            </c:ext>
          </c:extLst>
        </c:ser>
        <c:ser>
          <c:idx val="7"/>
          <c:order val="7"/>
          <c:tx>
            <c:strRef>
              <c:f>'load=Inductor (mid)'!$L$3</c:f>
              <c:strCache>
                <c:ptCount val="1"/>
                <c:pt idx="0">
                  <c:v>Load= 280 pH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'load=Inductor (mid)'!$D$18:$D$28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(mid)'!$L$18:$L$28</c:f>
              <c:numCache>
                <c:formatCode>General</c:formatCode>
                <c:ptCount val="11"/>
                <c:pt idx="0">
                  <c:v>1.5249999999999999</c:v>
                </c:pt>
                <c:pt idx="1">
                  <c:v>1.4066000000000001</c:v>
                </c:pt>
                <c:pt idx="2">
                  <c:v>1.266</c:v>
                </c:pt>
                <c:pt idx="3">
                  <c:v>1.1055999999999999</c:v>
                </c:pt>
                <c:pt idx="4">
                  <c:v>0.92800000000000005</c:v>
                </c:pt>
                <c:pt idx="5">
                  <c:v>0.73560000000000003</c:v>
                </c:pt>
                <c:pt idx="6">
                  <c:v>0.79459999999999997</c:v>
                </c:pt>
                <c:pt idx="7">
                  <c:v>0.84099999999999997</c:v>
                </c:pt>
                <c:pt idx="8">
                  <c:v>0.87460000000000004</c:v>
                </c:pt>
                <c:pt idx="9">
                  <c:v>0.89500000000000002</c:v>
                </c:pt>
                <c:pt idx="10">
                  <c:v>0.90180000000000005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4BC-4BDF-874E-96AF39469C35}"/>
            </c:ext>
          </c:extLst>
        </c:ser>
        <c:ser>
          <c:idx val="8"/>
          <c:order val="8"/>
          <c:tx>
            <c:strRef>
              <c:f>'load=Inductor (mid)'!$M$3</c:f>
              <c:strCache>
                <c:ptCount val="1"/>
                <c:pt idx="0">
                  <c:v>Load= 320 pH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'load=Inductor (mid)'!$D$18:$D$28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(mid)'!$M$18:$M$28</c:f>
              <c:numCache>
                <c:formatCode>General</c:formatCode>
                <c:ptCount val="11"/>
                <c:pt idx="0">
                  <c:v>1.5387999999999999</c:v>
                </c:pt>
                <c:pt idx="1">
                  <c:v>1.4354</c:v>
                </c:pt>
                <c:pt idx="2">
                  <c:v>1.3102</c:v>
                </c:pt>
                <c:pt idx="3">
                  <c:v>1.1652</c:v>
                </c:pt>
                <c:pt idx="4">
                  <c:v>1.0025999999999999</c:v>
                </c:pt>
                <c:pt idx="5">
                  <c:v>0.82479999999999998</c:v>
                </c:pt>
                <c:pt idx="6">
                  <c:v>0.88739999999999997</c:v>
                </c:pt>
                <c:pt idx="7">
                  <c:v>0.93700000000000006</c:v>
                </c:pt>
                <c:pt idx="8">
                  <c:v>0.97260000000000002</c:v>
                </c:pt>
                <c:pt idx="9">
                  <c:v>0.99419999999999997</c:v>
                </c:pt>
                <c:pt idx="10">
                  <c:v>1.0014000000000001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4BC-4BDF-874E-96AF39469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82559"/>
        <c:axId val="2086071199"/>
      </c:scatterChart>
      <c:valAx>
        <c:axId val="20903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of mtline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71199"/>
        <c:crosses val="autoZero"/>
        <c:crossBetween val="midCat"/>
      </c:valAx>
      <c:valAx>
        <c:axId val="2086071199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8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Mtline L ~ 0.25 *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'load=Inductor (mid)'!$E$3</c:f>
              <c:strCache>
                <c:ptCount val="1"/>
                <c:pt idx="0">
                  <c:v>Load= 0 pH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'load=Inductor (mid)'!$D$46:$D$56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(mid)'!$E$46:$E$56</c:f>
              <c:numCache>
                <c:formatCode>General</c:formatCode>
                <c:ptCount val="11"/>
                <c:pt idx="0">
                  <c:v>0.91659999999999997</c:v>
                </c:pt>
                <c:pt idx="1">
                  <c:v>0.70020000000000004</c:v>
                </c:pt>
                <c:pt idx="2">
                  <c:v>0.47299999999999998</c:v>
                </c:pt>
                <c:pt idx="3">
                  <c:v>0.2384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A3-4332-B5D2-CD79D056021B}"/>
            </c:ext>
          </c:extLst>
        </c:ser>
        <c:ser>
          <c:idx val="1"/>
          <c:order val="1"/>
          <c:tx>
            <c:strRef>
              <c:f>'load=Inductor (mid)'!$F$3</c:f>
              <c:strCache>
                <c:ptCount val="1"/>
                <c:pt idx="0">
                  <c:v>Load= 40 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'load=Inductor (mid)'!$D$46:$D$56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(mid)'!$F$46:$F$56</c:f>
              <c:numCache>
                <c:formatCode>General</c:formatCode>
                <c:ptCount val="11"/>
                <c:pt idx="0">
                  <c:v>0.98240000000000005</c:v>
                </c:pt>
                <c:pt idx="1">
                  <c:v>0.7752</c:v>
                </c:pt>
                <c:pt idx="2">
                  <c:v>0.55640000000000001</c:v>
                </c:pt>
                <c:pt idx="3">
                  <c:v>0.32900000000000001</c:v>
                </c:pt>
                <c:pt idx="4">
                  <c:v>9.6579999999999999E-2</c:v>
                </c:pt>
                <c:pt idx="5">
                  <c:v>0.10680000000000001</c:v>
                </c:pt>
                <c:pt idx="6">
                  <c:v>0.11532000000000001</c:v>
                </c:pt>
                <c:pt idx="7">
                  <c:v>0.12204</c:v>
                </c:pt>
                <c:pt idx="8">
                  <c:v>0.12692000000000001</c:v>
                </c:pt>
                <c:pt idx="9">
                  <c:v>0.12986</c:v>
                </c:pt>
                <c:pt idx="10">
                  <c:v>0.13084000000000001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A3-4332-B5D2-CD79D056021B}"/>
            </c:ext>
          </c:extLst>
        </c:ser>
        <c:ser>
          <c:idx val="2"/>
          <c:order val="2"/>
          <c:tx>
            <c:strRef>
              <c:f>'load=Inductor (mid)'!$G$3</c:f>
              <c:strCache>
                <c:ptCount val="1"/>
                <c:pt idx="0">
                  <c:v>Load= 80 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'load=Inductor (mid)'!$D$46:$D$56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(mid)'!$G$46:$G$56</c:f>
              <c:numCache>
                <c:formatCode>General</c:formatCode>
                <c:ptCount val="11"/>
                <c:pt idx="0">
                  <c:v>1.0633999999999999</c:v>
                </c:pt>
                <c:pt idx="1">
                  <c:v>0.86539999999999995</c:v>
                </c:pt>
                <c:pt idx="2">
                  <c:v>0.6512</c:v>
                </c:pt>
                <c:pt idx="3">
                  <c:v>0.42480000000000001</c:v>
                </c:pt>
                <c:pt idx="4">
                  <c:v>0.1905</c:v>
                </c:pt>
                <c:pt idx="5">
                  <c:v>0.21640000000000001</c:v>
                </c:pt>
                <c:pt idx="6">
                  <c:v>0.2382</c:v>
                </c:pt>
                <c:pt idx="7">
                  <c:v>0.25540000000000002</c:v>
                </c:pt>
                <c:pt idx="8">
                  <c:v>0.26800000000000002</c:v>
                </c:pt>
                <c:pt idx="9">
                  <c:v>0.27560000000000001</c:v>
                </c:pt>
                <c:pt idx="10">
                  <c:v>0.27800000000000002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A3-4332-B5D2-CD79D056021B}"/>
            </c:ext>
          </c:extLst>
        </c:ser>
        <c:ser>
          <c:idx val="3"/>
          <c:order val="3"/>
          <c:tx>
            <c:strRef>
              <c:f>'load=Inductor (mid)'!$H$3</c:f>
              <c:strCache>
                <c:ptCount val="1"/>
                <c:pt idx="0">
                  <c:v>Load= 120 pH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'load=Inductor (mid)'!$D$46:$D$56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(mid)'!$H$46:$H$56</c:f>
              <c:numCache>
                <c:formatCode>General</c:formatCode>
                <c:ptCount val="11"/>
                <c:pt idx="0">
                  <c:v>1.1566000000000001</c:v>
                </c:pt>
                <c:pt idx="1">
                  <c:v>0.96660000000000001</c:v>
                </c:pt>
                <c:pt idx="2">
                  <c:v>0.75860000000000005</c:v>
                </c:pt>
                <c:pt idx="3">
                  <c:v>0.53680000000000005</c:v>
                </c:pt>
                <c:pt idx="4">
                  <c:v>0.30499999999999999</c:v>
                </c:pt>
                <c:pt idx="5">
                  <c:v>0.3448</c:v>
                </c:pt>
                <c:pt idx="6">
                  <c:v>0.37819999999999998</c:v>
                </c:pt>
                <c:pt idx="7">
                  <c:v>0.40479999999999999</c:v>
                </c:pt>
                <c:pt idx="8">
                  <c:v>0.42399999999999999</c:v>
                </c:pt>
                <c:pt idx="9">
                  <c:v>0.43580000000000002</c:v>
                </c:pt>
                <c:pt idx="10">
                  <c:v>0.43959999999999999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A3-4332-B5D2-CD79D056021B}"/>
            </c:ext>
          </c:extLst>
        </c:ser>
        <c:ser>
          <c:idx val="4"/>
          <c:order val="4"/>
          <c:tx>
            <c:strRef>
              <c:f>'load=Inductor (mid)'!$I$3</c:f>
              <c:strCache>
                <c:ptCount val="1"/>
                <c:pt idx="0">
                  <c:v>Load= 160 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'load=Inductor (mid)'!$D$46:$D$56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(mid)'!$I$46:$I$56</c:f>
              <c:numCache>
                <c:formatCode>General</c:formatCode>
                <c:ptCount val="11"/>
                <c:pt idx="0">
                  <c:v>1.2512000000000001</c:v>
                </c:pt>
                <c:pt idx="1">
                  <c:v>1.071</c:v>
                </c:pt>
                <c:pt idx="2">
                  <c:v>0.87180000000000002</c:v>
                </c:pt>
                <c:pt idx="3">
                  <c:v>0.65680000000000005</c:v>
                </c:pt>
                <c:pt idx="4">
                  <c:v>0.43020000000000003</c:v>
                </c:pt>
                <c:pt idx="5">
                  <c:v>0.48359999999999997</c:v>
                </c:pt>
                <c:pt idx="6">
                  <c:v>0.52859999999999996</c:v>
                </c:pt>
                <c:pt idx="7">
                  <c:v>0.56420000000000003</c:v>
                </c:pt>
                <c:pt idx="8">
                  <c:v>0.59</c:v>
                </c:pt>
                <c:pt idx="9">
                  <c:v>0.60560000000000003</c:v>
                </c:pt>
                <c:pt idx="10">
                  <c:v>0.61099999999999999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A3-4332-B5D2-CD79D056021B}"/>
            </c:ext>
          </c:extLst>
        </c:ser>
        <c:ser>
          <c:idx val="5"/>
          <c:order val="5"/>
          <c:tx>
            <c:strRef>
              <c:f>'load=Inductor (mid)'!$J$3</c:f>
              <c:strCache>
                <c:ptCount val="1"/>
                <c:pt idx="0">
                  <c:v>Load= 200 pH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'load=Inductor (mid)'!$D$46:$D$56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(mid)'!$J$46:$J$56</c:f>
              <c:numCache>
                <c:formatCode>General</c:formatCode>
                <c:ptCount val="11"/>
                <c:pt idx="0">
                  <c:v>1.3378000000000001</c:v>
                </c:pt>
                <c:pt idx="1">
                  <c:v>1.1704000000000001</c:v>
                </c:pt>
                <c:pt idx="2">
                  <c:v>0.98280000000000001</c:v>
                </c:pt>
                <c:pt idx="3">
                  <c:v>0.77800000000000002</c:v>
                </c:pt>
                <c:pt idx="4">
                  <c:v>0.55979999999999996</c:v>
                </c:pt>
                <c:pt idx="5">
                  <c:v>0.62580000000000002</c:v>
                </c:pt>
                <c:pt idx="6">
                  <c:v>0.68120000000000003</c:v>
                </c:pt>
                <c:pt idx="7">
                  <c:v>0.72519999999999996</c:v>
                </c:pt>
                <c:pt idx="8">
                  <c:v>0.75700000000000001</c:v>
                </c:pt>
                <c:pt idx="9">
                  <c:v>0.7762</c:v>
                </c:pt>
                <c:pt idx="10">
                  <c:v>0.78259999999999996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A3-4332-B5D2-CD79D056021B}"/>
            </c:ext>
          </c:extLst>
        </c:ser>
        <c:ser>
          <c:idx val="6"/>
          <c:order val="6"/>
          <c:tx>
            <c:strRef>
              <c:f>'load=Inductor (mid)'!$K$3</c:f>
              <c:strCache>
                <c:ptCount val="1"/>
                <c:pt idx="0">
                  <c:v>Load= 240 pH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'load=Inductor (mid)'!$D$46:$D$56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(mid)'!$K$46:$K$56</c:f>
              <c:numCache>
                <c:formatCode>General</c:formatCode>
                <c:ptCount val="11"/>
                <c:pt idx="0">
                  <c:v>1.4092</c:v>
                </c:pt>
                <c:pt idx="1">
                  <c:v>1.2572000000000001</c:v>
                </c:pt>
                <c:pt idx="2">
                  <c:v>1.0840000000000001</c:v>
                </c:pt>
                <c:pt idx="3">
                  <c:v>0.89239999999999997</c:v>
                </c:pt>
                <c:pt idx="4">
                  <c:v>0.68600000000000005</c:v>
                </c:pt>
                <c:pt idx="5">
                  <c:v>0.76280000000000003</c:v>
                </c:pt>
                <c:pt idx="6">
                  <c:v>0.82679999999999998</c:v>
                </c:pt>
                <c:pt idx="7">
                  <c:v>0.87760000000000005</c:v>
                </c:pt>
                <c:pt idx="8">
                  <c:v>0.91439999999999999</c:v>
                </c:pt>
                <c:pt idx="9">
                  <c:v>0.93659999999999999</c:v>
                </c:pt>
                <c:pt idx="10">
                  <c:v>0.94399999999999995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A3-4332-B5D2-CD79D056021B}"/>
            </c:ext>
          </c:extLst>
        </c:ser>
        <c:ser>
          <c:idx val="7"/>
          <c:order val="7"/>
          <c:tx>
            <c:strRef>
              <c:f>'load=Inductor (mid)'!$L$3</c:f>
              <c:strCache>
                <c:ptCount val="1"/>
                <c:pt idx="0">
                  <c:v>Load= 280 pH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'load=Inductor (mid)'!$D$46:$D$56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(mid)'!$L$46:$L$56</c:f>
              <c:numCache>
                <c:formatCode>General</c:formatCode>
                <c:ptCount val="11"/>
                <c:pt idx="0">
                  <c:v>1.4594</c:v>
                </c:pt>
                <c:pt idx="1">
                  <c:v>1.3244</c:v>
                </c:pt>
                <c:pt idx="2">
                  <c:v>1.1676</c:v>
                </c:pt>
                <c:pt idx="3">
                  <c:v>0.99219999999999997</c:v>
                </c:pt>
                <c:pt idx="4">
                  <c:v>0.80059999999999998</c:v>
                </c:pt>
                <c:pt idx="5">
                  <c:v>0.88480000000000003</c:v>
                </c:pt>
                <c:pt idx="6">
                  <c:v>0.95499999999999996</c:v>
                </c:pt>
                <c:pt idx="7">
                  <c:v>1.0105999999999999</c:v>
                </c:pt>
                <c:pt idx="8">
                  <c:v>1.0508</c:v>
                </c:pt>
                <c:pt idx="9">
                  <c:v>1.075</c:v>
                </c:pt>
                <c:pt idx="10">
                  <c:v>1.083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A3-4332-B5D2-CD79D056021B}"/>
            </c:ext>
          </c:extLst>
        </c:ser>
        <c:ser>
          <c:idx val="8"/>
          <c:order val="8"/>
          <c:tx>
            <c:strRef>
              <c:f>'load=Inductor (mid)'!$M$3</c:f>
              <c:strCache>
                <c:ptCount val="1"/>
                <c:pt idx="0">
                  <c:v>Load= 320 pH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'load=Inductor (mid)'!$D$46:$D$56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'load=Inductor (mid)'!$M$46:$M$56</c:f>
              <c:numCache>
                <c:formatCode>General</c:formatCode>
                <c:ptCount val="11"/>
                <c:pt idx="0">
                  <c:v>1.4843999999999999</c:v>
                </c:pt>
                <c:pt idx="1">
                  <c:v>1.3668</c:v>
                </c:pt>
                <c:pt idx="2">
                  <c:v>1.228</c:v>
                </c:pt>
                <c:pt idx="3">
                  <c:v>1.07</c:v>
                </c:pt>
                <c:pt idx="4">
                  <c:v>0.89559999999999995</c:v>
                </c:pt>
                <c:pt idx="5">
                  <c:v>0.98360000000000003</c:v>
                </c:pt>
                <c:pt idx="6">
                  <c:v>1.0569999999999999</c:v>
                </c:pt>
                <c:pt idx="7">
                  <c:v>1.1148</c:v>
                </c:pt>
                <c:pt idx="8">
                  <c:v>1.1566000000000001</c:v>
                </c:pt>
                <c:pt idx="9">
                  <c:v>1.1818</c:v>
                </c:pt>
                <c:pt idx="10">
                  <c:v>1.1901999999999999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A3-4332-B5D2-CD79D056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82559"/>
        <c:axId val="2086071199"/>
      </c:scatterChart>
      <c:valAx>
        <c:axId val="20903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of mtline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71199"/>
        <c:crosses val="autoZero"/>
        <c:crossBetween val="midCat"/>
      </c:valAx>
      <c:valAx>
        <c:axId val="2086071199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8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27</xdr:row>
      <xdr:rowOff>0</xdr:rowOff>
    </xdr:from>
    <xdr:to>
      <xdr:col>23</xdr:col>
      <xdr:colOff>200025</xdr:colOff>
      <xdr:row>50</xdr:row>
      <xdr:rowOff>41910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06A6CA-7A9C-43A0-AFD1-D0C21CAF1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53</xdr:row>
      <xdr:rowOff>0</xdr:rowOff>
    </xdr:from>
    <xdr:to>
      <xdr:col>31</xdr:col>
      <xdr:colOff>3923</xdr:colOff>
      <xdr:row>85</xdr:row>
      <xdr:rowOff>161701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917803-C641-41A7-AF34-6353C96A8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23</xdr:col>
      <xdr:colOff>205740</xdr:colOff>
      <xdr:row>25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2CFA65-408C-4BF8-B2AA-2469D8E15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27</xdr:row>
      <xdr:rowOff>0</xdr:rowOff>
    </xdr:from>
    <xdr:to>
      <xdr:col>23</xdr:col>
      <xdr:colOff>200025</xdr:colOff>
      <xdr:row>50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0FA59-CD77-404B-8062-33A92383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53</xdr:row>
      <xdr:rowOff>0</xdr:rowOff>
    </xdr:from>
    <xdr:to>
      <xdr:col>31</xdr:col>
      <xdr:colOff>3923</xdr:colOff>
      <xdr:row>85</xdr:row>
      <xdr:rowOff>161701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9B1D0-7977-47C4-9749-4B51B7CAE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23</xdr:col>
      <xdr:colOff>205740</xdr:colOff>
      <xdr:row>25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30D05E-8DD2-4208-8194-3360F8323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23</xdr:col>
      <xdr:colOff>205740</xdr:colOff>
      <xdr:row>25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AD957F-8F13-4F06-B593-953E88349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23</xdr:col>
      <xdr:colOff>205740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0B604-2D14-4FC6-8576-EEBB0178F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23</xdr:col>
      <xdr:colOff>205740</xdr:colOff>
      <xdr:row>53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270B41-040A-45B4-BC77-54818ED55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23</xdr:col>
      <xdr:colOff>205740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CEC37-D284-4886-B345-88F2EEC9B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23</xdr:col>
      <xdr:colOff>205740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85169-C319-4C21-BAF5-CFC2CC748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23</xdr:col>
      <xdr:colOff>205740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92453-A673-46DA-81C2-0CCC0214C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23</xdr:col>
      <xdr:colOff>205740</xdr:colOff>
      <xdr:row>53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30721-9EF4-4EF7-A506-6F263B2C2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23</xdr:col>
      <xdr:colOff>205740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11133-EC16-4708-9FE0-E072849FF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8368F-1595-4798-A8EC-8BB86B574AB1}">
  <dimension ref="A1:S66"/>
  <sheetViews>
    <sheetView zoomScale="85" zoomScaleNormal="85" workbookViewId="0">
      <selection activeCell="A22" sqref="A22"/>
    </sheetView>
  </sheetViews>
  <sheetFormatPr defaultRowHeight="14.4" x14ac:dyDescent="0.3"/>
  <cols>
    <col min="4" max="4" width="8.88671875" style="1"/>
    <col min="5" max="7" width="11.21875" style="1" bestFit="1" customWidth="1"/>
    <col min="8" max="8" width="9.5546875" style="1" bestFit="1" customWidth="1"/>
    <col min="9" max="9" width="12.109375" style="1" bestFit="1" customWidth="1"/>
    <col min="10" max="10" width="11.109375" style="1" bestFit="1" customWidth="1"/>
    <col min="11" max="11" width="12.109375" style="1" bestFit="1" customWidth="1"/>
    <col min="12" max="12" width="9.5546875" style="1" bestFit="1" customWidth="1"/>
  </cols>
  <sheetData>
    <row r="1" spans="1:12" x14ac:dyDescent="0.3">
      <c r="A1" s="4" t="s">
        <v>76</v>
      </c>
      <c r="B1" s="4"/>
      <c r="E1" s="1">
        <v>0.25</v>
      </c>
      <c r="F1" s="1">
        <f>E1+0.25</f>
        <v>0.5</v>
      </c>
      <c r="G1" s="1">
        <f t="shared" ref="G1:L1" si="0">F1+0.25</f>
        <v>0.75</v>
      </c>
      <c r="H1" s="1">
        <f t="shared" si="0"/>
        <v>1</v>
      </c>
      <c r="I1" s="1">
        <f t="shared" si="0"/>
        <v>1.25</v>
      </c>
      <c r="J1" s="1">
        <f t="shared" si="0"/>
        <v>1.5</v>
      </c>
      <c r="K1" s="1">
        <f t="shared" si="0"/>
        <v>1.75</v>
      </c>
      <c r="L1" s="1">
        <f t="shared" si="0"/>
        <v>2</v>
      </c>
    </row>
    <row r="3" spans="1:12" x14ac:dyDescent="0.3">
      <c r="E3" s="1" t="str">
        <f>_xlfn.CONCAT("L= ",E1," wv")</f>
        <v>L= 0.25 wv</v>
      </c>
      <c r="F3" s="1" t="str">
        <f t="shared" ref="F3:L3" si="1">_xlfn.CONCAT("L= ",F1," wv")</f>
        <v>L= 0.5 wv</v>
      </c>
      <c r="G3" s="1" t="str">
        <f t="shared" si="1"/>
        <v>L= 0.75 wv</v>
      </c>
      <c r="H3" s="1" t="str">
        <f t="shared" si="1"/>
        <v>L= 1 wv</v>
      </c>
      <c r="I3" s="1" t="str">
        <f t="shared" si="1"/>
        <v>L= 1.25 wv</v>
      </c>
      <c r="J3" s="1" t="str">
        <f t="shared" si="1"/>
        <v>L= 1.5 wv</v>
      </c>
      <c r="K3" s="1" t="str">
        <f t="shared" si="1"/>
        <v>L= 1.75 wv</v>
      </c>
      <c r="L3" s="1" t="str">
        <f t="shared" si="1"/>
        <v>L= 2 wv</v>
      </c>
    </row>
    <row r="4" spans="1:12" x14ac:dyDescent="0.3">
      <c r="D4" s="1" t="s">
        <v>183</v>
      </c>
      <c r="E4" s="1" t="s">
        <v>74</v>
      </c>
      <c r="F4" s="1" t="s">
        <v>74</v>
      </c>
      <c r="G4" s="1" t="s">
        <v>74</v>
      </c>
      <c r="H4" s="1" t="s">
        <v>74</v>
      </c>
      <c r="I4" s="1" t="s">
        <v>74</v>
      </c>
      <c r="J4" s="1" t="s">
        <v>74</v>
      </c>
      <c r="K4" s="1" t="s">
        <v>74</v>
      </c>
      <c r="L4" s="1" t="s">
        <v>74</v>
      </c>
    </row>
    <row r="5" spans="1:12" x14ac:dyDescent="0.3">
      <c r="D5" s="1">
        <v>0</v>
      </c>
      <c r="E5" s="1" t="s">
        <v>85</v>
      </c>
      <c r="F5" s="1" t="s">
        <v>86</v>
      </c>
      <c r="G5" s="1" t="s">
        <v>87</v>
      </c>
      <c r="H5" s="1" t="s">
        <v>88</v>
      </c>
      <c r="I5" s="1" t="s">
        <v>89</v>
      </c>
      <c r="J5" s="1" t="s">
        <v>90</v>
      </c>
      <c r="K5" s="1" t="s">
        <v>91</v>
      </c>
      <c r="L5" s="1" t="s">
        <v>92</v>
      </c>
    </row>
    <row r="6" spans="1:12" x14ac:dyDescent="0.3">
      <c r="D6" s="1">
        <v>0.1</v>
      </c>
      <c r="E6" s="2" t="s">
        <v>0</v>
      </c>
      <c r="F6" s="2" t="s">
        <v>8</v>
      </c>
      <c r="G6" s="2" t="s">
        <v>27</v>
      </c>
      <c r="H6" s="2" t="s">
        <v>33</v>
      </c>
      <c r="I6" s="1" t="s">
        <v>41</v>
      </c>
      <c r="J6" s="1" t="s">
        <v>49</v>
      </c>
      <c r="K6" s="1" t="s">
        <v>57</v>
      </c>
      <c r="L6" s="1" t="s">
        <v>65</v>
      </c>
    </row>
    <row r="7" spans="1:12" x14ac:dyDescent="0.3">
      <c r="D7" s="1">
        <v>0.2</v>
      </c>
      <c r="E7" s="2" t="s">
        <v>25</v>
      </c>
      <c r="F7" s="2" t="s">
        <v>9</v>
      </c>
      <c r="G7" s="2" t="s">
        <v>28</v>
      </c>
      <c r="H7" s="2" t="s">
        <v>34</v>
      </c>
      <c r="I7" s="1" t="s">
        <v>42</v>
      </c>
      <c r="J7" s="1" t="s">
        <v>50</v>
      </c>
      <c r="K7" s="1" t="s">
        <v>58</v>
      </c>
      <c r="L7" s="1" t="s">
        <v>66</v>
      </c>
    </row>
    <row r="8" spans="1:12" x14ac:dyDescent="0.3">
      <c r="D8" s="1">
        <v>0.3</v>
      </c>
      <c r="E8" s="2" t="s">
        <v>1</v>
      </c>
      <c r="F8" s="2" t="s">
        <v>26</v>
      </c>
      <c r="G8" s="2" t="s">
        <v>29</v>
      </c>
      <c r="H8" s="2" t="s">
        <v>35</v>
      </c>
      <c r="I8" s="1" t="s">
        <v>43</v>
      </c>
      <c r="J8" s="1" t="s">
        <v>51</v>
      </c>
      <c r="K8" s="1" t="s">
        <v>59</v>
      </c>
      <c r="L8" s="1" t="s">
        <v>67</v>
      </c>
    </row>
    <row r="9" spans="1:12" x14ac:dyDescent="0.3">
      <c r="D9" s="1">
        <v>0.4</v>
      </c>
      <c r="E9" s="2" t="s">
        <v>2</v>
      </c>
      <c r="F9" s="2" t="s">
        <v>10</v>
      </c>
      <c r="G9" s="2" t="s">
        <v>30</v>
      </c>
      <c r="H9" s="2" t="s">
        <v>36</v>
      </c>
      <c r="I9" s="1" t="s">
        <v>44</v>
      </c>
      <c r="J9" s="1" t="s">
        <v>52</v>
      </c>
      <c r="K9" s="1" t="s">
        <v>60</v>
      </c>
      <c r="L9" s="1" t="s">
        <v>68</v>
      </c>
    </row>
    <row r="10" spans="1:12" x14ac:dyDescent="0.3">
      <c r="D10" s="1">
        <v>0.5</v>
      </c>
      <c r="E10" s="2" t="s">
        <v>3</v>
      </c>
      <c r="F10" s="2" t="s">
        <v>11</v>
      </c>
      <c r="G10" s="2" t="s">
        <v>31</v>
      </c>
      <c r="H10" s="2" t="s">
        <v>37</v>
      </c>
      <c r="I10" s="1" t="s">
        <v>45</v>
      </c>
      <c r="J10" s="1" t="s">
        <v>53</v>
      </c>
      <c r="K10" s="1" t="s">
        <v>61</v>
      </c>
      <c r="L10" s="1" t="s">
        <v>69</v>
      </c>
    </row>
    <row r="11" spans="1:12" x14ac:dyDescent="0.3">
      <c r="D11" s="1">
        <v>0.6</v>
      </c>
      <c r="E11" s="2" t="s">
        <v>4</v>
      </c>
      <c r="F11" s="2" t="s">
        <v>12</v>
      </c>
      <c r="G11" s="2" t="s">
        <v>16</v>
      </c>
      <c r="H11" s="2" t="s">
        <v>38</v>
      </c>
      <c r="I11" s="1" t="s">
        <v>46</v>
      </c>
      <c r="J11" s="1" t="s">
        <v>54</v>
      </c>
      <c r="K11" s="1" t="s">
        <v>62</v>
      </c>
      <c r="L11" s="1" t="s">
        <v>70</v>
      </c>
    </row>
    <row r="12" spans="1:12" x14ac:dyDescent="0.3">
      <c r="D12" s="1">
        <v>0.7</v>
      </c>
      <c r="E12" s="2" t="s">
        <v>5</v>
      </c>
      <c r="F12" s="2" t="s">
        <v>13</v>
      </c>
      <c r="G12" s="2" t="s">
        <v>17</v>
      </c>
      <c r="H12" s="2" t="s">
        <v>39</v>
      </c>
      <c r="I12" s="1" t="s">
        <v>47</v>
      </c>
      <c r="J12" s="1" t="s">
        <v>55</v>
      </c>
      <c r="K12" s="1" t="s">
        <v>63</v>
      </c>
      <c r="L12" s="1" t="s">
        <v>71</v>
      </c>
    </row>
    <row r="13" spans="1:12" x14ac:dyDescent="0.3">
      <c r="D13" s="1">
        <v>0.8</v>
      </c>
      <c r="E13" s="2" t="s">
        <v>6</v>
      </c>
      <c r="F13" s="2" t="s">
        <v>14</v>
      </c>
      <c r="G13" s="2" t="s">
        <v>32</v>
      </c>
      <c r="H13" s="2" t="s">
        <v>40</v>
      </c>
      <c r="I13" s="1" t="s">
        <v>48</v>
      </c>
      <c r="J13" s="1" t="s">
        <v>56</v>
      </c>
      <c r="K13" s="1" t="s">
        <v>64</v>
      </c>
      <c r="L13" s="1" t="s">
        <v>72</v>
      </c>
    </row>
    <row r="14" spans="1:12" x14ac:dyDescent="0.3">
      <c r="D14" s="1">
        <v>0.9</v>
      </c>
      <c r="E14" s="2" t="s">
        <v>7</v>
      </c>
      <c r="F14" s="2" t="s">
        <v>15</v>
      </c>
      <c r="G14" s="2" t="s">
        <v>18</v>
      </c>
      <c r="H14" s="2" t="s">
        <v>19</v>
      </c>
      <c r="I14" s="1" t="s">
        <v>20</v>
      </c>
      <c r="J14" s="1" t="s">
        <v>21</v>
      </c>
      <c r="K14" s="1" t="s">
        <v>22</v>
      </c>
      <c r="L14" s="1" t="s">
        <v>23</v>
      </c>
    </row>
    <row r="15" spans="1:12" x14ac:dyDescent="0.3"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7" spans="4:12" x14ac:dyDescent="0.3">
      <c r="D17" s="1" t="str">
        <f t="shared" ref="D17:D28" si="2">D4</f>
        <v>x of L</v>
      </c>
      <c r="E17" s="1" t="s">
        <v>75</v>
      </c>
      <c r="F17" s="1" t="s">
        <v>75</v>
      </c>
      <c r="G17" s="1" t="s">
        <v>75</v>
      </c>
      <c r="H17" s="1" t="s">
        <v>75</v>
      </c>
      <c r="I17" s="1" t="s">
        <v>75</v>
      </c>
      <c r="J17" s="1" t="s">
        <v>75</v>
      </c>
      <c r="K17" s="1" t="s">
        <v>75</v>
      </c>
      <c r="L17" s="1" t="s">
        <v>75</v>
      </c>
    </row>
    <row r="18" spans="4:12" x14ac:dyDescent="0.3">
      <c r="D18" s="1">
        <f t="shared" si="2"/>
        <v>0</v>
      </c>
      <c r="E18" s="1">
        <f>IF(ISNUMBER(SEARCH("m",E5)),REPLACE(E5,FIND("m",E5),10,"e-3")*2,E5*2)</f>
        <v>1.5227999999999999</v>
      </c>
      <c r="F18" s="1">
        <f t="shared" ref="F18:L18" si="3">IF(ISNUMBER(SEARCH("m",F5)),REPLACE(F5,FIND("m",F5),10,"e-3")*2,F5*2)</f>
        <v>0.67279999999999995</v>
      </c>
      <c r="G18" s="1">
        <f t="shared" si="3"/>
        <v>1.3176000000000001</v>
      </c>
      <c r="H18" s="1">
        <f t="shared" si="3"/>
        <v>1.5276000000000001</v>
      </c>
      <c r="I18" s="1">
        <f t="shared" si="3"/>
        <v>-0.90959999999999996</v>
      </c>
      <c r="J18" s="1">
        <f t="shared" si="3"/>
        <v>1.9144000000000001</v>
      </c>
      <c r="K18" s="1">
        <f t="shared" si="3"/>
        <v>-7.4079999999999993E-2</v>
      </c>
      <c r="L18" s="1">
        <f t="shared" si="3"/>
        <v>1.9358</v>
      </c>
    </row>
    <row r="19" spans="4:12" x14ac:dyDescent="0.3">
      <c r="D19" s="1">
        <f t="shared" si="2"/>
        <v>0.1</v>
      </c>
      <c r="E19" s="1">
        <f t="shared" ref="E19:L28" si="4">IF(ISNUMBER(SEARCH("m",E6)),REPLACE(E6,FIND("m",E6),10,"e-3")*2,E6*2)</f>
        <v>1.46</v>
      </c>
      <c r="F19" s="1">
        <f t="shared" si="4"/>
        <v>0.99119999999999997</v>
      </c>
      <c r="G19" s="1">
        <f t="shared" si="4"/>
        <v>0.83760000000000001</v>
      </c>
      <c r="H19" s="1">
        <f t="shared" si="4"/>
        <v>1.9648000000000001</v>
      </c>
      <c r="I19" s="1">
        <f t="shared" si="4"/>
        <v>0.39460000000000001</v>
      </c>
      <c r="J19" s="1">
        <f t="shared" si="4"/>
        <v>1.6830000000000001</v>
      </c>
      <c r="K19" s="1">
        <f t="shared" si="4"/>
        <v>1.5624</v>
      </c>
      <c r="L19" s="1">
        <f t="shared" si="4"/>
        <v>0.59840000000000004</v>
      </c>
    </row>
    <row r="20" spans="4:12" x14ac:dyDescent="0.3">
      <c r="D20" s="1">
        <f t="shared" si="2"/>
        <v>0.2</v>
      </c>
      <c r="E20" s="1">
        <f t="shared" si="4"/>
        <v>1.3708</v>
      </c>
      <c r="F20" s="1">
        <f t="shared" si="4"/>
        <v>1.2338</v>
      </c>
      <c r="G20" s="1">
        <f t="shared" si="4"/>
        <v>0.2248</v>
      </c>
      <c r="H20" s="1">
        <f t="shared" si="4"/>
        <v>1.8411999999999999</v>
      </c>
      <c r="I20" s="1">
        <f t="shared" si="4"/>
        <v>1.5254000000000001</v>
      </c>
      <c r="J20" s="1">
        <f t="shared" si="4"/>
        <v>0.40379999999999999</v>
      </c>
      <c r="K20" s="1">
        <f t="shared" si="4"/>
        <v>1.9014</v>
      </c>
      <c r="L20" s="1">
        <f t="shared" si="4"/>
        <v>-1.3732</v>
      </c>
    </row>
    <row r="21" spans="4:12" x14ac:dyDescent="0.3">
      <c r="D21" s="1">
        <f t="shared" si="2"/>
        <v>0.3</v>
      </c>
      <c r="E21" s="1">
        <f t="shared" si="4"/>
        <v>1.2574000000000001</v>
      </c>
      <c r="F21" s="1">
        <f t="shared" si="4"/>
        <v>1.3859999999999999</v>
      </c>
      <c r="G21" s="1">
        <f t="shared" si="4"/>
        <v>-0.4194</v>
      </c>
      <c r="H21" s="1">
        <f t="shared" si="4"/>
        <v>1.1926000000000001</v>
      </c>
      <c r="I21" s="1">
        <f t="shared" si="4"/>
        <v>1.9854000000000001</v>
      </c>
      <c r="J21" s="1">
        <f t="shared" si="4"/>
        <v>-1.1268</v>
      </c>
      <c r="K21" s="1">
        <f t="shared" si="4"/>
        <v>0.66120000000000001</v>
      </c>
      <c r="L21" s="1">
        <f t="shared" si="4"/>
        <v>-1.8892</v>
      </c>
    </row>
    <row r="22" spans="4:12" x14ac:dyDescent="0.3">
      <c r="D22" s="1">
        <f t="shared" si="2"/>
        <v>0.4</v>
      </c>
      <c r="E22" s="1">
        <f t="shared" si="4"/>
        <v>1.1215999999999999</v>
      </c>
      <c r="F22" s="1">
        <f t="shared" si="4"/>
        <v>1.4394</v>
      </c>
      <c r="G22" s="1">
        <f t="shared" si="4"/>
        <v>-0.98919999999999997</v>
      </c>
      <c r="H22" s="1">
        <f t="shared" si="4"/>
        <v>0.2036</v>
      </c>
      <c r="I22" s="1">
        <f t="shared" si="4"/>
        <v>1.5724</v>
      </c>
      <c r="J22" s="1">
        <f t="shared" si="4"/>
        <v>-1.9558</v>
      </c>
      <c r="K22" s="1">
        <f t="shared" si="4"/>
        <v>-1.1279999999999999</v>
      </c>
      <c r="L22" s="1">
        <f t="shared" si="4"/>
        <v>-0.40239999999999998</v>
      </c>
    </row>
    <row r="23" spans="4:12" x14ac:dyDescent="0.3">
      <c r="D23" s="1">
        <f t="shared" si="2"/>
        <v>0.5</v>
      </c>
      <c r="E23" s="1">
        <f t="shared" si="4"/>
        <v>0.96619999999999995</v>
      </c>
      <c r="F23" s="1">
        <f t="shared" si="4"/>
        <v>1.3917999999999999</v>
      </c>
      <c r="G23" s="1">
        <f t="shared" si="4"/>
        <v>-1.3915999999999999</v>
      </c>
      <c r="H23" s="1">
        <f t="shared" si="4"/>
        <v>-0.84340000000000004</v>
      </c>
      <c r="I23" s="1">
        <f t="shared" si="4"/>
        <v>0.46800000000000003</v>
      </c>
      <c r="J23" s="1">
        <f t="shared" si="4"/>
        <v>-1.5671999999999999</v>
      </c>
      <c r="K23" s="1">
        <f t="shared" si="4"/>
        <v>-1.9803999999999999</v>
      </c>
      <c r="L23" s="1">
        <f t="shared" si="4"/>
        <v>1.5107999999999999</v>
      </c>
    </row>
    <row r="24" spans="4:12" x14ac:dyDescent="0.3">
      <c r="D24" s="1">
        <f t="shared" si="2"/>
        <v>0.6</v>
      </c>
      <c r="E24" s="1">
        <f t="shared" si="4"/>
        <v>0.79379999999999995</v>
      </c>
      <c r="F24" s="1">
        <f t="shared" si="4"/>
        <v>1.248</v>
      </c>
      <c r="G24" s="1">
        <f t="shared" si="4"/>
        <v>-1.5618000000000001</v>
      </c>
      <c r="H24" s="1">
        <f t="shared" si="4"/>
        <v>-1.6497999999999999</v>
      </c>
      <c r="I24" s="1">
        <f t="shared" si="4"/>
        <v>-0.84219999999999995</v>
      </c>
      <c r="J24" s="1">
        <f t="shared" si="4"/>
        <v>-0.20300000000000001</v>
      </c>
      <c r="K24" s="1">
        <f t="shared" si="4"/>
        <v>-1.1881999999999999</v>
      </c>
      <c r="L24" s="1">
        <f t="shared" si="4"/>
        <v>1.8226</v>
      </c>
    </row>
    <row r="25" spans="4:12" x14ac:dyDescent="0.3">
      <c r="D25" s="1">
        <f t="shared" si="2"/>
        <v>0.7</v>
      </c>
      <c r="E25" s="1">
        <f t="shared" si="4"/>
        <v>0.60780000000000001</v>
      </c>
      <c r="F25" s="1">
        <f t="shared" si="4"/>
        <v>1.0185999999999999</v>
      </c>
      <c r="G25" s="1">
        <f t="shared" si="4"/>
        <v>-1.4734</v>
      </c>
      <c r="H25" s="1">
        <f t="shared" si="4"/>
        <v>-1.9856</v>
      </c>
      <c r="I25" s="1">
        <f t="shared" si="4"/>
        <v>-1.782</v>
      </c>
      <c r="J25" s="1">
        <f t="shared" si="4"/>
        <v>1.2876000000000001</v>
      </c>
      <c r="K25" s="1">
        <f t="shared" si="4"/>
        <v>0.59099999999999997</v>
      </c>
      <c r="L25" s="1">
        <f t="shared" si="4"/>
        <v>0.2024</v>
      </c>
    </row>
    <row r="26" spans="4:12" x14ac:dyDescent="0.3">
      <c r="D26" s="1">
        <f t="shared" si="2"/>
        <v>0.8</v>
      </c>
      <c r="E26" s="1">
        <f t="shared" si="4"/>
        <v>0.41099999999999998</v>
      </c>
      <c r="F26" s="1">
        <f t="shared" si="4"/>
        <v>0.72</v>
      </c>
      <c r="G26" s="1">
        <f t="shared" si="4"/>
        <v>-1.1417999999999999</v>
      </c>
      <c r="H26" s="1">
        <f t="shared" si="4"/>
        <v>-1.7547999999999999</v>
      </c>
      <c r="I26" s="1">
        <f t="shared" si="4"/>
        <v>-1.9383999999999999</v>
      </c>
      <c r="J26" s="1">
        <f t="shared" si="4"/>
        <v>1.9765999999999999</v>
      </c>
      <c r="K26" s="1">
        <f t="shared" si="4"/>
        <v>1.8792</v>
      </c>
      <c r="L26" s="1">
        <f t="shared" si="4"/>
        <v>-1.6324000000000001</v>
      </c>
    </row>
    <row r="27" spans="4:12" x14ac:dyDescent="0.3">
      <c r="D27" s="1">
        <f t="shared" si="2"/>
        <v>0.9</v>
      </c>
      <c r="E27" s="1">
        <f t="shared" si="4"/>
        <v>0.2074</v>
      </c>
      <c r="F27" s="1">
        <f t="shared" si="4"/>
        <v>0.37259999999999999</v>
      </c>
      <c r="G27" s="1">
        <f t="shared" si="4"/>
        <v>-0.622</v>
      </c>
      <c r="H27" s="1">
        <f t="shared" si="4"/>
        <v>-1.0234000000000001</v>
      </c>
      <c r="I27" s="1">
        <f t="shared" si="4"/>
        <v>-1.2422</v>
      </c>
      <c r="J27" s="1">
        <f t="shared" si="4"/>
        <v>1.4350000000000001</v>
      </c>
      <c r="K27" s="1">
        <f t="shared" si="4"/>
        <v>1.6068</v>
      </c>
      <c r="L27" s="1">
        <f t="shared" si="4"/>
        <v>-1.7365999999999999</v>
      </c>
    </row>
    <row r="28" spans="4:12" x14ac:dyDescent="0.3">
      <c r="D28" s="1">
        <f t="shared" si="2"/>
        <v>1</v>
      </c>
      <c r="E28" s="1">
        <f t="shared" si="4"/>
        <v>0</v>
      </c>
      <c r="F28" s="1">
        <f t="shared" si="4"/>
        <v>0</v>
      </c>
      <c r="G28" s="1">
        <f t="shared" si="4"/>
        <v>0</v>
      </c>
      <c r="H28" s="1">
        <f t="shared" si="4"/>
        <v>0</v>
      </c>
      <c r="I28" s="1">
        <f t="shared" si="4"/>
        <v>0</v>
      </c>
      <c r="J28" s="1">
        <f t="shared" si="4"/>
        <v>0</v>
      </c>
      <c r="K28" s="1">
        <f t="shared" si="4"/>
        <v>0</v>
      </c>
      <c r="L28" s="1">
        <f t="shared" si="4"/>
        <v>0</v>
      </c>
    </row>
    <row r="52" spans="4:19" s="4" customFormat="1" x14ac:dyDescent="0.3">
      <c r="D52" s="3"/>
      <c r="E52" s="3"/>
      <c r="F52" s="3"/>
      <c r="G52" s="3"/>
      <c r="H52" s="3"/>
      <c r="I52" s="3"/>
      <c r="J52" s="3"/>
      <c r="K52" s="3"/>
      <c r="L52" s="3"/>
    </row>
    <row r="53" spans="4:19" x14ac:dyDescent="0.3">
      <c r="E53" s="1">
        <v>0.25</v>
      </c>
      <c r="G53" s="1">
        <f>E53+0.25</f>
        <v>0.5</v>
      </c>
      <c r="I53" s="1">
        <f>G53+0.25</f>
        <v>0.75</v>
      </c>
      <c r="K53" s="1">
        <f>I53+0.25</f>
        <v>1</v>
      </c>
      <c r="M53" s="1">
        <f>K53+0.25</f>
        <v>1.25</v>
      </c>
      <c r="O53" s="1">
        <f>M53+0.25</f>
        <v>1.5</v>
      </c>
      <c r="Q53" s="1">
        <f>O53+0.25</f>
        <v>1.75</v>
      </c>
      <c r="S53" s="1">
        <f>Q53+0.25</f>
        <v>2</v>
      </c>
    </row>
    <row r="54" spans="4:19" x14ac:dyDescent="0.3">
      <c r="E54" s="1" t="s">
        <v>77</v>
      </c>
      <c r="G54" s="1" t="s">
        <v>78</v>
      </c>
      <c r="I54" s="1" t="s">
        <v>79</v>
      </c>
      <c r="K54" s="1" t="s">
        <v>80</v>
      </c>
      <c r="M54" s="1" t="s">
        <v>81</v>
      </c>
      <c r="O54" s="1" t="s">
        <v>82</v>
      </c>
      <c r="Q54" s="1" t="s">
        <v>83</v>
      </c>
      <c r="S54" s="1" t="s">
        <v>84</v>
      </c>
    </row>
    <row r="55" spans="4:19" x14ac:dyDescent="0.3">
      <c r="D55" s="1" t="s">
        <v>73</v>
      </c>
      <c r="E55" s="1" t="s">
        <v>75</v>
      </c>
      <c r="F55" s="1" t="s">
        <v>73</v>
      </c>
      <c r="G55" s="1" t="s">
        <v>75</v>
      </c>
      <c r="H55" s="1" t="s">
        <v>73</v>
      </c>
      <c r="I55" s="1" t="s">
        <v>75</v>
      </c>
      <c r="J55" s="1" t="s">
        <v>73</v>
      </c>
      <c r="K55" s="1" t="s">
        <v>75</v>
      </c>
      <c r="L55" s="1" t="s">
        <v>73</v>
      </c>
      <c r="M55" s="1" t="s">
        <v>75</v>
      </c>
      <c r="N55" s="1" t="s">
        <v>73</v>
      </c>
      <c r="O55" s="1" t="s">
        <v>75</v>
      </c>
      <c r="P55" s="1" t="s">
        <v>73</v>
      </c>
      <c r="Q55" s="1" t="s">
        <v>75</v>
      </c>
      <c r="R55" s="1" t="s">
        <v>73</v>
      </c>
      <c r="S55" s="1" t="s">
        <v>75</v>
      </c>
    </row>
    <row r="56" spans="4:19" x14ac:dyDescent="0.3">
      <c r="D56" s="1">
        <f>$D18*E$53</f>
        <v>0</v>
      </c>
      <c r="E56" s="1">
        <f t="shared" ref="E56:E66" si="5">E18</f>
        <v>1.5227999999999999</v>
      </c>
      <c r="F56" s="1">
        <f>$D18*G$53</f>
        <v>0</v>
      </c>
      <c r="G56" s="1">
        <f t="shared" ref="G56:G66" si="6">F18</f>
        <v>0.67279999999999995</v>
      </c>
      <c r="H56" s="1">
        <f>$D18*I$53</f>
        <v>0</v>
      </c>
      <c r="I56" s="1">
        <f t="shared" ref="I56" si="7">G18</f>
        <v>1.3176000000000001</v>
      </c>
      <c r="J56" s="1">
        <f>$D18*K$53</f>
        <v>0</v>
      </c>
      <c r="K56" s="1">
        <f t="shared" ref="K56" si="8">H18</f>
        <v>1.5276000000000001</v>
      </c>
      <c r="L56" s="1">
        <f>$D18*M$53</f>
        <v>0</v>
      </c>
      <c r="M56">
        <f t="shared" ref="M56" si="9">I18</f>
        <v>-0.90959999999999996</v>
      </c>
      <c r="N56" s="1">
        <f>$D18*O$53</f>
        <v>0</v>
      </c>
      <c r="O56">
        <f t="shared" ref="O56" si="10">J18</f>
        <v>1.9144000000000001</v>
      </c>
      <c r="P56" s="1">
        <f>$D18*Q$53</f>
        <v>0</v>
      </c>
      <c r="Q56">
        <f t="shared" ref="Q56" si="11">K18</f>
        <v>-7.4079999999999993E-2</v>
      </c>
      <c r="R56" s="1">
        <f>$D18*S$53</f>
        <v>0</v>
      </c>
      <c r="S56">
        <f t="shared" ref="S56" si="12">L18</f>
        <v>1.9358</v>
      </c>
    </row>
    <row r="57" spans="4:19" x14ac:dyDescent="0.3">
      <c r="D57" s="1">
        <f>$D19*E$53</f>
        <v>2.5000000000000001E-2</v>
      </c>
      <c r="E57" s="1">
        <f t="shared" si="5"/>
        <v>1.46</v>
      </c>
      <c r="F57" s="1">
        <f>$D19*G$53</f>
        <v>0.05</v>
      </c>
      <c r="G57" s="1">
        <f t="shared" si="6"/>
        <v>0.99119999999999997</v>
      </c>
      <c r="H57" s="1">
        <f>$D19*I$53</f>
        <v>7.5000000000000011E-2</v>
      </c>
      <c r="I57" s="1">
        <f t="shared" ref="I57:I66" si="13">G19</f>
        <v>0.83760000000000001</v>
      </c>
      <c r="J57" s="1">
        <f>$D19*K$53</f>
        <v>0.1</v>
      </c>
      <c r="K57" s="1">
        <f t="shared" ref="K57:K66" si="14">H19</f>
        <v>1.9648000000000001</v>
      </c>
      <c r="L57" s="1">
        <f>$D19*M$53</f>
        <v>0.125</v>
      </c>
      <c r="M57">
        <f t="shared" ref="M57:M66" si="15">I19</f>
        <v>0.39460000000000001</v>
      </c>
      <c r="N57" s="1">
        <f>$D19*O$53</f>
        <v>0.15000000000000002</v>
      </c>
      <c r="O57">
        <f t="shared" ref="O57:O66" si="16">J19</f>
        <v>1.6830000000000001</v>
      </c>
      <c r="P57" s="1">
        <f>$D19*Q$53</f>
        <v>0.17500000000000002</v>
      </c>
      <c r="Q57">
        <f t="shared" ref="Q57:Q66" si="17">K19</f>
        <v>1.5624</v>
      </c>
      <c r="R57" s="1">
        <f>$D19*S$53</f>
        <v>0.2</v>
      </c>
      <c r="S57">
        <f t="shared" ref="S57:S66" si="18">L19</f>
        <v>0.59840000000000004</v>
      </c>
    </row>
    <row r="58" spans="4:19" x14ac:dyDescent="0.3">
      <c r="D58" s="1">
        <f t="shared" ref="D58:F66" si="19">$D20*E$53</f>
        <v>0.05</v>
      </c>
      <c r="E58" s="1">
        <f t="shared" si="5"/>
        <v>1.3708</v>
      </c>
      <c r="F58" s="1">
        <f t="shared" si="19"/>
        <v>0.1</v>
      </c>
      <c r="G58" s="1">
        <f t="shared" si="6"/>
        <v>1.2338</v>
      </c>
      <c r="H58" s="1">
        <f t="shared" ref="H58" si="20">$D20*I$53</f>
        <v>0.15000000000000002</v>
      </c>
      <c r="I58" s="1">
        <f t="shared" si="13"/>
        <v>0.2248</v>
      </c>
      <c r="J58" s="1">
        <f t="shared" ref="J58" si="21">$D20*K$53</f>
        <v>0.2</v>
      </c>
      <c r="K58" s="1">
        <f t="shared" si="14"/>
        <v>1.8411999999999999</v>
      </c>
      <c r="L58" s="1">
        <f t="shared" ref="L58" si="22">$D20*M$53</f>
        <v>0.25</v>
      </c>
      <c r="M58">
        <f t="shared" si="15"/>
        <v>1.5254000000000001</v>
      </c>
      <c r="N58" s="1">
        <f t="shared" ref="N58" si="23">$D20*O$53</f>
        <v>0.30000000000000004</v>
      </c>
      <c r="O58">
        <f t="shared" si="16"/>
        <v>0.40379999999999999</v>
      </c>
      <c r="P58" s="1">
        <f t="shared" ref="P58" si="24">$D20*Q$53</f>
        <v>0.35000000000000003</v>
      </c>
      <c r="Q58">
        <f t="shared" si="17"/>
        <v>1.9014</v>
      </c>
      <c r="R58" s="1">
        <f t="shared" ref="R58" si="25">$D20*S$53</f>
        <v>0.4</v>
      </c>
      <c r="S58">
        <f t="shared" si="18"/>
        <v>-1.3732</v>
      </c>
    </row>
    <row r="59" spans="4:19" x14ac:dyDescent="0.3">
      <c r="D59" s="1">
        <f t="shared" si="19"/>
        <v>7.4999999999999997E-2</v>
      </c>
      <c r="E59" s="1">
        <f t="shared" si="5"/>
        <v>1.2574000000000001</v>
      </c>
      <c r="F59" s="1">
        <f t="shared" si="19"/>
        <v>0.15</v>
      </c>
      <c r="G59" s="1">
        <f t="shared" si="6"/>
        <v>1.3859999999999999</v>
      </c>
      <c r="H59" s="1">
        <f t="shared" ref="H59" si="26">$D21*I$53</f>
        <v>0.22499999999999998</v>
      </c>
      <c r="I59" s="1">
        <f t="shared" si="13"/>
        <v>-0.4194</v>
      </c>
      <c r="J59" s="1">
        <f t="shared" ref="J59" si="27">$D21*K$53</f>
        <v>0.3</v>
      </c>
      <c r="K59" s="1">
        <f t="shared" si="14"/>
        <v>1.1926000000000001</v>
      </c>
      <c r="L59" s="1">
        <f t="shared" ref="L59" si="28">$D21*M$53</f>
        <v>0.375</v>
      </c>
      <c r="M59">
        <f t="shared" si="15"/>
        <v>1.9854000000000001</v>
      </c>
      <c r="N59" s="1">
        <f t="shared" ref="N59" si="29">$D21*O$53</f>
        <v>0.44999999999999996</v>
      </c>
      <c r="O59">
        <f t="shared" si="16"/>
        <v>-1.1268</v>
      </c>
      <c r="P59" s="1">
        <f t="shared" ref="P59" si="30">$D21*Q$53</f>
        <v>0.52500000000000002</v>
      </c>
      <c r="Q59">
        <f t="shared" si="17"/>
        <v>0.66120000000000001</v>
      </c>
      <c r="R59" s="1">
        <f t="shared" ref="R59" si="31">$D21*S$53</f>
        <v>0.6</v>
      </c>
      <c r="S59">
        <f t="shared" si="18"/>
        <v>-1.8892</v>
      </c>
    </row>
    <row r="60" spans="4:19" x14ac:dyDescent="0.3">
      <c r="D60" s="1">
        <f t="shared" si="19"/>
        <v>0.1</v>
      </c>
      <c r="E60" s="1">
        <f t="shared" si="5"/>
        <v>1.1215999999999999</v>
      </c>
      <c r="F60" s="1">
        <f t="shared" si="19"/>
        <v>0.2</v>
      </c>
      <c r="G60" s="1">
        <f t="shared" si="6"/>
        <v>1.4394</v>
      </c>
      <c r="H60" s="1">
        <f t="shared" ref="H60" si="32">$D22*I$53</f>
        <v>0.30000000000000004</v>
      </c>
      <c r="I60" s="1">
        <f t="shared" si="13"/>
        <v>-0.98919999999999997</v>
      </c>
      <c r="J60" s="1">
        <f t="shared" ref="J60" si="33">$D22*K$53</f>
        <v>0.4</v>
      </c>
      <c r="K60" s="1">
        <f t="shared" si="14"/>
        <v>0.2036</v>
      </c>
      <c r="L60" s="1">
        <f t="shared" ref="L60" si="34">$D22*M$53</f>
        <v>0.5</v>
      </c>
      <c r="M60">
        <f t="shared" si="15"/>
        <v>1.5724</v>
      </c>
      <c r="N60" s="1">
        <f t="shared" ref="N60" si="35">$D22*O$53</f>
        <v>0.60000000000000009</v>
      </c>
      <c r="O60">
        <f t="shared" si="16"/>
        <v>-1.9558</v>
      </c>
      <c r="P60" s="1">
        <f t="shared" ref="P60" si="36">$D22*Q$53</f>
        <v>0.70000000000000007</v>
      </c>
      <c r="Q60">
        <f t="shared" si="17"/>
        <v>-1.1279999999999999</v>
      </c>
      <c r="R60" s="1">
        <f t="shared" ref="R60" si="37">$D22*S$53</f>
        <v>0.8</v>
      </c>
      <c r="S60">
        <f t="shared" si="18"/>
        <v>-0.40239999999999998</v>
      </c>
    </row>
    <row r="61" spans="4:19" x14ac:dyDescent="0.3">
      <c r="D61" s="1">
        <f t="shared" si="19"/>
        <v>0.125</v>
      </c>
      <c r="E61" s="1">
        <f t="shared" si="5"/>
        <v>0.96619999999999995</v>
      </c>
      <c r="F61" s="1">
        <f t="shared" si="19"/>
        <v>0.25</v>
      </c>
      <c r="G61" s="1">
        <f t="shared" si="6"/>
        <v>1.3917999999999999</v>
      </c>
      <c r="H61" s="1">
        <f t="shared" ref="H61" si="38">$D23*I$53</f>
        <v>0.375</v>
      </c>
      <c r="I61" s="1">
        <f t="shared" si="13"/>
        <v>-1.3915999999999999</v>
      </c>
      <c r="J61" s="1">
        <f t="shared" ref="J61" si="39">$D23*K$53</f>
        <v>0.5</v>
      </c>
      <c r="K61" s="1">
        <f t="shared" si="14"/>
        <v>-0.84340000000000004</v>
      </c>
      <c r="L61" s="1">
        <f t="shared" ref="L61" si="40">$D23*M$53</f>
        <v>0.625</v>
      </c>
      <c r="M61">
        <f t="shared" si="15"/>
        <v>0.46800000000000003</v>
      </c>
      <c r="N61" s="1">
        <f t="shared" ref="N61" si="41">$D23*O$53</f>
        <v>0.75</v>
      </c>
      <c r="O61">
        <f t="shared" si="16"/>
        <v>-1.5671999999999999</v>
      </c>
      <c r="P61" s="1">
        <f t="shared" ref="P61" si="42">$D23*Q$53</f>
        <v>0.875</v>
      </c>
      <c r="Q61">
        <f t="shared" si="17"/>
        <v>-1.9803999999999999</v>
      </c>
      <c r="R61" s="1">
        <f t="shared" ref="R61" si="43">$D23*S$53</f>
        <v>1</v>
      </c>
      <c r="S61">
        <f t="shared" si="18"/>
        <v>1.5107999999999999</v>
      </c>
    </row>
    <row r="62" spans="4:19" x14ac:dyDescent="0.3">
      <c r="D62" s="1">
        <f t="shared" si="19"/>
        <v>0.15</v>
      </c>
      <c r="E62" s="1">
        <f t="shared" si="5"/>
        <v>0.79379999999999995</v>
      </c>
      <c r="F62" s="1">
        <f t="shared" si="19"/>
        <v>0.3</v>
      </c>
      <c r="G62" s="1">
        <f t="shared" si="6"/>
        <v>1.248</v>
      </c>
      <c r="H62" s="1">
        <f t="shared" ref="H62" si="44">$D24*I$53</f>
        <v>0.44999999999999996</v>
      </c>
      <c r="I62" s="1">
        <f t="shared" si="13"/>
        <v>-1.5618000000000001</v>
      </c>
      <c r="J62" s="1">
        <f t="shared" ref="J62" si="45">$D24*K$53</f>
        <v>0.6</v>
      </c>
      <c r="K62" s="1">
        <f t="shared" si="14"/>
        <v>-1.6497999999999999</v>
      </c>
      <c r="L62" s="1">
        <f t="shared" ref="L62" si="46">$D24*M$53</f>
        <v>0.75</v>
      </c>
      <c r="M62">
        <f t="shared" si="15"/>
        <v>-0.84219999999999995</v>
      </c>
      <c r="N62" s="1">
        <f t="shared" ref="N62" si="47">$D24*O$53</f>
        <v>0.89999999999999991</v>
      </c>
      <c r="O62">
        <f t="shared" si="16"/>
        <v>-0.20300000000000001</v>
      </c>
      <c r="P62" s="1">
        <f t="shared" ref="P62" si="48">$D24*Q$53</f>
        <v>1.05</v>
      </c>
      <c r="Q62">
        <f t="shared" si="17"/>
        <v>-1.1881999999999999</v>
      </c>
      <c r="R62" s="1">
        <f t="shared" ref="R62" si="49">$D24*S$53</f>
        <v>1.2</v>
      </c>
      <c r="S62">
        <f t="shared" si="18"/>
        <v>1.8226</v>
      </c>
    </row>
    <row r="63" spans="4:19" x14ac:dyDescent="0.3">
      <c r="D63" s="1">
        <f t="shared" si="19"/>
        <v>0.17499999999999999</v>
      </c>
      <c r="E63" s="1">
        <f t="shared" si="5"/>
        <v>0.60780000000000001</v>
      </c>
      <c r="F63" s="1">
        <f t="shared" si="19"/>
        <v>0.35</v>
      </c>
      <c r="G63" s="1">
        <f t="shared" si="6"/>
        <v>1.0185999999999999</v>
      </c>
      <c r="H63" s="1">
        <f t="shared" ref="H63" si="50">$D25*I$53</f>
        <v>0.52499999999999991</v>
      </c>
      <c r="I63" s="1">
        <f t="shared" si="13"/>
        <v>-1.4734</v>
      </c>
      <c r="J63" s="1">
        <f t="shared" ref="J63" si="51">$D25*K$53</f>
        <v>0.7</v>
      </c>
      <c r="K63" s="1">
        <f t="shared" si="14"/>
        <v>-1.9856</v>
      </c>
      <c r="L63" s="1">
        <f t="shared" ref="L63" si="52">$D25*M$53</f>
        <v>0.875</v>
      </c>
      <c r="M63">
        <f t="shared" si="15"/>
        <v>-1.782</v>
      </c>
      <c r="N63" s="1">
        <f t="shared" ref="N63" si="53">$D25*O$53</f>
        <v>1.0499999999999998</v>
      </c>
      <c r="O63">
        <f t="shared" si="16"/>
        <v>1.2876000000000001</v>
      </c>
      <c r="P63" s="1">
        <f t="shared" ref="P63" si="54">$D25*Q$53</f>
        <v>1.2249999999999999</v>
      </c>
      <c r="Q63">
        <f t="shared" si="17"/>
        <v>0.59099999999999997</v>
      </c>
      <c r="R63" s="1">
        <f t="shared" ref="R63" si="55">$D25*S$53</f>
        <v>1.4</v>
      </c>
      <c r="S63">
        <f t="shared" si="18"/>
        <v>0.2024</v>
      </c>
    </row>
    <row r="64" spans="4:19" x14ac:dyDescent="0.3">
      <c r="D64" s="1">
        <f t="shared" si="19"/>
        <v>0.2</v>
      </c>
      <c r="E64" s="1">
        <f t="shared" si="5"/>
        <v>0.41099999999999998</v>
      </c>
      <c r="F64" s="1">
        <f t="shared" si="19"/>
        <v>0.4</v>
      </c>
      <c r="G64" s="1">
        <f t="shared" si="6"/>
        <v>0.72</v>
      </c>
      <c r="H64" s="1">
        <f t="shared" ref="H64" si="56">$D26*I$53</f>
        <v>0.60000000000000009</v>
      </c>
      <c r="I64" s="1">
        <f t="shared" si="13"/>
        <v>-1.1417999999999999</v>
      </c>
      <c r="J64" s="1">
        <f t="shared" ref="J64" si="57">$D26*K$53</f>
        <v>0.8</v>
      </c>
      <c r="K64" s="1">
        <f t="shared" si="14"/>
        <v>-1.7547999999999999</v>
      </c>
      <c r="L64" s="1">
        <f t="shared" ref="L64" si="58">$D26*M$53</f>
        <v>1</v>
      </c>
      <c r="M64">
        <f t="shared" si="15"/>
        <v>-1.9383999999999999</v>
      </c>
      <c r="N64" s="1">
        <f t="shared" ref="N64" si="59">$D26*O$53</f>
        <v>1.2000000000000002</v>
      </c>
      <c r="O64">
        <f t="shared" si="16"/>
        <v>1.9765999999999999</v>
      </c>
      <c r="P64" s="1">
        <f t="shared" ref="P64" si="60">$D26*Q$53</f>
        <v>1.4000000000000001</v>
      </c>
      <c r="Q64">
        <f t="shared" si="17"/>
        <v>1.8792</v>
      </c>
      <c r="R64" s="1">
        <f t="shared" ref="R64" si="61">$D26*S$53</f>
        <v>1.6</v>
      </c>
      <c r="S64">
        <f t="shared" si="18"/>
        <v>-1.6324000000000001</v>
      </c>
    </row>
    <row r="65" spans="4:19" x14ac:dyDescent="0.3">
      <c r="D65" s="1">
        <f t="shared" si="19"/>
        <v>0.22500000000000001</v>
      </c>
      <c r="E65" s="1">
        <f t="shared" si="5"/>
        <v>0.2074</v>
      </c>
      <c r="F65" s="1">
        <f t="shared" si="19"/>
        <v>0.45</v>
      </c>
      <c r="G65" s="1">
        <f t="shared" si="6"/>
        <v>0.37259999999999999</v>
      </c>
      <c r="H65" s="1">
        <f t="shared" ref="H65" si="62">$D27*I$53</f>
        <v>0.67500000000000004</v>
      </c>
      <c r="I65" s="1">
        <f t="shared" si="13"/>
        <v>-0.622</v>
      </c>
      <c r="J65" s="1">
        <f t="shared" ref="J65" si="63">$D27*K$53</f>
        <v>0.9</v>
      </c>
      <c r="K65" s="1">
        <f t="shared" si="14"/>
        <v>-1.0234000000000001</v>
      </c>
      <c r="L65" s="1">
        <f t="shared" ref="L65" si="64">$D27*M$53</f>
        <v>1.125</v>
      </c>
      <c r="M65">
        <f t="shared" si="15"/>
        <v>-1.2422</v>
      </c>
      <c r="N65" s="1">
        <f t="shared" ref="N65" si="65">$D27*O$53</f>
        <v>1.35</v>
      </c>
      <c r="O65">
        <f t="shared" si="16"/>
        <v>1.4350000000000001</v>
      </c>
      <c r="P65" s="1">
        <f t="shared" ref="P65" si="66">$D27*Q$53</f>
        <v>1.575</v>
      </c>
      <c r="Q65">
        <f t="shared" si="17"/>
        <v>1.6068</v>
      </c>
      <c r="R65" s="1">
        <f t="shared" ref="R65" si="67">$D27*S$53</f>
        <v>1.8</v>
      </c>
      <c r="S65">
        <f t="shared" si="18"/>
        <v>-1.7365999999999999</v>
      </c>
    </row>
    <row r="66" spans="4:19" x14ac:dyDescent="0.3">
      <c r="D66" s="1">
        <f t="shared" si="19"/>
        <v>0.25</v>
      </c>
      <c r="E66" s="1">
        <f t="shared" si="5"/>
        <v>0</v>
      </c>
      <c r="F66" s="1">
        <f t="shared" si="19"/>
        <v>0.5</v>
      </c>
      <c r="G66" s="1">
        <f t="shared" si="6"/>
        <v>0</v>
      </c>
      <c r="H66" s="1">
        <f t="shared" ref="H66" si="68">$D28*I$53</f>
        <v>0.75</v>
      </c>
      <c r="I66" s="1">
        <f t="shared" si="13"/>
        <v>0</v>
      </c>
      <c r="J66" s="1">
        <f t="shared" ref="J66" si="69">$D28*K$53</f>
        <v>1</v>
      </c>
      <c r="K66" s="1">
        <f t="shared" si="14"/>
        <v>0</v>
      </c>
      <c r="L66" s="1">
        <f t="shared" ref="L66" si="70">$D28*M$53</f>
        <v>1.25</v>
      </c>
      <c r="M66">
        <f t="shared" si="15"/>
        <v>0</v>
      </c>
      <c r="N66" s="1">
        <f t="shared" ref="N66" si="71">$D28*O$53</f>
        <v>1.5</v>
      </c>
      <c r="O66">
        <f t="shared" si="16"/>
        <v>0</v>
      </c>
      <c r="P66" s="1">
        <f t="shared" ref="P66" si="72">$D28*Q$53</f>
        <v>1.75</v>
      </c>
      <c r="Q66">
        <f t="shared" si="17"/>
        <v>0</v>
      </c>
      <c r="R66" s="1">
        <f t="shared" ref="R66" si="73">$D28*S$53</f>
        <v>2</v>
      </c>
      <c r="S66">
        <f t="shared" si="18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B489-746B-4185-8F99-8459FC83A130}">
  <dimension ref="A1:S66"/>
  <sheetViews>
    <sheetView zoomScale="85" zoomScaleNormal="85" workbookViewId="0">
      <selection activeCell="I31" sqref="I31"/>
    </sheetView>
  </sheetViews>
  <sheetFormatPr defaultRowHeight="14.4" x14ac:dyDescent="0.3"/>
  <cols>
    <col min="4" max="4" width="8.88671875" style="1"/>
    <col min="5" max="7" width="11.21875" style="1" bestFit="1" customWidth="1"/>
    <col min="8" max="8" width="9.5546875" style="1" bestFit="1" customWidth="1"/>
    <col min="9" max="9" width="12.109375" style="1" bestFit="1" customWidth="1"/>
    <col min="10" max="10" width="11.109375" style="1" bestFit="1" customWidth="1"/>
    <col min="11" max="11" width="12.109375" style="1" bestFit="1" customWidth="1"/>
    <col min="12" max="12" width="9.5546875" style="1" bestFit="1" customWidth="1"/>
  </cols>
  <sheetData>
    <row r="1" spans="1:12" x14ac:dyDescent="0.3">
      <c r="A1" s="4" t="s">
        <v>181</v>
      </c>
      <c r="B1" s="4"/>
      <c r="E1" s="1">
        <v>0.25</v>
      </c>
      <c r="F1" s="1">
        <f>E1+0.25</f>
        <v>0.5</v>
      </c>
      <c r="G1" s="1">
        <f t="shared" ref="G1:L1" si="0">F1+0.25</f>
        <v>0.75</v>
      </c>
      <c r="H1" s="1">
        <f t="shared" si="0"/>
        <v>1</v>
      </c>
      <c r="I1" s="1">
        <f t="shared" si="0"/>
        <v>1.25</v>
      </c>
      <c r="J1" s="1">
        <f t="shared" si="0"/>
        <v>1.5</v>
      </c>
      <c r="K1" s="1">
        <f t="shared" si="0"/>
        <v>1.75</v>
      </c>
      <c r="L1" s="1">
        <f t="shared" si="0"/>
        <v>2</v>
      </c>
    </row>
    <row r="3" spans="1:12" x14ac:dyDescent="0.3">
      <c r="E3" s="1" t="str">
        <f>_xlfn.CONCAT("L= ",E1," wv")</f>
        <v>L= 0.25 wv</v>
      </c>
      <c r="F3" s="1" t="str">
        <f t="shared" ref="F3:L3" si="1">_xlfn.CONCAT("L= ",F1," wv")</f>
        <v>L= 0.5 wv</v>
      </c>
      <c r="G3" s="1" t="str">
        <f t="shared" si="1"/>
        <v>L= 0.75 wv</v>
      </c>
      <c r="H3" s="1" t="str">
        <f t="shared" si="1"/>
        <v>L= 1 wv</v>
      </c>
      <c r="I3" s="1" t="str">
        <f t="shared" si="1"/>
        <v>L= 1.25 wv</v>
      </c>
      <c r="J3" s="1" t="str">
        <f t="shared" si="1"/>
        <v>L= 1.5 wv</v>
      </c>
      <c r="K3" s="1" t="str">
        <f t="shared" si="1"/>
        <v>L= 1.75 wv</v>
      </c>
      <c r="L3" s="1" t="str">
        <f t="shared" si="1"/>
        <v>L= 2 wv</v>
      </c>
    </row>
    <row r="4" spans="1:12" x14ac:dyDescent="0.3">
      <c r="D4" s="1" t="s">
        <v>183</v>
      </c>
      <c r="E4" s="1" t="s">
        <v>74</v>
      </c>
      <c r="F4" s="1" t="s">
        <v>74</v>
      </c>
      <c r="G4" s="1" t="s">
        <v>74</v>
      </c>
      <c r="H4" s="1" t="s">
        <v>74</v>
      </c>
      <c r="I4" s="1" t="s">
        <v>74</v>
      </c>
      <c r="J4" s="1" t="s">
        <v>74</v>
      </c>
      <c r="K4" s="1" t="s">
        <v>74</v>
      </c>
      <c r="L4" s="1" t="s">
        <v>74</v>
      </c>
    </row>
    <row r="5" spans="1:12" x14ac:dyDescent="0.3">
      <c r="D5" s="1">
        <v>0</v>
      </c>
      <c r="E5" s="1" t="s">
        <v>93</v>
      </c>
      <c r="F5" s="1" t="s">
        <v>104</v>
      </c>
      <c r="G5" s="1" t="s">
        <v>115</v>
      </c>
      <c r="H5" s="1" t="s">
        <v>126</v>
      </c>
      <c r="I5" s="1" t="s">
        <v>137</v>
      </c>
      <c r="J5" s="1" t="s">
        <v>148</v>
      </c>
      <c r="K5" s="1" t="s">
        <v>159</v>
      </c>
      <c r="L5" s="1" t="s">
        <v>170</v>
      </c>
    </row>
    <row r="6" spans="1:12" x14ac:dyDescent="0.3">
      <c r="D6" s="1">
        <v>0.1</v>
      </c>
      <c r="E6" s="2" t="s">
        <v>94</v>
      </c>
      <c r="F6" s="2" t="s">
        <v>105</v>
      </c>
      <c r="G6" s="2" t="s">
        <v>116</v>
      </c>
      <c r="H6" s="2" t="s">
        <v>127</v>
      </c>
      <c r="I6" s="1" t="s">
        <v>138</v>
      </c>
      <c r="J6" s="1" t="s">
        <v>149</v>
      </c>
      <c r="K6" s="1" t="s">
        <v>160</v>
      </c>
      <c r="L6" s="1" t="s">
        <v>171</v>
      </c>
    </row>
    <row r="7" spans="1:12" x14ac:dyDescent="0.3">
      <c r="D7" s="1">
        <v>0.2</v>
      </c>
      <c r="E7" s="2" t="s">
        <v>95</v>
      </c>
      <c r="F7" s="2" t="s">
        <v>106</v>
      </c>
      <c r="G7" s="2" t="s">
        <v>117</v>
      </c>
      <c r="H7" s="2" t="s">
        <v>128</v>
      </c>
      <c r="I7" s="1" t="s">
        <v>139</v>
      </c>
      <c r="J7" s="1" t="s">
        <v>150</v>
      </c>
      <c r="K7" s="1" t="s">
        <v>161</v>
      </c>
      <c r="L7" s="1" t="s">
        <v>172</v>
      </c>
    </row>
    <row r="8" spans="1:12" x14ac:dyDescent="0.3">
      <c r="D8" s="1">
        <v>0.3</v>
      </c>
      <c r="E8" s="2" t="s">
        <v>96</v>
      </c>
      <c r="F8" s="2" t="s">
        <v>107</v>
      </c>
      <c r="G8" s="2" t="s">
        <v>118</v>
      </c>
      <c r="H8" s="2" t="s">
        <v>129</v>
      </c>
      <c r="I8" s="1" t="s">
        <v>140</v>
      </c>
      <c r="J8" s="1" t="s">
        <v>151</v>
      </c>
      <c r="K8" s="1" t="s">
        <v>162</v>
      </c>
      <c r="L8" s="1" t="s">
        <v>173</v>
      </c>
    </row>
    <row r="9" spans="1:12" x14ac:dyDescent="0.3">
      <c r="D9" s="1">
        <v>0.4</v>
      </c>
      <c r="E9" s="2" t="s">
        <v>97</v>
      </c>
      <c r="F9" s="2" t="s">
        <v>108</v>
      </c>
      <c r="G9" s="2" t="s">
        <v>119</v>
      </c>
      <c r="H9" s="2" t="s">
        <v>130</v>
      </c>
      <c r="I9" s="1" t="s">
        <v>141</v>
      </c>
      <c r="J9" s="1" t="s">
        <v>152</v>
      </c>
      <c r="K9" s="1" t="s">
        <v>163</v>
      </c>
      <c r="L9" s="1" t="s">
        <v>174</v>
      </c>
    </row>
    <row r="10" spans="1:12" x14ac:dyDescent="0.3">
      <c r="D10" s="1">
        <v>0.5</v>
      </c>
      <c r="E10" s="2" t="s">
        <v>98</v>
      </c>
      <c r="F10" s="2" t="s">
        <v>109</v>
      </c>
      <c r="G10" s="2" t="s">
        <v>120</v>
      </c>
      <c r="H10" s="2" t="s">
        <v>131</v>
      </c>
      <c r="I10" s="1" t="s">
        <v>142</v>
      </c>
      <c r="J10" s="1" t="s">
        <v>153</v>
      </c>
      <c r="K10" s="1" t="s">
        <v>164</v>
      </c>
      <c r="L10" s="1" t="s">
        <v>175</v>
      </c>
    </row>
    <row r="11" spans="1:12" x14ac:dyDescent="0.3">
      <c r="D11" s="1">
        <v>0.6</v>
      </c>
      <c r="E11" s="2" t="s">
        <v>99</v>
      </c>
      <c r="F11" s="2" t="s">
        <v>110</v>
      </c>
      <c r="G11" s="2" t="s">
        <v>121</v>
      </c>
      <c r="H11" s="2" t="s">
        <v>132</v>
      </c>
      <c r="I11" s="1" t="s">
        <v>143</v>
      </c>
      <c r="J11" s="1" t="s">
        <v>154</v>
      </c>
      <c r="K11" s="1" t="s">
        <v>165</v>
      </c>
      <c r="L11" s="1" t="s">
        <v>176</v>
      </c>
    </row>
    <row r="12" spans="1:12" x14ac:dyDescent="0.3">
      <c r="D12" s="1">
        <v>0.7</v>
      </c>
      <c r="E12" s="2" t="s">
        <v>100</v>
      </c>
      <c r="F12" s="2" t="s">
        <v>111</v>
      </c>
      <c r="G12" s="2" t="s">
        <v>122</v>
      </c>
      <c r="H12" s="2" t="s">
        <v>133</v>
      </c>
      <c r="I12" s="1" t="s">
        <v>144</v>
      </c>
      <c r="J12" s="1" t="s">
        <v>155</v>
      </c>
      <c r="K12" s="1" t="s">
        <v>166</v>
      </c>
      <c r="L12" s="1" t="s">
        <v>177</v>
      </c>
    </row>
    <row r="13" spans="1:12" x14ac:dyDescent="0.3">
      <c r="D13" s="1">
        <v>0.8</v>
      </c>
      <c r="E13" s="2" t="s">
        <v>101</v>
      </c>
      <c r="F13" s="2" t="s">
        <v>112</v>
      </c>
      <c r="G13" s="2" t="s">
        <v>123</v>
      </c>
      <c r="H13" s="2" t="s">
        <v>134</v>
      </c>
      <c r="I13" s="1" t="s">
        <v>145</v>
      </c>
      <c r="J13" s="1" t="s">
        <v>156</v>
      </c>
      <c r="K13" s="1" t="s">
        <v>167</v>
      </c>
      <c r="L13" s="1" t="s">
        <v>178</v>
      </c>
    </row>
    <row r="14" spans="1:12" x14ac:dyDescent="0.3">
      <c r="D14" s="1">
        <v>0.9</v>
      </c>
      <c r="E14" s="2" t="s">
        <v>102</v>
      </c>
      <c r="F14" s="2" t="s">
        <v>113</v>
      </c>
      <c r="G14" s="2" t="s">
        <v>124</v>
      </c>
      <c r="H14" s="2" t="s">
        <v>135</v>
      </c>
      <c r="I14" s="1" t="s">
        <v>146</v>
      </c>
      <c r="J14" s="1" t="s">
        <v>157</v>
      </c>
      <c r="K14" s="1" t="s">
        <v>168</v>
      </c>
      <c r="L14" s="1" t="s">
        <v>179</v>
      </c>
    </row>
    <row r="15" spans="1:12" x14ac:dyDescent="0.3">
      <c r="D15" s="1">
        <v>1</v>
      </c>
      <c r="E15" s="1" t="s">
        <v>103</v>
      </c>
      <c r="F15" s="1" t="s">
        <v>114</v>
      </c>
      <c r="G15" s="1" t="s">
        <v>125</v>
      </c>
      <c r="H15" s="1" t="s">
        <v>136</v>
      </c>
      <c r="I15" s="1" t="s">
        <v>147</v>
      </c>
      <c r="J15" s="1" t="s">
        <v>158</v>
      </c>
      <c r="K15" s="1" t="s">
        <v>169</v>
      </c>
      <c r="L15" s="1" t="s">
        <v>180</v>
      </c>
    </row>
    <row r="17" spans="4:12" x14ac:dyDescent="0.3">
      <c r="D17" s="1" t="str">
        <f t="shared" ref="D17:D28" si="2">D4</f>
        <v>x of L</v>
      </c>
      <c r="E17" s="1" t="s">
        <v>75</v>
      </c>
      <c r="F17" s="1" t="s">
        <v>75</v>
      </c>
      <c r="G17" s="1" t="s">
        <v>75</v>
      </c>
      <c r="H17" s="1" t="s">
        <v>75</v>
      </c>
      <c r="I17" s="1" t="s">
        <v>75</v>
      </c>
      <c r="J17" s="1" t="s">
        <v>75</v>
      </c>
      <c r="K17" s="1" t="s">
        <v>75</v>
      </c>
      <c r="L17" s="1" t="s">
        <v>75</v>
      </c>
    </row>
    <row r="18" spans="4:12" x14ac:dyDescent="0.3">
      <c r="D18" s="1">
        <f t="shared" si="2"/>
        <v>0</v>
      </c>
      <c r="E18" s="1">
        <f>IF(ISNUMBER(SEARCH("m",E5)),REPLACE(E5,FIND("m",E5),10,"e-3")*2,E5*2)</f>
        <v>0.47820000000000001</v>
      </c>
      <c r="F18" s="1">
        <f t="shared" ref="F18:L18" si="3">IF(ISNUMBER(SEARCH("m",F5)),REPLACE(F5,FIND("m",F5),10,"e-3")*2,F5*2)</f>
        <v>1.3206</v>
      </c>
      <c r="G18" s="1">
        <f t="shared" si="3"/>
        <v>0.91779999999999995</v>
      </c>
      <c r="H18" s="1">
        <f t="shared" si="3"/>
        <v>1.2724</v>
      </c>
      <c r="I18" s="1">
        <f t="shared" si="3"/>
        <v>1.7625999999999999</v>
      </c>
      <c r="J18" s="1">
        <f t="shared" si="3"/>
        <v>-0.50339999999999996</v>
      </c>
      <c r="K18" s="1">
        <f t="shared" si="3"/>
        <v>1.9754</v>
      </c>
      <c r="L18" s="1">
        <f t="shared" si="3"/>
        <v>0.35699999999999998</v>
      </c>
    </row>
    <row r="19" spans="4:12" x14ac:dyDescent="0.3">
      <c r="D19" s="1">
        <f t="shared" si="2"/>
        <v>0.1</v>
      </c>
      <c r="E19" s="1">
        <f t="shared" ref="E19:L28" si="4">IF(ISNUMBER(SEARCH("m",E6)),REPLACE(E6,FIND("m",E6),10,"e-3")*2,E6*2)</f>
        <v>0.65280000000000005</v>
      </c>
      <c r="F19" s="1">
        <f t="shared" si="4"/>
        <v>1.1444000000000001</v>
      </c>
      <c r="G19" s="1">
        <f t="shared" si="4"/>
        <v>1.3602000000000001</v>
      </c>
      <c r="H19" s="1">
        <f t="shared" si="4"/>
        <v>0.3054</v>
      </c>
      <c r="I19" s="1">
        <f t="shared" si="4"/>
        <v>1.9436</v>
      </c>
      <c r="J19" s="1">
        <f t="shared" si="4"/>
        <v>1.0448</v>
      </c>
      <c r="K19" s="1">
        <f t="shared" si="4"/>
        <v>1.2154</v>
      </c>
      <c r="L19" s="1">
        <f t="shared" si="4"/>
        <v>1.8852</v>
      </c>
    </row>
    <row r="20" spans="4:12" x14ac:dyDescent="0.3">
      <c r="D20" s="1">
        <f t="shared" si="2"/>
        <v>0.2</v>
      </c>
      <c r="E20" s="1">
        <f t="shared" si="4"/>
        <v>0.81499999999999995</v>
      </c>
      <c r="F20" s="1">
        <f t="shared" si="4"/>
        <v>0.88260000000000005</v>
      </c>
      <c r="G20" s="1">
        <f t="shared" si="4"/>
        <v>1.5738000000000001</v>
      </c>
      <c r="H20" s="1">
        <f t="shared" si="4"/>
        <v>-0.74880000000000002</v>
      </c>
      <c r="I20" s="1">
        <f t="shared" si="4"/>
        <v>1.2698</v>
      </c>
      <c r="J20" s="1">
        <f t="shared" si="4"/>
        <v>1.9428000000000001</v>
      </c>
      <c r="K20" s="1">
        <f t="shared" si="4"/>
        <v>-0.55400000000000005</v>
      </c>
      <c r="L20" s="1">
        <f t="shared" si="4"/>
        <v>1.4154</v>
      </c>
    </row>
    <row r="21" spans="4:12" x14ac:dyDescent="0.3">
      <c r="D21" s="1">
        <f t="shared" si="2"/>
        <v>0.3</v>
      </c>
      <c r="E21" s="1">
        <f t="shared" si="4"/>
        <v>0.96299999999999997</v>
      </c>
      <c r="F21" s="1">
        <f t="shared" si="4"/>
        <v>0.55679999999999996</v>
      </c>
      <c r="G21" s="1">
        <f t="shared" si="4"/>
        <v>1.5262</v>
      </c>
      <c r="H21" s="1">
        <f t="shared" si="4"/>
        <v>-1.5893999999999999</v>
      </c>
      <c r="I21" s="1">
        <f t="shared" si="4"/>
        <v>3.7760000000000002E-2</v>
      </c>
      <c r="J21" s="1">
        <f t="shared" si="4"/>
        <v>1.6312</v>
      </c>
      <c r="K21" s="1">
        <f t="shared" si="4"/>
        <v>-1.8632</v>
      </c>
      <c r="L21" s="1">
        <f t="shared" si="4"/>
        <v>-0.5544</v>
      </c>
    </row>
    <row r="22" spans="4:12" x14ac:dyDescent="0.3">
      <c r="D22" s="1">
        <f t="shared" si="2"/>
        <v>0.4</v>
      </c>
      <c r="E22" s="1">
        <f t="shared" si="4"/>
        <v>1.095</v>
      </c>
      <c r="F22" s="1">
        <f t="shared" si="4"/>
        <v>0.19314000000000001</v>
      </c>
      <c r="G22" s="1">
        <f t="shared" si="4"/>
        <v>1.2272000000000001</v>
      </c>
      <c r="H22" s="1">
        <f t="shared" si="4"/>
        <v>-1.9763999999999999</v>
      </c>
      <c r="I22" s="1">
        <f t="shared" si="4"/>
        <v>-1.2110000000000001</v>
      </c>
      <c r="J22" s="1">
        <f t="shared" si="4"/>
        <v>0.30420000000000003</v>
      </c>
      <c r="K22" s="1">
        <f t="shared" si="4"/>
        <v>-1.625</v>
      </c>
      <c r="L22" s="1">
        <f t="shared" si="4"/>
        <v>-1.9366000000000001</v>
      </c>
    </row>
    <row r="23" spans="4:12" x14ac:dyDescent="0.3">
      <c r="D23" s="1">
        <f t="shared" si="2"/>
        <v>0.5</v>
      </c>
      <c r="E23" s="1">
        <f t="shared" si="4"/>
        <v>1.2094</v>
      </c>
      <c r="F23" s="1">
        <f t="shared" si="4"/>
        <v>-0.17996000000000001</v>
      </c>
      <c r="G23" s="1">
        <f t="shared" si="4"/>
        <v>0.72799999999999998</v>
      </c>
      <c r="H23" s="1">
        <f t="shared" si="4"/>
        <v>-1.7996000000000001</v>
      </c>
      <c r="I23" s="1">
        <f t="shared" si="4"/>
        <v>-1.9272</v>
      </c>
      <c r="J23" s="1">
        <f t="shared" si="4"/>
        <v>-1.2121999999999999</v>
      </c>
      <c r="K23" s="1">
        <f t="shared" si="4"/>
        <v>-3.7159999999999999E-2</v>
      </c>
      <c r="L23" s="1">
        <f t="shared" si="4"/>
        <v>-1.2662</v>
      </c>
    </row>
    <row r="24" spans="4:12" x14ac:dyDescent="0.3">
      <c r="D24" s="1">
        <f t="shared" si="2"/>
        <v>0.6</v>
      </c>
      <c r="E24" s="1">
        <f t="shared" si="4"/>
        <v>1.3048</v>
      </c>
      <c r="F24" s="1">
        <f t="shared" si="4"/>
        <v>-0.53359999999999996</v>
      </c>
      <c r="G24" s="1">
        <f t="shared" si="4"/>
        <v>0.11148</v>
      </c>
      <c r="H24" s="1">
        <f t="shared" si="4"/>
        <v>-1.109</v>
      </c>
      <c r="I24" s="1">
        <f t="shared" si="4"/>
        <v>-1.796</v>
      </c>
      <c r="J24" s="1">
        <f t="shared" si="4"/>
        <v>-1.9738</v>
      </c>
      <c r="K24" s="1">
        <f t="shared" si="4"/>
        <v>1.5813999999999999</v>
      </c>
      <c r="L24" s="1">
        <f t="shared" si="4"/>
        <v>0.746</v>
      </c>
    </row>
    <row r="25" spans="4:12" x14ac:dyDescent="0.3">
      <c r="D25" s="1">
        <f t="shared" si="2"/>
        <v>0.7</v>
      </c>
      <c r="E25" s="1">
        <f t="shared" si="4"/>
        <v>1.3802000000000001</v>
      </c>
      <c r="F25" s="1">
        <f t="shared" si="4"/>
        <v>-0.84099999999999997</v>
      </c>
      <c r="G25" s="1">
        <f t="shared" si="4"/>
        <v>-0.52059999999999995</v>
      </c>
      <c r="H25" s="1">
        <f t="shared" si="4"/>
        <v>-0.1022</v>
      </c>
      <c r="I25" s="1">
        <f t="shared" si="4"/>
        <v>-0.875</v>
      </c>
      <c r="J25" s="1">
        <f t="shared" si="4"/>
        <v>-1.5067999999999999</v>
      </c>
      <c r="K25" s="1">
        <f t="shared" si="4"/>
        <v>1.8866000000000001</v>
      </c>
      <c r="L25" s="1">
        <f t="shared" si="4"/>
        <v>1.9676</v>
      </c>
    </row>
    <row r="26" spans="4:12" x14ac:dyDescent="0.3">
      <c r="D26" s="1">
        <f t="shared" si="2"/>
        <v>0.8</v>
      </c>
      <c r="E26" s="1">
        <f t="shared" si="4"/>
        <v>1.4348000000000001</v>
      </c>
      <c r="F26" s="1">
        <f t="shared" si="4"/>
        <v>-1.0786</v>
      </c>
      <c r="G26" s="1">
        <f t="shared" si="4"/>
        <v>-1.0642</v>
      </c>
      <c r="H26" s="1">
        <f t="shared" si="4"/>
        <v>0.93379999999999996</v>
      </c>
      <c r="I26" s="1">
        <f t="shared" si="4"/>
        <v>0.43080000000000002</v>
      </c>
      <c r="J26" s="1">
        <f t="shared" si="4"/>
        <v>-0.10174</v>
      </c>
      <c r="K26" s="1">
        <f t="shared" si="4"/>
        <v>0.625</v>
      </c>
      <c r="L26" s="1">
        <f t="shared" si="4"/>
        <v>1.1037999999999999</v>
      </c>
    </row>
    <row r="27" spans="4:12" x14ac:dyDescent="0.3">
      <c r="D27" s="1">
        <f t="shared" si="2"/>
        <v>0.9</v>
      </c>
      <c r="E27" s="1">
        <f t="shared" si="4"/>
        <v>1.4676</v>
      </c>
      <c r="F27" s="1">
        <f t="shared" si="4"/>
        <v>-1.2287999999999999</v>
      </c>
      <c r="G27" s="1">
        <f t="shared" si="4"/>
        <v>-1.4306000000000001</v>
      </c>
      <c r="H27" s="1">
        <f t="shared" si="4"/>
        <v>1.7034</v>
      </c>
      <c r="I27" s="1">
        <f t="shared" si="4"/>
        <v>1.5469999999999999</v>
      </c>
      <c r="J27" s="1">
        <f t="shared" si="4"/>
        <v>1.3666</v>
      </c>
      <c r="K27" s="1">
        <f t="shared" si="4"/>
        <v>-1.1557999999999999</v>
      </c>
      <c r="L27" s="1">
        <f t="shared" si="4"/>
        <v>-0.92979999999999996</v>
      </c>
    </row>
    <row r="28" spans="4:12" x14ac:dyDescent="0.3">
      <c r="D28" s="1">
        <f t="shared" si="2"/>
        <v>1</v>
      </c>
      <c r="E28" s="1">
        <f t="shared" si="4"/>
        <v>1.4787999999999999</v>
      </c>
      <c r="F28" s="1">
        <f t="shared" si="4"/>
        <v>-1.2802</v>
      </c>
      <c r="G28" s="1">
        <f t="shared" si="4"/>
        <v>-1.5598000000000001</v>
      </c>
      <c r="H28" s="1">
        <f t="shared" si="4"/>
        <v>1.9867999999999999</v>
      </c>
      <c r="I28" s="1">
        <f t="shared" si="4"/>
        <v>1.9830000000000001</v>
      </c>
      <c r="J28" s="1">
        <f t="shared" si="4"/>
        <v>1.9842</v>
      </c>
      <c r="K28" s="1">
        <f t="shared" si="4"/>
        <v>-1.9765999999999999</v>
      </c>
      <c r="L28" s="1">
        <f t="shared" si="4"/>
        <v>-1.978</v>
      </c>
    </row>
    <row r="52" spans="4:19" s="4" customFormat="1" x14ac:dyDescent="0.3">
      <c r="D52" s="3"/>
      <c r="E52" s="3"/>
      <c r="F52" s="3"/>
      <c r="G52" s="3"/>
      <c r="H52" s="3"/>
      <c r="I52" s="3"/>
      <c r="J52" s="3"/>
      <c r="K52" s="3"/>
      <c r="L52" s="3"/>
    </row>
    <row r="53" spans="4:19" x14ac:dyDescent="0.3">
      <c r="E53" s="1">
        <v>0.25</v>
      </c>
      <c r="G53" s="1">
        <f>E53+0.25</f>
        <v>0.5</v>
      </c>
      <c r="I53" s="1">
        <f>G53+0.25</f>
        <v>0.75</v>
      </c>
      <c r="K53" s="1">
        <f>I53+0.25</f>
        <v>1</v>
      </c>
      <c r="M53" s="1">
        <f>K53+0.25</f>
        <v>1.25</v>
      </c>
      <c r="O53" s="1">
        <f>M53+0.25</f>
        <v>1.5</v>
      </c>
      <c r="Q53" s="1">
        <f>O53+0.25</f>
        <v>1.75</v>
      </c>
      <c r="S53" s="1">
        <f>Q53+0.25</f>
        <v>2</v>
      </c>
    </row>
    <row r="54" spans="4:19" x14ac:dyDescent="0.3">
      <c r="E54" s="1" t="s">
        <v>77</v>
      </c>
      <c r="G54" s="1" t="s">
        <v>78</v>
      </c>
      <c r="I54" s="1" t="s">
        <v>79</v>
      </c>
      <c r="K54" s="1" t="s">
        <v>80</v>
      </c>
      <c r="M54" s="1" t="s">
        <v>81</v>
      </c>
      <c r="O54" s="1" t="s">
        <v>82</v>
      </c>
      <c r="Q54" s="1" t="s">
        <v>83</v>
      </c>
      <c r="S54" s="1" t="s">
        <v>84</v>
      </c>
    </row>
    <row r="55" spans="4:19" x14ac:dyDescent="0.3">
      <c r="D55" s="1" t="s">
        <v>73</v>
      </c>
      <c r="E55" s="1" t="s">
        <v>75</v>
      </c>
      <c r="F55" s="1" t="s">
        <v>73</v>
      </c>
      <c r="G55" s="1" t="s">
        <v>75</v>
      </c>
      <c r="H55" s="1" t="s">
        <v>73</v>
      </c>
      <c r="I55" s="1" t="s">
        <v>75</v>
      </c>
      <c r="J55" s="1" t="s">
        <v>73</v>
      </c>
      <c r="K55" s="1" t="s">
        <v>75</v>
      </c>
      <c r="L55" s="1" t="s">
        <v>73</v>
      </c>
      <c r="M55" s="1" t="s">
        <v>75</v>
      </c>
      <c r="N55" s="1" t="s">
        <v>73</v>
      </c>
      <c r="O55" s="1" t="s">
        <v>75</v>
      </c>
      <c r="P55" s="1" t="s">
        <v>73</v>
      </c>
      <c r="Q55" s="1" t="s">
        <v>75</v>
      </c>
      <c r="R55" s="1" t="s">
        <v>73</v>
      </c>
      <c r="S55" s="1" t="s">
        <v>75</v>
      </c>
    </row>
    <row r="56" spans="4:19" x14ac:dyDescent="0.3">
      <c r="D56" s="1">
        <f>$D18*E$53</f>
        <v>0</v>
      </c>
      <c r="E56" s="1">
        <f t="shared" ref="E56:E66" si="5">E18</f>
        <v>0.47820000000000001</v>
      </c>
      <c r="F56" s="1">
        <f>$D18*G$53</f>
        <v>0</v>
      </c>
      <c r="G56" s="1">
        <f t="shared" ref="G56:G66" si="6">F18</f>
        <v>1.3206</v>
      </c>
      <c r="H56" s="1">
        <f>$D18*I$53</f>
        <v>0</v>
      </c>
      <c r="I56" s="1">
        <f t="shared" ref="I56:I66" si="7">G18</f>
        <v>0.91779999999999995</v>
      </c>
      <c r="J56" s="1">
        <f>$D18*K$53</f>
        <v>0</v>
      </c>
      <c r="K56" s="1">
        <f t="shared" ref="K56:K66" si="8">H18</f>
        <v>1.2724</v>
      </c>
      <c r="L56" s="1">
        <f>$D18*M$53</f>
        <v>0</v>
      </c>
      <c r="M56">
        <f t="shared" ref="M56:M66" si="9">I18</f>
        <v>1.7625999999999999</v>
      </c>
      <c r="N56" s="1">
        <f>$D18*O$53</f>
        <v>0</v>
      </c>
      <c r="O56">
        <f t="shared" ref="O56:O66" si="10">J18</f>
        <v>-0.50339999999999996</v>
      </c>
      <c r="P56" s="1">
        <f>$D18*Q$53</f>
        <v>0</v>
      </c>
      <c r="Q56">
        <f t="shared" ref="Q56:Q66" si="11">K18</f>
        <v>1.9754</v>
      </c>
      <c r="R56" s="1">
        <f>$D18*S$53</f>
        <v>0</v>
      </c>
      <c r="S56">
        <f t="shared" ref="S56:S66" si="12">L18</f>
        <v>0.35699999999999998</v>
      </c>
    </row>
    <row r="57" spans="4:19" x14ac:dyDescent="0.3">
      <c r="D57" s="1">
        <f>$D19*E$53</f>
        <v>2.5000000000000001E-2</v>
      </c>
      <c r="E57" s="1">
        <f t="shared" si="5"/>
        <v>0.65280000000000005</v>
      </c>
      <c r="F57" s="1">
        <f>$D19*G$53</f>
        <v>0.05</v>
      </c>
      <c r="G57" s="1">
        <f t="shared" si="6"/>
        <v>1.1444000000000001</v>
      </c>
      <c r="H57" s="1">
        <f>$D19*I$53</f>
        <v>7.5000000000000011E-2</v>
      </c>
      <c r="I57" s="1">
        <f t="shared" si="7"/>
        <v>1.3602000000000001</v>
      </c>
      <c r="J57" s="1">
        <f>$D19*K$53</f>
        <v>0.1</v>
      </c>
      <c r="K57" s="1">
        <f t="shared" si="8"/>
        <v>0.3054</v>
      </c>
      <c r="L57" s="1">
        <f>$D19*M$53</f>
        <v>0.125</v>
      </c>
      <c r="M57">
        <f t="shared" si="9"/>
        <v>1.9436</v>
      </c>
      <c r="N57" s="1">
        <f>$D19*O$53</f>
        <v>0.15000000000000002</v>
      </c>
      <c r="O57">
        <f t="shared" si="10"/>
        <v>1.0448</v>
      </c>
      <c r="P57" s="1">
        <f>$D19*Q$53</f>
        <v>0.17500000000000002</v>
      </c>
      <c r="Q57">
        <f t="shared" si="11"/>
        <v>1.2154</v>
      </c>
      <c r="R57" s="1">
        <f>$D19*S$53</f>
        <v>0.2</v>
      </c>
      <c r="S57">
        <f t="shared" si="12"/>
        <v>1.8852</v>
      </c>
    </row>
    <row r="58" spans="4:19" x14ac:dyDescent="0.3">
      <c r="D58" s="1">
        <f t="shared" ref="D58:F66" si="13">$D20*E$53</f>
        <v>0.05</v>
      </c>
      <c r="E58" s="1">
        <f t="shared" si="5"/>
        <v>0.81499999999999995</v>
      </c>
      <c r="F58" s="1">
        <f t="shared" si="13"/>
        <v>0.1</v>
      </c>
      <c r="G58" s="1">
        <f t="shared" si="6"/>
        <v>0.88260000000000005</v>
      </c>
      <c r="H58" s="1">
        <f t="shared" ref="H58:H66" si="14">$D20*I$53</f>
        <v>0.15000000000000002</v>
      </c>
      <c r="I58" s="1">
        <f t="shared" si="7"/>
        <v>1.5738000000000001</v>
      </c>
      <c r="J58" s="1">
        <f t="shared" ref="J58:J66" si="15">$D20*K$53</f>
        <v>0.2</v>
      </c>
      <c r="K58" s="1">
        <f t="shared" si="8"/>
        <v>-0.74880000000000002</v>
      </c>
      <c r="L58" s="1">
        <f t="shared" ref="L58:L66" si="16">$D20*M$53</f>
        <v>0.25</v>
      </c>
      <c r="M58">
        <f t="shared" si="9"/>
        <v>1.2698</v>
      </c>
      <c r="N58" s="1">
        <f t="shared" ref="N58:N66" si="17">$D20*O$53</f>
        <v>0.30000000000000004</v>
      </c>
      <c r="O58">
        <f t="shared" si="10"/>
        <v>1.9428000000000001</v>
      </c>
      <c r="P58" s="1">
        <f t="shared" ref="P58:P66" si="18">$D20*Q$53</f>
        <v>0.35000000000000003</v>
      </c>
      <c r="Q58">
        <f t="shared" si="11"/>
        <v>-0.55400000000000005</v>
      </c>
      <c r="R58" s="1">
        <f t="shared" ref="R58:R66" si="19">$D20*S$53</f>
        <v>0.4</v>
      </c>
      <c r="S58">
        <f t="shared" si="12"/>
        <v>1.4154</v>
      </c>
    </row>
    <row r="59" spans="4:19" x14ac:dyDescent="0.3">
      <c r="D59" s="1">
        <f t="shared" si="13"/>
        <v>7.4999999999999997E-2</v>
      </c>
      <c r="E59" s="1">
        <f t="shared" si="5"/>
        <v>0.96299999999999997</v>
      </c>
      <c r="F59" s="1">
        <f t="shared" si="13"/>
        <v>0.15</v>
      </c>
      <c r="G59" s="1">
        <f t="shared" si="6"/>
        <v>0.55679999999999996</v>
      </c>
      <c r="H59" s="1">
        <f t="shared" si="14"/>
        <v>0.22499999999999998</v>
      </c>
      <c r="I59" s="1">
        <f t="shared" si="7"/>
        <v>1.5262</v>
      </c>
      <c r="J59" s="1">
        <f t="shared" si="15"/>
        <v>0.3</v>
      </c>
      <c r="K59" s="1">
        <f t="shared" si="8"/>
        <v>-1.5893999999999999</v>
      </c>
      <c r="L59" s="1">
        <f t="shared" si="16"/>
        <v>0.375</v>
      </c>
      <c r="M59">
        <f t="shared" si="9"/>
        <v>3.7760000000000002E-2</v>
      </c>
      <c r="N59" s="1">
        <f t="shared" si="17"/>
        <v>0.44999999999999996</v>
      </c>
      <c r="O59">
        <f t="shared" si="10"/>
        <v>1.6312</v>
      </c>
      <c r="P59" s="1">
        <f t="shared" si="18"/>
        <v>0.52500000000000002</v>
      </c>
      <c r="Q59">
        <f t="shared" si="11"/>
        <v>-1.8632</v>
      </c>
      <c r="R59" s="1">
        <f t="shared" si="19"/>
        <v>0.6</v>
      </c>
      <c r="S59">
        <f t="shared" si="12"/>
        <v>-0.5544</v>
      </c>
    </row>
    <row r="60" spans="4:19" x14ac:dyDescent="0.3">
      <c r="D60" s="1">
        <f t="shared" si="13"/>
        <v>0.1</v>
      </c>
      <c r="E60" s="1">
        <f t="shared" si="5"/>
        <v>1.095</v>
      </c>
      <c r="F60" s="1">
        <f t="shared" si="13"/>
        <v>0.2</v>
      </c>
      <c r="G60" s="1">
        <f t="shared" si="6"/>
        <v>0.19314000000000001</v>
      </c>
      <c r="H60" s="1">
        <f t="shared" si="14"/>
        <v>0.30000000000000004</v>
      </c>
      <c r="I60" s="1">
        <f t="shared" si="7"/>
        <v>1.2272000000000001</v>
      </c>
      <c r="J60" s="1">
        <f t="shared" si="15"/>
        <v>0.4</v>
      </c>
      <c r="K60" s="1">
        <f t="shared" si="8"/>
        <v>-1.9763999999999999</v>
      </c>
      <c r="L60" s="1">
        <f t="shared" si="16"/>
        <v>0.5</v>
      </c>
      <c r="M60">
        <f t="shared" si="9"/>
        <v>-1.2110000000000001</v>
      </c>
      <c r="N60" s="1">
        <f t="shared" si="17"/>
        <v>0.60000000000000009</v>
      </c>
      <c r="O60">
        <f t="shared" si="10"/>
        <v>0.30420000000000003</v>
      </c>
      <c r="P60" s="1">
        <f t="shared" si="18"/>
        <v>0.70000000000000007</v>
      </c>
      <c r="Q60">
        <f t="shared" si="11"/>
        <v>-1.625</v>
      </c>
      <c r="R60" s="1">
        <f t="shared" si="19"/>
        <v>0.8</v>
      </c>
      <c r="S60">
        <f t="shared" si="12"/>
        <v>-1.9366000000000001</v>
      </c>
    </row>
    <row r="61" spans="4:19" x14ac:dyDescent="0.3">
      <c r="D61" s="1">
        <f t="shared" si="13"/>
        <v>0.125</v>
      </c>
      <c r="E61" s="1">
        <f t="shared" si="5"/>
        <v>1.2094</v>
      </c>
      <c r="F61" s="1">
        <f t="shared" si="13"/>
        <v>0.25</v>
      </c>
      <c r="G61" s="1">
        <f t="shared" si="6"/>
        <v>-0.17996000000000001</v>
      </c>
      <c r="H61" s="1">
        <f t="shared" si="14"/>
        <v>0.375</v>
      </c>
      <c r="I61" s="1">
        <f t="shared" si="7"/>
        <v>0.72799999999999998</v>
      </c>
      <c r="J61" s="1">
        <f t="shared" si="15"/>
        <v>0.5</v>
      </c>
      <c r="K61" s="1">
        <f t="shared" si="8"/>
        <v>-1.7996000000000001</v>
      </c>
      <c r="L61" s="1">
        <f t="shared" si="16"/>
        <v>0.625</v>
      </c>
      <c r="M61">
        <f t="shared" si="9"/>
        <v>-1.9272</v>
      </c>
      <c r="N61" s="1">
        <f t="shared" si="17"/>
        <v>0.75</v>
      </c>
      <c r="O61">
        <f t="shared" si="10"/>
        <v>-1.2121999999999999</v>
      </c>
      <c r="P61" s="1">
        <f t="shared" si="18"/>
        <v>0.875</v>
      </c>
      <c r="Q61">
        <f t="shared" si="11"/>
        <v>-3.7159999999999999E-2</v>
      </c>
      <c r="R61" s="1">
        <f t="shared" si="19"/>
        <v>1</v>
      </c>
      <c r="S61">
        <f t="shared" si="12"/>
        <v>-1.2662</v>
      </c>
    </row>
    <row r="62" spans="4:19" x14ac:dyDescent="0.3">
      <c r="D62" s="1">
        <f t="shared" si="13"/>
        <v>0.15</v>
      </c>
      <c r="E62" s="1">
        <f t="shared" si="5"/>
        <v>1.3048</v>
      </c>
      <c r="F62" s="1">
        <f t="shared" si="13"/>
        <v>0.3</v>
      </c>
      <c r="G62" s="1">
        <f t="shared" si="6"/>
        <v>-0.53359999999999996</v>
      </c>
      <c r="H62" s="1">
        <f t="shared" si="14"/>
        <v>0.44999999999999996</v>
      </c>
      <c r="I62" s="1">
        <f t="shared" si="7"/>
        <v>0.11148</v>
      </c>
      <c r="J62" s="1">
        <f t="shared" si="15"/>
        <v>0.6</v>
      </c>
      <c r="K62" s="1">
        <f t="shared" si="8"/>
        <v>-1.109</v>
      </c>
      <c r="L62" s="1">
        <f t="shared" si="16"/>
        <v>0.75</v>
      </c>
      <c r="M62">
        <f t="shared" si="9"/>
        <v>-1.796</v>
      </c>
      <c r="N62" s="1">
        <f t="shared" si="17"/>
        <v>0.89999999999999991</v>
      </c>
      <c r="O62">
        <f t="shared" si="10"/>
        <v>-1.9738</v>
      </c>
      <c r="P62" s="1">
        <f t="shared" si="18"/>
        <v>1.05</v>
      </c>
      <c r="Q62">
        <f t="shared" si="11"/>
        <v>1.5813999999999999</v>
      </c>
      <c r="R62" s="1">
        <f t="shared" si="19"/>
        <v>1.2</v>
      </c>
      <c r="S62">
        <f t="shared" si="12"/>
        <v>0.746</v>
      </c>
    </row>
    <row r="63" spans="4:19" x14ac:dyDescent="0.3">
      <c r="D63" s="1">
        <f t="shared" si="13"/>
        <v>0.17499999999999999</v>
      </c>
      <c r="E63" s="1">
        <f t="shared" si="5"/>
        <v>1.3802000000000001</v>
      </c>
      <c r="F63" s="1">
        <f t="shared" si="13"/>
        <v>0.35</v>
      </c>
      <c r="G63" s="1">
        <f t="shared" si="6"/>
        <v>-0.84099999999999997</v>
      </c>
      <c r="H63" s="1">
        <f t="shared" si="14"/>
        <v>0.52499999999999991</v>
      </c>
      <c r="I63" s="1">
        <f t="shared" si="7"/>
        <v>-0.52059999999999995</v>
      </c>
      <c r="J63" s="1">
        <f t="shared" si="15"/>
        <v>0.7</v>
      </c>
      <c r="K63" s="1">
        <f t="shared" si="8"/>
        <v>-0.1022</v>
      </c>
      <c r="L63" s="1">
        <f t="shared" si="16"/>
        <v>0.875</v>
      </c>
      <c r="M63">
        <f t="shared" si="9"/>
        <v>-0.875</v>
      </c>
      <c r="N63" s="1">
        <f t="shared" si="17"/>
        <v>1.0499999999999998</v>
      </c>
      <c r="O63">
        <f t="shared" si="10"/>
        <v>-1.5067999999999999</v>
      </c>
      <c r="P63" s="1">
        <f t="shared" si="18"/>
        <v>1.2249999999999999</v>
      </c>
      <c r="Q63">
        <f t="shared" si="11"/>
        <v>1.8866000000000001</v>
      </c>
      <c r="R63" s="1">
        <f t="shared" si="19"/>
        <v>1.4</v>
      </c>
      <c r="S63">
        <f t="shared" si="12"/>
        <v>1.9676</v>
      </c>
    </row>
    <row r="64" spans="4:19" x14ac:dyDescent="0.3">
      <c r="D64" s="1">
        <f t="shared" si="13"/>
        <v>0.2</v>
      </c>
      <c r="E64" s="1">
        <f t="shared" si="5"/>
        <v>1.4348000000000001</v>
      </c>
      <c r="F64" s="1">
        <f t="shared" si="13"/>
        <v>0.4</v>
      </c>
      <c r="G64" s="1">
        <f t="shared" si="6"/>
        <v>-1.0786</v>
      </c>
      <c r="H64" s="1">
        <f t="shared" si="14"/>
        <v>0.60000000000000009</v>
      </c>
      <c r="I64" s="1">
        <f t="shared" si="7"/>
        <v>-1.0642</v>
      </c>
      <c r="J64" s="1">
        <f t="shared" si="15"/>
        <v>0.8</v>
      </c>
      <c r="K64" s="1">
        <f t="shared" si="8"/>
        <v>0.93379999999999996</v>
      </c>
      <c r="L64" s="1">
        <f t="shared" si="16"/>
        <v>1</v>
      </c>
      <c r="M64">
        <f t="shared" si="9"/>
        <v>0.43080000000000002</v>
      </c>
      <c r="N64" s="1">
        <f t="shared" si="17"/>
        <v>1.2000000000000002</v>
      </c>
      <c r="O64">
        <f t="shared" si="10"/>
        <v>-0.10174</v>
      </c>
      <c r="P64" s="1">
        <f t="shared" si="18"/>
        <v>1.4000000000000001</v>
      </c>
      <c r="Q64">
        <f t="shared" si="11"/>
        <v>0.625</v>
      </c>
      <c r="R64" s="1">
        <f t="shared" si="19"/>
        <v>1.6</v>
      </c>
      <c r="S64">
        <f t="shared" si="12"/>
        <v>1.1037999999999999</v>
      </c>
    </row>
    <row r="65" spans="4:19" x14ac:dyDescent="0.3">
      <c r="D65" s="1">
        <f t="shared" si="13"/>
        <v>0.22500000000000001</v>
      </c>
      <c r="E65" s="1">
        <f t="shared" si="5"/>
        <v>1.4676</v>
      </c>
      <c r="F65" s="1">
        <f t="shared" si="13"/>
        <v>0.45</v>
      </c>
      <c r="G65" s="1">
        <f t="shared" si="6"/>
        <v>-1.2287999999999999</v>
      </c>
      <c r="H65" s="1">
        <f t="shared" si="14"/>
        <v>0.67500000000000004</v>
      </c>
      <c r="I65" s="1">
        <f t="shared" si="7"/>
        <v>-1.4306000000000001</v>
      </c>
      <c r="J65" s="1">
        <f t="shared" si="15"/>
        <v>0.9</v>
      </c>
      <c r="K65" s="1">
        <f t="shared" si="8"/>
        <v>1.7034</v>
      </c>
      <c r="L65" s="1">
        <f t="shared" si="16"/>
        <v>1.125</v>
      </c>
      <c r="M65">
        <f t="shared" si="9"/>
        <v>1.5469999999999999</v>
      </c>
      <c r="N65" s="1">
        <f t="shared" si="17"/>
        <v>1.35</v>
      </c>
      <c r="O65">
        <f t="shared" si="10"/>
        <v>1.3666</v>
      </c>
      <c r="P65" s="1">
        <f t="shared" si="18"/>
        <v>1.575</v>
      </c>
      <c r="Q65">
        <f t="shared" si="11"/>
        <v>-1.1557999999999999</v>
      </c>
      <c r="R65" s="1">
        <f t="shared" si="19"/>
        <v>1.8</v>
      </c>
      <c r="S65">
        <f t="shared" si="12"/>
        <v>-0.92979999999999996</v>
      </c>
    </row>
    <row r="66" spans="4:19" x14ac:dyDescent="0.3">
      <c r="D66" s="1">
        <f t="shared" si="13"/>
        <v>0.25</v>
      </c>
      <c r="E66" s="1">
        <f t="shared" si="5"/>
        <v>1.4787999999999999</v>
      </c>
      <c r="F66" s="1">
        <f t="shared" si="13"/>
        <v>0.5</v>
      </c>
      <c r="G66" s="1">
        <f t="shared" si="6"/>
        <v>-1.2802</v>
      </c>
      <c r="H66" s="1">
        <f t="shared" si="14"/>
        <v>0.75</v>
      </c>
      <c r="I66" s="1">
        <f t="shared" si="7"/>
        <v>-1.5598000000000001</v>
      </c>
      <c r="J66" s="1">
        <f t="shared" si="15"/>
        <v>1</v>
      </c>
      <c r="K66" s="1">
        <f t="shared" si="8"/>
        <v>1.9867999999999999</v>
      </c>
      <c r="L66" s="1">
        <f t="shared" si="16"/>
        <v>1.25</v>
      </c>
      <c r="M66">
        <f t="shared" si="9"/>
        <v>1.9830000000000001</v>
      </c>
      <c r="N66" s="1">
        <f t="shared" si="17"/>
        <v>1.5</v>
      </c>
      <c r="O66">
        <f t="shared" si="10"/>
        <v>1.9842</v>
      </c>
      <c r="P66" s="1">
        <f t="shared" si="18"/>
        <v>1.75</v>
      </c>
      <c r="Q66">
        <f t="shared" si="11"/>
        <v>-1.9765999999999999</v>
      </c>
      <c r="R66" s="1">
        <f t="shared" si="19"/>
        <v>2</v>
      </c>
      <c r="S66">
        <f t="shared" si="12"/>
        <v>-1.978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840E-36E3-44C2-97B1-3E7CE73F8D1E}">
  <dimension ref="A1:M28"/>
  <sheetViews>
    <sheetView zoomScale="85" zoomScaleNormal="85" workbookViewId="0">
      <selection activeCell="A2" sqref="A2:C2"/>
    </sheetView>
  </sheetViews>
  <sheetFormatPr defaultRowHeight="14.4" x14ac:dyDescent="0.3"/>
  <cols>
    <col min="1" max="4" width="8.88671875" style="1"/>
    <col min="5" max="7" width="11.21875" style="1" bestFit="1" customWidth="1"/>
    <col min="8" max="8" width="9.5546875" style="1" bestFit="1" customWidth="1"/>
    <col min="9" max="9" width="12.109375" style="1" bestFit="1" customWidth="1"/>
    <col min="10" max="10" width="11.109375" style="1" bestFit="1" customWidth="1"/>
    <col min="11" max="11" width="12.109375" style="1" bestFit="1" customWidth="1"/>
    <col min="12" max="12" width="9.5546875" style="1" bestFit="1" customWidth="1"/>
    <col min="13" max="16384" width="8.88671875" style="1"/>
  </cols>
  <sheetData>
    <row r="1" spans="1:13" x14ac:dyDescent="0.3">
      <c r="A1" s="5" t="s">
        <v>182</v>
      </c>
      <c r="B1" s="3"/>
      <c r="E1" s="1">
        <v>0</v>
      </c>
      <c r="F1" s="1">
        <f>E1+40</f>
        <v>40</v>
      </c>
      <c r="G1" s="1">
        <f t="shared" ref="G1:M1" si="0">F1+40</f>
        <v>80</v>
      </c>
      <c r="H1" s="1">
        <f t="shared" si="0"/>
        <v>120</v>
      </c>
      <c r="I1" s="1">
        <f t="shared" si="0"/>
        <v>160</v>
      </c>
      <c r="J1" s="1">
        <f t="shared" si="0"/>
        <v>200</v>
      </c>
      <c r="K1" s="1">
        <f t="shared" si="0"/>
        <v>240</v>
      </c>
      <c r="L1" s="1">
        <f t="shared" si="0"/>
        <v>280</v>
      </c>
      <c r="M1" s="1">
        <f t="shared" si="0"/>
        <v>320</v>
      </c>
    </row>
    <row r="2" spans="1:13" x14ac:dyDescent="0.3">
      <c r="A2" s="6" t="s">
        <v>453</v>
      </c>
      <c r="B2" s="7"/>
      <c r="C2" s="7"/>
    </row>
    <row r="3" spans="1:13" x14ac:dyDescent="0.3">
      <c r="A3" s="8" t="s">
        <v>184</v>
      </c>
      <c r="B3" s="8"/>
      <c r="E3" s="1" t="str">
        <f>_xlfn.CONCAT("Load= ",E1," pH")</f>
        <v>Load= 0 pH</v>
      </c>
      <c r="F3" s="1" t="str">
        <f t="shared" ref="F3:J3" si="1">_xlfn.CONCAT("Load= ",F1," pH")</f>
        <v>Load= 40 pH</v>
      </c>
      <c r="G3" s="1" t="str">
        <f t="shared" si="1"/>
        <v>Load= 80 pH</v>
      </c>
      <c r="H3" s="1" t="str">
        <f t="shared" si="1"/>
        <v>Load= 120 pH</v>
      </c>
      <c r="I3" s="1" t="str">
        <f t="shared" si="1"/>
        <v>Load= 160 pH</v>
      </c>
      <c r="J3" s="1" t="str">
        <f t="shared" si="1"/>
        <v>Load= 200 pH</v>
      </c>
      <c r="K3" s="1" t="str">
        <f t="shared" ref="K3:M3" si="2">_xlfn.CONCAT("Load= ",K1," pH")</f>
        <v>Load= 240 pH</v>
      </c>
      <c r="L3" s="1" t="str">
        <f t="shared" si="2"/>
        <v>Load= 280 pH</v>
      </c>
      <c r="M3" s="1" t="str">
        <f t="shared" si="2"/>
        <v>Load= 320 pH</v>
      </c>
    </row>
    <row r="4" spans="1:13" x14ac:dyDescent="0.3">
      <c r="D4" s="1" t="s">
        <v>183</v>
      </c>
      <c r="E4" s="1" t="s">
        <v>74</v>
      </c>
      <c r="F4" s="1" t="s">
        <v>74</v>
      </c>
      <c r="G4" s="1" t="s">
        <v>74</v>
      </c>
      <c r="H4" s="1" t="s">
        <v>74</v>
      </c>
      <c r="I4" s="1" t="s">
        <v>74</v>
      </c>
      <c r="J4" s="1" t="s">
        <v>74</v>
      </c>
      <c r="K4" s="1" t="s">
        <v>74</v>
      </c>
      <c r="L4" s="1" t="s">
        <v>74</v>
      </c>
      <c r="M4" s="1" t="s">
        <v>74</v>
      </c>
    </row>
    <row r="5" spans="1:13" x14ac:dyDescent="0.3">
      <c r="D5" s="1">
        <v>0</v>
      </c>
      <c r="E5" s="1" t="s">
        <v>85</v>
      </c>
      <c r="F5" s="1" t="s">
        <v>185</v>
      </c>
      <c r="G5" s="1" t="s">
        <v>196</v>
      </c>
      <c r="H5" s="1" t="s">
        <v>207</v>
      </c>
      <c r="I5" s="1" t="s">
        <v>218</v>
      </c>
      <c r="J5" s="1" t="s">
        <v>229</v>
      </c>
      <c r="K5" s="1" t="s">
        <v>240</v>
      </c>
      <c r="L5" s="1" t="s">
        <v>251</v>
      </c>
      <c r="M5" s="1" t="s">
        <v>262</v>
      </c>
    </row>
    <row r="6" spans="1:13" x14ac:dyDescent="0.3">
      <c r="D6" s="1">
        <v>0.1</v>
      </c>
      <c r="E6" s="2" t="s">
        <v>0</v>
      </c>
      <c r="F6" s="2" t="s">
        <v>186</v>
      </c>
      <c r="G6" s="1" t="s">
        <v>197</v>
      </c>
      <c r="H6" s="1" t="s">
        <v>208</v>
      </c>
      <c r="I6" s="1" t="s">
        <v>219</v>
      </c>
      <c r="J6" s="1" t="s">
        <v>230</v>
      </c>
      <c r="K6" s="1" t="s">
        <v>241</v>
      </c>
      <c r="L6" s="1" t="s">
        <v>252</v>
      </c>
      <c r="M6" s="1" t="s">
        <v>263</v>
      </c>
    </row>
    <row r="7" spans="1:13" x14ac:dyDescent="0.3">
      <c r="D7" s="1">
        <v>0.2</v>
      </c>
      <c r="E7" s="2" t="s">
        <v>25</v>
      </c>
      <c r="F7" s="2" t="s">
        <v>187</v>
      </c>
      <c r="G7" s="1" t="s">
        <v>198</v>
      </c>
      <c r="H7" s="1" t="s">
        <v>209</v>
      </c>
      <c r="I7" s="1" t="s">
        <v>220</v>
      </c>
      <c r="J7" s="1" t="s">
        <v>231</v>
      </c>
      <c r="K7" s="1" t="s">
        <v>242</v>
      </c>
      <c r="L7" s="1" t="s">
        <v>253</v>
      </c>
      <c r="M7" s="1" t="s">
        <v>264</v>
      </c>
    </row>
    <row r="8" spans="1:13" x14ac:dyDescent="0.3">
      <c r="D8" s="1">
        <v>0.3</v>
      </c>
      <c r="E8" s="2" t="s">
        <v>1</v>
      </c>
      <c r="F8" s="2" t="s">
        <v>188</v>
      </c>
      <c r="G8" s="1" t="s">
        <v>199</v>
      </c>
      <c r="H8" s="1" t="s">
        <v>210</v>
      </c>
      <c r="I8" s="1" t="s">
        <v>221</v>
      </c>
      <c r="J8" s="1" t="s">
        <v>232</v>
      </c>
      <c r="K8" s="1" t="s">
        <v>243</v>
      </c>
      <c r="L8" s="1" t="s">
        <v>254</v>
      </c>
      <c r="M8" s="1" t="s">
        <v>265</v>
      </c>
    </row>
    <row r="9" spans="1:13" x14ac:dyDescent="0.3">
      <c r="D9" s="1">
        <v>0.4</v>
      </c>
      <c r="E9" s="2" t="s">
        <v>2</v>
      </c>
      <c r="F9" s="2" t="s">
        <v>189</v>
      </c>
      <c r="G9" s="1" t="s">
        <v>200</v>
      </c>
      <c r="H9" s="1" t="s">
        <v>211</v>
      </c>
      <c r="I9" s="1" t="s">
        <v>222</v>
      </c>
      <c r="J9" s="1" t="s">
        <v>233</v>
      </c>
      <c r="K9" s="1" t="s">
        <v>244</v>
      </c>
      <c r="L9" s="1" t="s">
        <v>255</v>
      </c>
      <c r="M9" s="1" t="s">
        <v>266</v>
      </c>
    </row>
    <row r="10" spans="1:13" x14ac:dyDescent="0.3">
      <c r="D10" s="1">
        <v>0.5</v>
      </c>
      <c r="E10" s="2" t="s">
        <v>3</v>
      </c>
      <c r="F10" s="2" t="s">
        <v>190</v>
      </c>
      <c r="G10" s="1" t="s">
        <v>201</v>
      </c>
      <c r="H10" s="1" t="s">
        <v>212</v>
      </c>
      <c r="I10" s="1" t="s">
        <v>223</v>
      </c>
      <c r="J10" s="1" t="s">
        <v>234</v>
      </c>
      <c r="K10" s="1" t="s">
        <v>245</v>
      </c>
      <c r="L10" s="1" t="s">
        <v>256</v>
      </c>
      <c r="M10" s="1" t="s">
        <v>267</v>
      </c>
    </row>
    <row r="11" spans="1:13" x14ac:dyDescent="0.3">
      <c r="D11" s="1">
        <v>0.6</v>
      </c>
      <c r="E11" s="2" t="s">
        <v>4</v>
      </c>
      <c r="F11" s="2" t="s">
        <v>191</v>
      </c>
      <c r="G11" s="1" t="s">
        <v>202</v>
      </c>
      <c r="H11" s="1" t="s">
        <v>213</v>
      </c>
      <c r="I11" s="1" t="s">
        <v>224</v>
      </c>
      <c r="J11" s="1" t="s">
        <v>235</v>
      </c>
      <c r="K11" s="1" t="s">
        <v>246</v>
      </c>
      <c r="L11" s="1" t="s">
        <v>257</v>
      </c>
      <c r="M11" s="1" t="s">
        <v>268</v>
      </c>
    </row>
    <row r="12" spans="1:13" x14ac:dyDescent="0.3">
      <c r="D12" s="1">
        <v>0.7</v>
      </c>
      <c r="E12" s="2" t="s">
        <v>5</v>
      </c>
      <c r="F12" s="2" t="s">
        <v>192</v>
      </c>
      <c r="G12" s="1" t="s">
        <v>203</v>
      </c>
      <c r="H12" s="1" t="s">
        <v>214</v>
      </c>
      <c r="I12" s="1" t="s">
        <v>225</v>
      </c>
      <c r="J12" s="1" t="s">
        <v>236</v>
      </c>
      <c r="K12" s="1" t="s">
        <v>247</v>
      </c>
      <c r="L12" s="1" t="s">
        <v>258</v>
      </c>
      <c r="M12" s="1" t="s">
        <v>269</v>
      </c>
    </row>
    <row r="13" spans="1:13" x14ac:dyDescent="0.3">
      <c r="D13" s="1">
        <v>0.8</v>
      </c>
      <c r="E13" s="2" t="s">
        <v>6</v>
      </c>
      <c r="F13" s="2" t="s">
        <v>193</v>
      </c>
      <c r="G13" s="1" t="s">
        <v>204</v>
      </c>
      <c r="H13" s="1" t="s">
        <v>215</v>
      </c>
      <c r="I13" s="1" t="s">
        <v>226</v>
      </c>
      <c r="J13" s="1" t="s">
        <v>237</v>
      </c>
      <c r="K13" s="1" t="s">
        <v>248</v>
      </c>
      <c r="L13" s="1" t="s">
        <v>259</v>
      </c>
      <c r="M13" s="1" t="s">
        <v>270</v>
      </c>
    </row>
    <row r="14" spans="1:13" x14ac:dyDescent="0.3">
      <c r="D14" s="1">
        <v>0.9</v>
      </c>
      <c r="E14" s="2" t="s">
        <v>7</v>
      </c>
      <c r="F14" s="2" t="s">
        <v>194</v>
      </c>
      <c r="G14" s="1" t="s">
        <v>205</v>
      </c>
      <c r="H14" s="1" t="s">
        <v>216</v>
      </c>
      <c r="I14" s="1" t="s">
        <v>227</v>
      </c>
      <c r="J14" s="1" t="s">
        <v>238</v>
      </c>
      <c r="K14" s="1" t="s">
        <v>249</v>
      </c>
      <c r="L14" s="1" t="s">
        <v>260</v>
      </c>
      <c r="M14" s="1" t="s">
        <v>271</v>
      </c>
    </row>
    <row r="15" spans="1:13" x14ac:dyDescent="0.3">
      <c r="D15" s="1">
        <v>1</v>
      </c>
      <c r="E15" s="1">
        <v>0</v>
      </c>
      <c r="F15" s="1" t="s">
        <v>195</v>
      </c>
      <c r="G15" s="1" t="s">
        <v>206</v>
      </c>
      <c r="H15" s="1" t="s">
        <v>217</v>
      </c>
      <c r="I15" s="1" t="s">
        <v>228</v>
      </c>
      <c r="J15" s="1" t="s">
        <v>239</v>
      </c>
      <c r="K15" s="1" t="s">
        <v>250</v>
      </c>
      <c r="L15" s="1" t="s">
        <v>261</v>
      </c>
      <c r="M15" s="1" t="s">
        <v>272</v>
      </c>
    </row>
    <row r="17" spans="4:13" x14ac:dyDescent="0.3">
      <c r="D17" s="1" t="str">
        <f t="shared" ref="D17:D28" si="3">D4</f>
        <v>x of L</v>
      </c>
      <c r="E17" s="1" t="s">
        <v>75</v>
      </c>
      <c r="F17" s="1" t="s">
        <v>75</v>
      </c>
      <c r="G17" s="1" t="s">
        <v>75</v>
      </c>
      <c r="H17" s="1" t="s">
        <v>75</v>
      </c>
      <c r="I17" s="1" t="s">
        <v>75</v>
      </c>
      <c r="J17" s="1" t="s">
        <v>75</v>
      </c>
      <c r="K17" s="1" t="s">
        <v>75</v>
      </c>
      <c r="L17" s="1" t="s">
        <v>75</v>
      </c>
      <c r="M17" s="1" t="s">
        <v>75</v>
      </c>
    </row>
    <row r="18" spans="4:13" x14ac:dyDescent="0.3">
      <c r="D18" s="1">
        <f t="shared" si="3"/>
        <v>0</v>
      </c>
      <c r="E18" s="1">
        <f>IF(ISNUMBER(SEARCH("m",E5)),REPLACE(E5,FIND("m",E5),10,"e-3")*2,E5*2)</f>
        <v>1.5227999999999999</v>
      </c>
      <c r="F18" s="1">
        <f t="shared" ref="F18:M18" si="4">IF(ISNUMBER(SEARCH("m",F5)),REPLACE(F5,FIND("m",F5),10,"e-3")*2,F5*2)</f>
        <v>1.5482</v>
      </c>
      <c r="G18" s="1">
        <f t="shared" si="4"/>
        <v>1.5678000000000001</v>
      </c>
      <c r="H18" s="1">
        <f t="shared" si="4"/>
        <v>1.5815999999999999</v>
      </c>
      <c r="I18" s="1">
        <f t="shared" si="4"/>
        <v>1.5891999999999999</v>
      </c>
      <c r="J18" s="1">
        <f t="shared" si="4"/>
        <v>1.591</v>
      </c>
      <c r="K18" s="1">
        <f t="shared" si="4"/>
        <v>1.5873999999999999</v>
      </c>
      <c r="L18" s="1">
        <f t="shared" si="4"/>
        <v>1.579</v>
      </c>
      <c r="M18" s="1">
        <f t="shared" si="4"/>
        <v>1.5660000000000001</v>
      </c>
    </row>
    <row r="19" spans="4:13" x14ac:dyDescent="0.3">
      <c r="D19" s="1">
        <f t="shared" si="3"/>
        <v>0.1</v>
      </c>
      <c r="E19" s="1">
        <f t="shared" ref="E19:M28" si="5">IF(ISNUMBER(SEARCH("m",E6)),REPLACE(E6,FIND("m",E6),10,"e-3")*2,E6*2)</f>
        <v>1.46</v>
      </c>
      <c r="F19" s="1">
        <f t="shared" si="5"/>
        <v>1.4934000000000001</v>
      </c>
      <c r="G19" s="1">
        <f t="shared" si="5"/>
        <v>1.5209999999999999</v>
      </c>
      <c r="H19" s="1">
        <f t="shared" si="5"/>
        <v>1.5427999999999999</v>
      </c>
      <c r="I19" s="1">
        <f t="shared" si="5"/>
        <v>1.5586</v>
      </c>
      <c r="J19" s="1">
        <f t="shared" si="5"/>
        <v>1.5682</v>
      </c>
      <c r="K19" s="1">
        <f t="shared" si="5"/>
        <v>1.5722</v>
      </c>
      <c r="L19" s="1">
        <f t="shared" si="5"/>
        <v>1.571</v>
      </c>
      <c r="M19" s="1">
        <f t="shared" si="5"/>
        <v>1.5648</v>
      </c>
    </row>
    <row r="20" spans="4:13" x14ac:dyDescent="0.3">
      <c r="D20" s="1">
        <f t="shared" si="3"/>
        <v>0.2</v>
      </c>
      <c r="E20" s="1">
        <f t="shared" si="5"/>
        <v>1.3708</v>
      </c>
      <c r="F20" s="1">
        <f t="shared" si="5"/>
        <v>1.4119999999999999</v>
      </c>
      <c r="G20" s="1">
        <f t="shared" si="5"/>
        <v>1.4476</v>
      </c>
      <c r="H20" s="1">
        <f t="shared" si="5"/>
        <v>1.4776</v>
      </c>
      <c r="I20" s="1">
        <f t="shared" si="5"/>
        <v>1.5014000000000001</v>
      </c>
      <c r="J20" s="1">
        <f t="shared" si="5"/>
        <v>1.5194000000000001</v>
      </c>
      <c r="K20" s="1">
        <f t="shared" si="5"/>
        <v>1.5311999999999999</v>
      </c>
      <c r="L20" s="1">
        <f t="shared" si="5"/>
        <v>1.5374000000000001</v>
      </c>
      <c r="M20" s="1">
        <f t="shared" si="5"/>
        <v>1.5384</v>
      </c>
    </row>
    <row r="21" spans="4:13" x14ac:dyDescent="0.3">
      <c r="D21" s="1">
        <f t="shared" si="3"/>
        <v>0.3</v>
      </c>
      <c r="E21" s="1">
        <f t="shared" si="5"/>
        <v>1.2574000000000001</v>
      </c>
      <c r="F21" s="1">
        <f t="shared" si="5"/>
        <v>1.3058000000000001</v>
      </c>
      <c r="G21" s="1">
        <f t="shared" si="5"/>
        <v>1.3492</v>
      </c>
      <c r="H21" s="1">
        <f t="shared" si="5"/>
        <v>1.3872</v>
      </c>
      <c r="I21" s="1">
        <f t="shared" si="5"/>
        <v>1.4194</v>
      </c>
      <c r="J21" s="1">
        <f t="shared" si="5"/>
        <v>1.4454</v>
      </c>
      <c r="K21" s="1">
        <f t="shared" si="5"/>
        <v>1.4654</v>
      </c>
      <c r="L21" s="1">
        <f t="shared" si="5"/>
        <v>1.4794</v>
      </c>
      <c r="M21" s="1">
        <f t="shared" si="5"/>
        <v>1.488</v>
      </c>
    </row>
    <row r="22" spans="4:13" x14ac:dyDescent="0.3">
      <c r="D22" s="1">
        <f t="shared" si="3"/>
        <v>0.4</v>
      </c>
      <c r="E22" s="1">
        <f t="shared" si="5"/>
        <v>1.1215999999999999</v>
      </c>
      <c r="F22" s="1">
        <f t="shared" si="5"/>
        <v>1.1768000000000001</v>
      </c>
      <c r="G22" s="1">
        <f t="shared" si="5"/>
        <v>1.2278</v>
      </c>
      <c r="H22" s="1">
        <f t="shared" si="5"/>
        <v>1.2734000000000001</v>
      </c>
      <c r="I22" s="1">
        <f t="shared" si="5"/>
        <v>1.3136000000000001</v>
      </c>
      <c r="J22" s="1">
        <f t="shared" si="5"/>
        <v>1.3478000000000001</v>
      </c>
      <c r="K22" s="1">
        <f t="shared" si="5"/>
        <v>1.3757999999999999</v>
      </c>
      <c r="L22" s="1">
        <f t="shared" si="5"/>
        <v>1.3979999999999999</v>
      </c>
      <c r="M22" s="1">
        <f t="shared" si="5"/>
        <v>1.4144000000000001</v>
      </c>
    </row>
    <row r="23" spans="4:13" x14ac:dyDescent="0.3">
      <c r="D23" s="1">
        <f t="shared" si="3"/>
        <v>0.5</v>
      </c>
      <c r="E23" s="1">
        <f t="shared" si="5"/>
        <v>0.96619999999999995</v>
      </c>
      <c r="F23" s="1">
        <f t="shared" si="5"/>
        <v>1.0276000000000001</v>
      </c>
      <c r="G23" s="1">
        <f t="shared" si="5"/>
        <v>1.0851999999999999</v>
      </c>
      <c r="H23" s="1">
        <f t="shared" si="5"/>
        <v>1.1384000000000001</v>
      </c>
      <c r="I23" s="1">
        <f t="shared" si="5"/>
        <v>1.1861999999999999</v>
      </c>
      <c r="J23" s="1">
        <f t="shared" si="5"/>
        <v>1.2282</v>
      </c>
      <c r="K23" s="1">
        <f t="shared" si="5"/>
        <v>1.2644</v>
      </c>
      <c r="L23" s="1">
        <f t="shared" si="5"/>
        <v>1.2946</v>
      </c>
      <c r="M23" s="1">
        <f t="shared" si="5"/>
        <v>1.319</v>
      </c>
    </row>
    <row r="24" spans="4:13" x14ac:dyDescent="0.3">
      <c r="D24" s="1">
        <f t="shared" si="3"/>
        <v>0.6</v>
      </c>
      <c r="E24" s="1">
        <f t="shared" si="5"/>
        <v>0.79379999999999995</v>
      </c>
      <c r="F24" s="1">
        <f t="shared" si="5"/>
        <v>0.86060000000000003</v>
      </c>
      <c r="G24" s="1">
        <f t="shared" si="5"/>
        <v>0.9244</v>
      </c>
      <c r="H24" s="1">
        <f t="shared" si="5"/>
        <v>0.98419999999999996</v>
      </c>
      <c r="I24" s="1">
        <f t="shared" si="5"/>
        <v>1.0391999999999999</v>
      </c>
      <c r="J24" s="1">
        <f t="shared" si="5"/>
        <v>1.089</v>
      </c>
      <c r="K24" s="1">
        <f t="shared" si="5"/>
        <v>1.133</v>
      </c>
      <c r="L24" s="1">
        <f t="shared" si="5"/>
        <v>1.1712</v>
      </c>
      <c r="M24" s="1">
        <f t="shared" si="5"/>
        <v>1.2034</v>
      </c>
    </row>
    <row r="25" spans="4:13" x14ac:dyDescent="0.3">
      <c r="D25" s="1">
        <f t="shared" si="3"/>
        <v>0.7</v>
      </c>
      <c r="E25" s="1">
        <f t="shared" si="5"/>
        <v>0.60780000000000001</v>
      </c>
      <c r="F25" s="1">
        <f t="shared" si="5"/>
        <v>0.67900000000000005</v>
      </c>
      <c r="G25" s="1">
        <f t="shared" si="5"/>
        <v>0.748</v>
      </c>
      <c r="H25" s="1">
        <f t="shared" si="5"/>
        <v>0.81359999999999999</v>
      </c>
      <c r="I25" s="1">
        <f t="shared" si="5"/>
        <v>0.87519999999999998</v>
      </c>
      <c r="J25" s="1">
        <f t="shared" si="5"/>
        <v>0.93200000000000005</v>
      </c>
      <c r="K25" s="1">
        <f t="shared" si="5"/>
        <v>0.98340000000000005</v>
      </c>
      <c r="L25" s="1">
        <f t="shared" si="5"/>
        <v>1.0291999999999999</v>
      </c>
      <c r="M25" s="1">
        <f t="shared" si="5"/>
        <v>1.0693999999999999</v>
      </c>
    </row>
    <row r="26" spans="4:13" x14ac:dyDescent="0.3">
      <c r="D26" s="1">
        <f t="shared" si="3"/>
        <v>0.8</v>
      </c>
      <c r="E26" s="1">
        <f t="shared" si="5"/>
        <v>0.41099999999999998</v>
      </c>
      <c r="F26" s="1">
        <f t="shared" si="5"/>
        <v>0.48559999999999998</v>
      </c>
      <c r="G26" s="1">
        <f t="shared" si="5"/>
        <v>0.55879999999999996</v>
      </c>
      <c r="H26" s="1">
        <f t="shared" si="5"/>
        <v>0.62960000000000005</v>
      </c>
      <c r="I26" s="1">
        <f t="shared" si="5"/>
        <v>0.69699999999999995</v>
      </c>
      <c r="J26" s="1">
        <f t="shared" si="5"/>
        <v>0.76019999999999999</v>
      </c>
      <c r="K26" s="1">
        <f t="shared" si="5"/>
        <v>0.81840000000000002</v>
      </c>
      <c r="L26" s="1">
        <f t="shared" si="5"/>
        <v>0.87139999999999995</v>
      </c>
      <c r="M26" s="1">
        <f t="shared" si="5"/>
        <v>0.91879999999999995</v>
      </c>
    </row>
    <row r="27" spans="4:13" x14ac:dyDescent="0.3">
      <c r="D27" s="1">
        <f t="shared" si="3"/>
        <v>0.9</v>
      </c>
      <c r="E27" s="1">
        <f t="shared" si="5"/>
        <v>0.2074</v>
      </c>
      <c r="F27" s="1">
        <f t="shared" si="5"/>
        <v>0.28399999999999997</v>
      </c>
      <c r="G27" s="1">
        <f t="shared" si="5"/>
        <v>0.36020000000000002</v>
      </c>
      <c r="H27" s="1">
        <f t="shared" si="5"/>
        <v>0.435</v>
      </c>
      <c r="I27" s="1">
        <f t="shared" si="5"/>
        <v>0.50719999999999998</v>
      </c>
      <c r="J27" s="1">
        <f t="shared" si="5"/>
        <v>0.57579999999999998</v>
      </c>
      <c r="K27" s="1">
        <f t="shared" si="5"/>
        <v>0.64019999999999999</v>
      </c>
      <c r="L27" s="1">
        <f t="shared" si="5"/>
        <v>0.69979999999999998</v>
      </c>
      <c r="M27" s="1">
        <f t="shared" si="5"/>
        <v>0.75419999999999998</v>
      </c>
    </row>
    <row r="28" spans="4:13" x14ac:dyDescent="0.3">
      <c r="D28" s="1">
        <f t="shared" si="3"/>
        <v>1</v>
      </c>
      <c r="E28" s="1">
        <f t="shared" si="5"/>
        <v>0</v>
      </c>
      <c r="F28" s="1">
        <f t="shared" si="5"/>
        <v>7.7340000000000006E-2</v>
      </c>
      <c r="G28" s="1">
        <f t="shared" si="5"/>
        <v>0.15540000000000001</v>
      </c>
      <c r="H28" s="1">
        <f t="shared" si="5"/>
        <v>0.23300000000000001</v>
      </c>
      <c r="I28" s="1">
        <f t="shared" si="5"/>
        <v>0.30880000000000002</v>
      </c>
      <c r="J28" s="1">
        <f t="shared" si="5"/>
        <v>0.38219999999999998</v>
      </c>
      <c r="K28" s="1">
        <f t="shared" si="5"/>
        <v>0.45179999999999998</v>
      </c>
      <c r="L28" s="1">
        <f t="shared" si="5"/>
        <v>0.51719999999999999</v>
      </c>
      <c r="M28" s="1">
        <f t="shared" si="5"/>
        <v>0.57779999999999998</v>
      </c>
    </row>
  </sheetData>
  <mergeCells count="1">
    <mergeCell ref="A3:B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F6EE-4870-450A-99BF-FD73EE7098D4}">
  <dimension ref="A1:M56"/>
  <sheetViews>
    <sheetView zoomScale="85" zoomScaleNormal="85" workbookViewId="0">
      <selection activeCell="A4" sqref="A4"/>
    </sheetView>
  </sheetViews>
  <sheetFormatPr defaultRowHeight="14.4" x14ac:dyDescent="0.3"/>
  <cols>
    <col min="1" max="4" width="8.88671875" style="1"/>
    <col min="5" max="7" width="11.21875" style="1" bestFit="1" customWidth="1"/>
    <col min="8" max="8" width="9.5546875" style="1" bestFit="1" customWidth="1"/>
    <col min="9" max="9" width="12.109375" style="1" bestFit="1" customWidth="1"/>
    <col min="10" max="10" width="11.109375" style="1" bestFit="1" customWidth="1"/>
    <col min="11" max="11" width="12.109375" style="1" bestFit="1" customWidth="1"/>
    <col min="12" max="12" width="9.5546875" style="1" bestFit="1" customWidth="1"/>
    <col min="13" max="16384" width="8.88671875" style="1"/>
  </cols>
  <sheetData>
    <row r="1" spans="1:13" x14ac:dyDescent="0.3">
      <c r="A1" s="5" t="s">
        <v>182</v>
      </c>
      <c r="B1" s="3"/>
      <c r="E1" s="1">
        <v>0</v>
      </c>
      <c r="F1" s="1">
        <f>E1+40</f>
        <v>40</v>
      </c>
      <c r="G1" s="1">
        <f t="shared" ref="G1:M1" si="0">F1+40</f>
        <v>80</v>
      </c>
      <c r="H1" s="1">
        <f t="shared" si="0"/>
        <v>120</v>
      </c>
      <c r="I1" s="1">
        <f t="shared" si="0"/>
        <v>160</v>
      </c>
      <c r="J1" s="1">
        <f t="shared" si="0"/>
        <v>200</v>
      </c>
      <c r="K1" s="1">
        <f t="shared" si="0"/>
        <v>240</v>
      </c>
      <c r="L1" s="1">
        <f t="shared" si="0"/>
        <v>280</v>
      </c>
      <c r="M1" s="1">
        <f t="shared" si="0"/>
        <v>320</v>
      </c>
    </row>
    <row r="2" spans="1:13" x14ac:dyDescent="0.3">
      <c r="A2" s="6" t="s">
        <v>454</v>
      </c>
      <c r="B2" s="7"/>
      <c r="C2" s="7"/>
    </row>
    <row r="3" spans="1:13" x14ac:dyDescent="0.3">
      <c r="A3" s="8" t="s">
        <v>184</v>
      </c>
      <c r="B3" s="8"/>
      <c r="E3" s="1" t="str">
        <f>_xlfn.CONCAT("Load= ",E1," pH")</f>
        <v>Load= 0 pH</v>
      </c>
      <c r="F3" s="1" t="str">
        <f t="shared" ref="F3:M3" si="1">_xlfn.CONCAT("Load= ",F1," pH")</f>
        <v>Load= 40 pH</v>
      </c>
      <c r="G3" s="1" t="str">
        <f t="shared" si="1"/>
        <v>Load= 80 pH</v>
      </c>
      <c r="H3" s="1" t="str">
        <f t="shared" si="1"/>
        <v>Load= 120 pH</v>
      </c>
      <c r="I3" s="1" t="str">
        <f t="shared" si="1"/>
        <v>Load= 160 pH</v>
      </c>
      <c r="J3" s="1" t="str">
        <f t="shared" si="1"/>
        <v>Load= 200 pH</v>
      </c>
      <c r="K3" s="1" t="str">
        <f t="shared" si="1"/>
        <v>Load= 240 pH</v>
      </c>
      <c r="L3" s="1" t="str">
        <f t="shared" si="1"/>
        <v>Load= 280 pH</v>
      </c>
      <c r="M3" s="1" t="str">
        <f t="shared" si="1"/>
        <v>Load= 320 pH</v>
      </c>
    </row>
    <row r="4" spans="1:13" x14ac:dyDescent="0.3">
      <c r="D4" s="1" t="s">
        <v>183</v>
      </c>
      <c r="E4" s="1" t="s">
        <v>74</v>
      </c>
      <c r="F4" s="1" t="s">
        <v>74</v>
      </c>
      <c r="G4" s="1" t="s">
        <v>74</v>
      </c>
      <c r="H4" s="1" t="s">
        <v>74</v>
      </c>
      <c r="I4" s="1" t="s">
        <v>74</v>
      </c>
      <c r="J4" s="1" t="s">
        <v>74</v>
      </c>
      <c r="K4" s="1" t="s">
        <v>74</v>
      </c>
      <c r="L4" s="1" t="s">
        <v>74</v>
      </c>
      <c r="M4" s="1" t="s">
        <v>74</v>
      </c>
    </row>
    <row r="5" spans="1:13" x14ac:dyDescent="0.3">
      <c r="D5" s="1">
        <v>0</v>
      </c>
      <c r="E5" s="1" t="s">
        <v>280</v>
      </c>
      <c r="F5" s="1" t="s">
        <v>285</v>
      </c>
      <c r="G5" s="1" t="s">
        <v>296</v>
      </c>
      <c r="H5" s="1" t="s">
        <v>307</v>
      </c>
      <c r="I5" s="1" t="s">
        <v>317</v>
      </c>
      <c r="J5" s="1" t="s">
        <v>328</v>
      </c>
      <c r="K5" s="1" t="s">
        <v>339</v>
      </c>
      <c r="L5" s="1" t="s">
        <v>350</v>
      </c>
      <c r="M5" s="1" t="s">
        <v>361</v>
      </c>
    </row>
    <row r="6" spans="1:13" x14ac:dyDescent="0.3">
      <c r="D6" s="1">
        <v>0.1</v>
      </c>
      <c r="E6" s="2" t="s">
        <v>281</v>
      </c>
      <c r="F6" s="2" t="s">
        <v>286</v>
      </c>
      <c r="G6" s="1" t="s">
        <v>297</v>
      </c>
      <c r="H6" s="1" t="s">
        <v>308</v>
      </c>
      <c r="I6" s="1" t="s">
        <v>318</v>
      </c>
      <c r="J6" s="1" t="s">
        <v>329</v>
      </c>
      <c r="K6" s="1" t="s">
        <v>340</v>
      </c>
      <c r="L6" s="1" t="s">
        <v>351</v>
      </c>
      <c r="M6" s="1" t="s">
        <v>362</v>
      </c>
    </row>
    <row r="7" spans="1:13" x14ac:dyDescent="0.3">
      <c r="D7" s="1">
        <v>0.2</v>
      </c>
      <c r="E7" s="2" t="s">
        <v>282</v>
      </c>
      <c r="F7" s="2" t="s">
        <v>287</v>
      </c>
      <c r="G7" s="1" t="s">
        <v>298</v>
      </c>
      <c r="H7" s="1" t="s">
        <v>309</v>
      </c>
      <c r="I7" s="1" t="s">
        <v>319</v>
      </c>
      <c r="J7" s="1" t="s">
        <v>330</v>
      </c>
      <c r="K7" s="1" t="s">
        <v>341</v>
      </c>
      <c r="L7" s="1" t="s">
        <v>352</v>
      </c>
      <c r="M7" s="1" t="s">
        <v>363</v>
      </c>
    </row>
    <row r="8" spans="1:13" x14ac:dyDescent="0.3">
      <c r="D8" s="1">
        <v>0.3</v>
      </c>
      <c r="E8" s="2" t="s">
        <v>283</v>
      </c>
      <c r="F8" s="2" t="s">
        <v>288</v>
      </c>
      <c r="G8" s="1" t="s">
        <v>299</v>
      </c>
      <c r="H8" s="1" t="s">
        <v>274</v>
      </c>
      <c r="I8" s="1" t="s">
        <v>320</v>
      </c>
      <c r="J8" s="1" t="s">
        <v>331</v>
      </c>
      <c r="K8" s="1" t="s">
        <v>342</v>
      </c>
      <c r="L8" s="1" t="s">
        <v>353</v>
      </c>
      <c r="M8" s="1" t="s">
        <v>364</v>
      </c>
    </row>
    <row r="9" spans="1:13" x14ac:dyDescent="0.3">
      <c r="D9" s="1">
        <v>0.4</v>
      </c>
      <c r="E9" s="2" t="s">
        <v>284</v>
      </c>
      <c r="F9" s="2" t="s">
        <v>289</v>
      </c>
      <c r="G9" s="1" t="s">
        <v>300</v>
      </c>
      <c r="H9" s="1" t="s">
        <v>310</v>
      </c>
      <c r="I9" s="1" t="s">
        <v>321</v>
      </c>
      <c r="J9" s="1" t="s">
        <v>332</v>
      </c>
      <c r="K9" s="1" t="s">
        <v>343</v>
      </c>
      <c r="L9" s="1" t="s">
        <v>354</v>
      </c>
      <c r="M9" s="1" t="s">
        <v>365</v>
      </c>
    </row>
    <row r="10" spans="1:13" x14ac:dyDescent="0.3">
      <c r="D10" s="1">
        <v>0.5</v>
      </c>
      <c r="E10" s="2">
        <v>0</v>
      </c>
      <c r="F10" s="2" t="s">
        <v>290</v>
      </c>
      <c r="G10" s="1" t="s">
        <v>301</v>
      </c>
      <c r="H10" s="1" t="s">
        <v>311</v>
      </c>
      <c r="I10" s="1" t="s">
        <v>322</v>
      </c>
      <c r="J10" s="1" t="s">
        <v>333</v>
      </c>
      <c r="K10" s="1" t="s">
        <v>344</v>
      </c>
      <c r="L10" s="1" t="s">
        <v>355</v>
      </c>
      <c r="M10" s="1" t="s">
        <v>366</v>
      </c>
    </row>
    <row r="11" spans="1:13" x14ac:dyDescent="0.3">
      <c r="D11" s="1">
        <v>0.6</v>
      </c>
      <c r="E11" s="2">
        <v>0</v>
      </c>
      <c r="F11" s="2" t="s">
        <v>291</v>
      </c>
      <c r="G11" s="1" t="s">
        <v>302</v>
      </c>
      <c r="H11" s="1" t="s">
        <v>312</v>
      </c>
      <c r="I11" s="1" t="s">
        <v>323</v>
      </c>
      <c r="J11" s="1" t="s">
        <v>334</v>
      </c>
      <c r="K11" s="1" t="s">
        <v>345</v>
      </c>
      <c r="L11" s="1" t="s">
        <v>356</v>
      </c>
      <c r="M11" s="1" t="s">
        <v>367</v>
      </c>
    </row>
    <row r="12" spans="1:13" x14ac:dyDescent="0.3">
      <c r="D12" s="1">
        <v>0.7</v>
      </c>
      <c r="E12" s="2">
        <v>0</v>
      </c>
      <c r="F12" s="2" t="s">
        <v>292</v>
      </c>
      <c r="G12" s="1" t="s">
        <v>303</v>
      </c>
      <c r="H12" s="1" t="s">
        <v>313</v>
      </c>
      <c r="I12" s="1" t="s">
        <v>324</v>
      </c>
      <c r="J12" s="1" t="s">
        <v>335</v>
      </c>
      <c r="K12" s="1" t="s">
        <v>346</v>
      </c>
      <c r="L12" s="1" t="s">
        <v>357</v>
      </c>
      <c r="M12" s="1" t="s">
        <v>368</v>
      </c>
    </row>
    <row r="13" spans="1:13" x14ac:dyDescent="0.3">
      <c r="D13" s="1">
        <v>0.8</v>
      </c>
      <c r="E13" s="2">
        <v>0</v>
      </c>
      <c r="F13" s="2" t="s">
        <v>293</v>
      </c>
      <c r="G13" s="1" t="s">
        <v>304</v>
      </c>
      <c r="H13" s="1" t="s">
        <v>314</v>
      </c>
      <c r="I13" s="1" t="s">
        <v>325</v>
      </c>
      <c r="J13" s="1" t="s">
        <v>336</v>
      </c>
      <c r="K13" s="1" t="s">
        <v>347</v>
      </c>
      <c r="L13" s="1" t="s">
        <v>358</v>
      </c>
      <c r="M13" s="1" t="s">
        <v>369</v>
      </c>
    </row>
    <row r="14" spans="1:13" x14ac:dyDescent="0.3">
      <c r="D14" s="1">
        <v>0.9</v>
      </c>
      <c r="E14" s="2">
        <v>0</v>
      </c>
      <c r="F14" s="2" t="s">
        <v>294</v>
      </c>
      <c r="G14" s="1" t="s">
        <v>305</v>
      </c>
      <c r="H14" s="1" t="s">
        <v>315</v>
      </c>
      <c r="I14" s="1" t="s">
        <v>326</v>
      </c>
      <c r="J14" s="1" t="s">
        <v>337</v>
      </c>
      <c r="K14" s="1" t="s">
        <v>348</v>
      </c>
      <c r="L14" s="1" t="s">
        <v>359</v>
      </c>
      <c r="M14" s="1" t="s">
        <v>370</v>
      </c>
    </row>
    <row r="15" spans="1:13" x14ac:dyDescent="0.3">
      <c r="D15" s="1">
        <v>1</v>
      </c>
      <c r="E15" s="1">
        <v>0</v>
      </c>
      <c r="F15" s="1" t="s">
        <v>295</v>
      </c>
      <c r="G15" s="1" t="s">
        <v>306</v>
      </c>
      <c r="H15" s="1" t="s">
        <v>316</v>
      </c>
      <c r="I15" s="1" t="s">
        <v>327</v>
      </c>
      <c r="J15" s="1" t="s">
        <v>338</v>
      </c>
      <c r="K15" s="1" t="s">
        <v>349</v>
      </c>
      <c r="L15" s="1" t="s">
        <v>360</v>
      </c>
      <c r="M15" s="1" t="s">
        <v>371</v>
      </c>
    </row>
    <row r="17" spans="1:13" x14ac:dyDescent="0.3">
      <c r="D17" s="1" t="str">
        <f t="shared" ref="D17:D28" si="2">D4</f>
        <v>x of L</v>
      </c>
      <c r="E17" s="1" t="s">
        <v>75</v>
      </c>
      <c r="F17" s="1" t="s">
        <v>75</v>
      </c>
      <c r="G17" s="1" t="s">
        <v>75</v>
      </c>
      <c r="H17" s="1" t="s">
        <v>75</v>
      </c>
      <c r="I17" s="1" t="s">
        <v>75</v>
      </c>
      <c r="J17" s="1" t="s">
        <v>75</v>
      </c>
      <c r="K17" s="1" t="s">
        <v>75</v>
      </c>
      <c r="L17" s="1" t="s">
        <v>75</v>
      </c>
      <c r="M17" s="1" t="s">
        <v>75</v>
      </c>
    </row>
    <row r="18" spans="1:13" x14ac:dyDescent="0.3">
      <c r="D18" s="1">
        <f t="shared" si="2"/>
        <v>0</v>
      </c>
      <c r="E18" s="1">
        <f>IF(ISNUMBER(SEARCH("m",E5)),REPLACE(E5,FIND("m",E5),10,"e-3")*2,E5*2)</f>
        <v>1.0806</v>
      </c>
      <c r="F18" s="1">
        <f t="shared" ref="F18:M18" si="3">IF(ISNUMBER(SEARCH("m",F5)),REPLACE(F5,FIND("m",F5),10,"e-3")*2,F5*2)</f>
        <v>1.1612</v>
      </c>
      <c r="G18" s="1">
        <f t="shared" si="3"/>
        <v>1.2356</v>
      </c>
      <c r="H18" s="1">
        <f t="shared" si="3"/>
        <v>1.3118000000000001</v>
      </c>
      <c r="I18" s="1">
        <f t="shared" si="3"/>
        <v>1.3828</v>
      </c>
      <c r="J18" s="1">
        <f t="shared" si="3"/>
        <v>1.4443999999999999</v>
      </c>
      <c r="K18" s="1">
        <f t="shared" si="3"/>
        <v>1.4930000000000001</v>
      </c>
      <c r="L18" s="1">
        <f t="shared" si="3"/>
        <v>1.5249999999999999</v>
      </c>
      <c r="M18" s="1">
        <f t="shared" si="3"/>
        <v>1.5387999999999999</v>
      </c>
    </row>
    <row r="19" spans="1:13" x14ac:dyDescent="0.3">
      <c r="D19" s="1">
        <f t="shared" si="2"/>
        <v>0.1</v>
      </c>
      <c r="E19" s="1">
        <f t="shared" ref="E19:M28" si="4">IF(ISNUMBER(SEARCH("m",E6)),REPLACE(E6,FIND("m",E6),10,"e-3")*2,E6*2)</f>
        <v>0.88919999999999999</v>
      </c>
      <c r="F19" s="1">
        <f t="shared" si="4"/>
        <v>0.97419999999999995</v>
      </c>
      <c r="G19" s="1">
        <f t="shared" si="4"/>
        <v>1.0564</v>
      </c>
      <c r="H19" s="1">
        <f t="shared" si="4"/>
        <v>1.1414</v>
      </c>
      <c r="I19" s="1">
        <f t="shared" si="4"/>
        <v>1.2232000000000001</v>
      </c>
      <c r="J19" s="1">
        <f t="shared" si="4"/>
        <v>1.2971999999999999</v>
      </c>
      <c r="K19" s="1">
        <f t="shared" si="4"/>
        <v>1.3595999999999999</v>
      </c>
      <c r="L19" s="1">
        <f t="shared" si="4"/>
        <v>1.4066000000000001</v>
      </c>
      <c r="M19" s="1">
        <f t="shared" si="4"/>
        <v>1.4354</v>
      </c>
    </row>
    <row r="20" spans="1:13" x14ac:dyDescent="0.3">
      <c r="D20" s="1">
        <f t="shared" si="2"/>
        <v>0.2</v>
      </c>
      <c r="E20" s="1">
        <f t="shared" si="4"/>
        <v>0.68159999999999998</v>
      </c>
      <c r="F20" s="1">
        <f t="shared" si="4"/>
        <v>0.76980000000000004</v>
      </c>
      <c r="G20" s="1">
        <f t="shared" si="4"/>
        <v>0.85840000000000005</v>
      </c>
      <c r="H20" s="1">
        <f t="shared" si="4"/>
        <v>0.95120000000000005</v>
      </c>
      <c r="I20" s="1">
        <f t="shared" si="4"/>
        <v>1.0426</v>
      </c>
      <c r="J20" s="1">
        <f t="shared" si="4"/>
        <v>1.1284000000000001</v>
      </c>
      <c r="K20" s="1">
        <f t="shared" si="4"/>
        <v>1.2043999999999999</v>
      </c>
      <c r="L20" s="1">
        <f t="shared" si="4"/>
        <v>1.266</v>
      </c>
      <c r="M20" s="1">
        <f t="shared" si="4"/>
        <v>1.3102</v>
      </c>
    </row>
    <row r="21" spans="1:13" x14ac:dyDescent="0.3">
      <c r="D21" s="1">
        <f t="shared" si="2"/>
        <v>0.3</v>
      </c>
      <c r="E21" s="1">
        <f t="shared" si="4"/>
        <v>0.46139999999999998</v>
      </c>
      <c r="F21" s="1">
        <f t="shared" si="4"/>
        <v>0.55159999999999998</v>
      </c>
      <c r="G21" s="1">
        <f t="shared" si="4"/>
        <v>0.64500000000000002</v>
      </c>
      <c r="H21" s="1">
        <f t="shared" si="4"/>
        <v>0.74419999999999997</v>
      </c>
      <c r="I21" s="1">
        <f t="shared" si="4"/>
        <v>0.84419999999999995</v>
      </c>
      <c r="J21" s="1">
        <f t="shared" si="4"/>
        <v>0.94099999999999995</v>
      </c>
      <c r="K21" s="1">
        <f t="shared" si="4"/>
        <v>1.0296000000000001</v>
      </c>
      <c r="L21" s="1">
        <f t="shared" si="4"/>
        <v>1.1055999999999999</v>
      </c>
      <c r="M21" s="1">
        <f t="shared" si="4"/>
        <v>1.1652</v>
      </c>
    </row>
    <row r="22" spans="1:13" x14ac:dyDescent="0.3">
      <c r="D22" s="1">
        <f t="shared" si="2"/>
        <v>0.4</v>
      </c>
      <c r="E22" s="1">
        <f t="shared" si="4"/>
        <v>0.23280000000000001</v>
      </c>
      <c r="F22" s="1">
        <f t="shared" si="4"/>
        <v>0.32340000000000002</v>
      </c>
      <c r="G22" s="1">
        <f t="shared" si="4"/>
        <v>0.42020000000000002</v>
      </c>
      <c r="H22" s="1">
        <f t="shared" si="4"/>
        <v>0.5242</v>
      </c>
      <c r="I22" s="1">
        <f t="shared" si="4"/>
        <v>0.63139999999999996</v>
      </c>
      <c r="J22" s="1">
        <f t="shared" si="4"/>
        <v>0.73760000000000003</v>
      </c>
      <c r="K22" s="1">
        <f t="shared" si="4"/>
        <v>0.83819999999999995</v>
      </c>
      <c r="L22" s="1">
        <f t="shared" si="4"/>
        <v>0.92800000000000005</v>
      </c>
      <c r="M22" s="1">
        <f t="shared" si="4"/>
        <v>1.0025999999999999</v>
      </c>
    </row>
    <row r="23" spans="1:13" x14ac:dyDescent="0.3">
      <c r="D23" s="1">
        <f t="shared" si="2"/>
        <v>0.5</v>
      </c>
      <c r="E23" s="1">
        <f t="shared" si="4"/>
        <v>0</v>
      </c>
      <c r="F23" s="1">
        <f t="shared" si="4"/>
        <v>8.9340000000000003E-2</v>
      </c>
      <c r="G23" s="1">
        <f t="shared" si="4"/>
        <v>0.18765999999999999</v>
      </c>
      <c r="H23" s="1">
        <f t="shared" si="4"/>
        <v>0.29480000000000001</v>
      </c>
      <c r="I23" s="1">
        <f t="shared" si="4"/>
        <v>0.40760000000000002</v>
      </c>
      <c r="J23" s="1">
        <f t="shared" si="4"/>
        <v>0.52200000000000002</v>
      </c>
      <c r="K23" s="1">
        <f t="shared" si="4"/>
        <v>0.63319999999999999</v>
      </c>
      <c r="L23" s="1">
        <f t="shared" si="4"/>
        <v>0.73560000000000003</v>
      </c>
      <c r="M23" s="1">
        <f t="shared" si="4"/>
        <v>0.82479999999999998</v>
      </c>
    </row>
    <row r="24" spans="1:13" x14ac:dyDescent="0.3">
      <c r="D24" s="1">
        <f t="shared" si="2"/>
        <v>0.6</v>
      </c>
      <c r="E24" s="1">
        <f t="shared" si="4"/>
        <v>0</v>
      </c>
      <c r="F24" s="1">
        <f t="shared" si="4"/>
        <v>9.8320000000000005E-2</v>
      </c>
      <c r="G24" s="1">
        <f t="shared" si="4"/>
        <v>0.20599999999999999</v>
      </c>
      <c r="H24" s="1">
        <f t="shared" si="4"/>
        <v>0.32279999999999998</v>
      </c>
      <c r="I24" s="1">
        <f t="shared" si="4"/>
        <v>0.44479999999999997</v>
      </c>
      <c r="J24" s="1">
        <f t="shared" si="4"/>
        <v>0.56779999999999997</v>
      </c>
      <c r="K24" s="1">
        <f t="shared" si="4"/>
        <v>0.68620000000000003</v>
      </c>
      <c r="L24" s="1">
        <f t="shared" si="4"/>
        <v>0.79459999999999997</v>
      </c>
      <c r="M24" s="1">
        <f t="shared" si="4"/>
        <v>0.88739999999999997</v>
      </c>
    </row>
    <row r="25" spans="1:13" x14ac:dyDescent="0.3">
      <c r="D25" s="1">
        <f t="shared" si="2"/>
        <v>0.7</v>
      </c>
      <c r="E25" s="1">
        <f t="shared" si="4"/>
        <v>0</v>
      </c>
      <c r="F25" s="1">
        <f t="shared" si="4"/>
        <v>0.10546</v>
      </c>
      <c r="G25" s="1">
        <f t="shared" si="4"/>
        <v>0.22059999999999999</v>
      </c>
      <c r="H25" s="1">
        <f t="shared" si="4"/>
        <v>0.34499999999999997</v>
      </c>
      <c r="I25" s="1">
        <f t="shared" si="4"/>
        <v>0.47420000000000001</v>
      </c>
      <c r="J25" s="1">
        <f t="shared" si="4"/>
        <v>0.60399999999999998</v>
      </c>
      <c r="K25" s="1">
        <f t="shared" si="4"/>
        <v>0.72819999999999996</v>
      </c>
      <c r="L25" s="1">
        <f t="shared" si="4"/>
        <v>0.84099999999999997</v>
      </c>
      <c r="M25" s="1">
        <f t="shared" si="4"/>
        <v>0.93700000000000006</v>
      </c>
    </row>
    <row r="26" spans="1:13" x14ac:dyDescent="0.3">
      <c r="D26" s="1">
        <f t="shared" si="2"/>
        <v>0.8</v>
      </c>
      <c r="E26" s="1">
        <f t="shared" si="4"/>
        <v>0</v>
      </c>
      <c r="F26" s="1">
        <f t="shared" si="4"/>
        <v>0.11064</v>
      </c>
      <c r="G26" s="1">
        <f t="shared" si="4"/>
        <v>0.23139999999999999</v>
      </c>
      <c r="H26" s="1">
        <f t="shared" si="4"/>
        <v>0.36099999999999999</v>
      </c>
      <c r="I26" s="1">
        <f t="shared" si="4"/>
        <v>0.49559999999999998</v>
      </c>
      <c r="J26" s="1">
        <f t="shared" si="4"/>
        <v>0.63019999999999998</v>
      </c>
      <c r="K26" s="1">
        <f t="shared" si="4"/>
        <v>0.75860000000000005</v>
      </c>
      <c r="L26" s="1">
        <f t="shared" si="4"/>
        <v>0.87460000000000004</v>
      </c>
      <c r="M26" s="1">
        <f t="shared" si="4"/>
        <v>0.97260000000000002</v>
      </c>
    </row>
    <row r="27" spans="1:13" x14ac:dyDescent="0.3">
      <c r="D27" s="1">
        <f t="shared" si="2"/>
        <v>0.9</v>
      </c>
      <c r="E27" s="1">
        <f t="shared" si="4"/>
        <v>0</v>
      </c>
      <c r="F27" s="1">
        <f t="shared" si="4"/>
        <v>0.11378000000000001</v>
      </c>
      <c r="G27" s="1">
        <f t="shared" si="4"/>
        <v>0.23780000000000001</v>
      </c>
      <c r="H27" s="1">
        <f t="shared" si="4"/>
        <v>0.37080000000000002</v>
      </c>
      <c r="I27" s="1">
        <f t="shared" si="4"/>
        <v>0.50860000000000005</v>
      </c>
      <c r="J27" s="1">
        <f t="shared" si="4"/>
        <v>0.64600000000000002</v>
      </c>
      <c r="K27" s="1">
        <f t="shared" si="4"/>
        <v>0.77700000000000002</v>
      </c>
      <c r="L27" s="1">
        <f t="shared" si="4"/>
        <v>0.89500000000000002</v>
      </c>
      <c r="M27" s="1">
        <f t="shared" si="4"/>
        <v>0.99419999999999997</v>
      </c>
    </row>
    <row r="28" spans="1:13" x14ac:dyDescent="0.3">
      <c r="D28" s="1">
        <f t="shared" si="2"/>
        <v>1</v>
      </c>
      <c r="E28" s="1">
        <f t="shared" si="4"/>
        <v>0</v>
      </c>
      <c r="F28" s="1">
        <f t="shared" si="4"/>
        <v>0.11484</v>
      </c>
      <c r="G28" s="1">
        <f t="shared" si="4"/>
        <v>0.23980000000000001</v>
      </c>
      <c r="H28" s="1">
        <f t="shared" si="4"/>
        <v>0.374</v>
      </c>
      <c r="I28" s="1">
        <f t="shared" si="4"/>
        <v>0.51300000000000001</v>
      </c>
      <c r="J28" s="1">
        <f t="shared" si="4"/>
        <v>0.65139999999999998</v>
      </c>
      <c r="K28" s="1">
        <f t="shared" si="4"/>
        <v>0.78320000000000001</v>
      </c>
      <c r="L28" s="1">
        <f t="shared" si="4"/>
        <v>0.90180000000000005</v>
      </c>
      <c r="M28" s="1">
        <f t="shared" si="4"/>
        <v>1.0014000000000001</v>
      </c>
    </row>
    <row r="30" spans="1:13" x14ac:dyDescent="0.3">
      <c r="A30" s="6" t="s">
        <v>460</v>
      </c>
      <c r="B30" s="7"/>
      <c r="C30" s="7"/>
    </row>
    <row r="31" spans="1:13" x14ac:dyDescent="0.3">
      <c r="A31" s="8" t="s">
        <v>184</v>
      </c>
      <c r="B31" s="8"/>
      <c r="E31" s="1" t="str">
        <f>_xlfn.CONCAT("Load= ",E29," pH")</f>
        <v>Load=  pH</v>
      </c>
      <c r="F31" s="1" t="str">
        <f t="shared" ref="F31:M31" si="5">_xlfn.CONCAT("Load= ",F29," pH")</f>
        <v>Load=  pH</v>
      </c>
      <c r="G31" s="1" t="str">
        <f t="shared" si="5"/>
        <v>Load=  pH</v>
      </c>
      <c r="H31" s="1" t="str">
        <f t="shared" si="5"/>
        <v>Load=  pH</v>
      </c>
      <c r="I31" s="1" t="str">
        <f t="shared" si="5"/>
        <v>Load=  pH</v>
      </c>
      <c r="J31" s="1" t="str">
        <f t="shared" si="5"/>
        <v>Load=  pH</v>
      </c>
      <c r="K31" s="1" t="str">
        <f t="shared" si="5"/>
        <v>Load=  pH</v>
      </c>
      <c r="L31" s="1" t="str">
        <f t="shared" si="5"/>
        <v>Load=  pH</v>
      </c>
      <c r="M31" s="1" t="str">
        <f t="shared" si="5"/>
        <v>Load=  pH</v>
      </c>
    </row>
    <row r="32" spans="1:13" x14ac:dyDescent="0.3">
      <c r="D32" s="1" t="s">
        <v>183</v>
      </c>
      <c r="E32" s="1" t="s">
        <v>74</v>
      </c>
      <c r="F32" s="1" t="s">
        <v>74</v>
      </c>
      <c r="G32" s="1" t="s">
        <v>74</v>
      </c>
      <c r="H32" s="1" t="s">
        <v>74</v>
      </c>
      <c r="I32" s="1" t="s">
        <v>74</v>
      </c>
      <c r="J32" s="1" t="s">
        <v>74</v>
      </c>
      <c r="K32" s="1" t="s">
        <v>74</v>
      </c>
      <c r="L32" s="1" t="s">
        <v>74</v>
      </c>
      <c r="M32" s="1" t="s">
        <v>74</v>
      </c>
    </row>
    <row r="33" spans="4:13" x14ac:dyDescent="0.3">
      <c r="D33" s="1">
        <v>0</v>
      </c>
      <c r="E33" s="1" t="s">
        <v>461</v>
      </c>
      <c r="F33" s="1" t="s">
        <v>465</v>
      </c>
      <c r="G33" s="1" t="s">
        <v>476</v>
      </c>
      <c r="H33" s="1" t="s">
        <v>487</v>
      </c>
      <c r="I33" s="1" t="s">
        <v>497</v>
      </c>
      <c r="J33" s="1" t="s">
        <v>508</v>
      </c>
      <c r="K33" s="1" t="s">
        <v>519</v>
      </c>
      <c r="L33" s="1" t="s">
        <v>529</v>
      </c>
      <c r="M33" s="1" t="s">
        <v>442</v>
      </c>
    </row>
    <row r="34" spans="4:13" x14ac:dyDescent="0.3">
      <c r="D34" s="1">
        <v>0.1</v>
      </c>
      <c r="E34" s="2" t="s">
        <v>462</v>
      </c>
      <c r="F34" s="2" t="s">
        <v>466</v>
      </c>
      <c r="G34" s="1" t="s">
        <v>477</v>
      </c>
      <c r="H34" s="1" t="s">
        <v>488</v>
      </c>
      <c r="I34" s="1" t="s">
        <v>498</v>
      </c>
      <c r="J34" s="1" t="s">
        <v>509</v>
      </c>
      <c r="K34" s="1" t="s">
        <v>520</v>
      </c>
      <c r="L34" s="1" t="s">
        <v>530</v>
      </c>
      <c r="M34" s="1" t="s">
        <v>539</v>
      </c>
    </row>
    <row r="35" spans="4:13" x14ac:dyDescent="0.3">
      <c r="D35" s="1">
        <v>0.2</v>
      </c>
      <c r="E35" s="2" t="s">
        <v>463</v>
      </c>
      <c r="F35" s="2" t="s">
        <v>467</v>
      </c>
      <c r="G35" s="1" t="s">
        <v>478</v>
      </c>
      <c r="H35" s="1" t="s">
        <v>347</v>
      </c>
      <c r="I35" s="1" t="s">
        <v>499</v>
      </c>
      <c r="J35" s="1" t="s">
        <v>510</v>
      </c>
      <c r="K35" s="1" t="s">
        <v>521</v>
      </c>
      <c r="L35" s="1" t="s">
        <v>531</v>
      </c>
      <c r="M35" s="1" t="s">
        <v>540</v>
      </c>
    </row>
    <row r="36" spans="4:13" x14ac:dyDescent="0.3">
      <c r="D36" s="1">
        <v>0.3</v>
      </c>
      <c r="E36" s="2" t="s">
        <v>464</v>
      </c>
      <c r="F36" s="2" t="s">
        <v>468</v>
      </c>
      <c r="G36" s="1" t="s">
        <v>479</v>
      </c>
      <c r="H36" s="1" t="s">
        <v>489</v>
      </c>
      <c r="I36" s="1" t="s">
        <v>500</v>
      </c>
      <c r="J36" s="1" t="s">
        <v>511</v>
      </c>
      <c r="K36" s="1" t="s">
        <v>457</v>
      </c>
      <c r="L36" s="1" t="s">
        <v>532</v>
      </c>
      <c r="M36" s="1" t="s">
        <v>458</v>
      </c>
    </row>
    <row r="37" spans="4:13" x14ac:dyDescent="0.3">
      <c r="D37" s="1">
        <v>0.4</v>
      </c>
      <c r="E37" s="2">
        <v>0</v>
      </c>
      <c r="F37" s="2" t="s">
        <v>469</v>
      </c>
      <c r="G37" s="1" t="s">
        <v>480</v>
      </c>
      <c r="H37" s="1" t="s">
        <v>490</v>
      </c>
      <c r="I37" s="1" t="s">
        <v>501</v>
      </c>
      <c r="J37" s="1" t="s">
        <v>512</v>
      </c>
      <c r="K37" s="1" t="s">
        <v>522</v>
      </c>
      <c r="L37" s="1" t="s">
        <v>533</v>
      </c>
      <c r="M37" s="1" t="s">
        <v>541</v>
      </c>
    </row>
    <row r="38" spans="4:13" x14ac:dyDescent="0.3">
      <c r="D38" s="1">
        <v>0.5</v>
      </c>
      <c r="E38" s="2">
        <v>0</v>
      </c>
      <c r="F38" s="2" t="s">
        <v>470</v>
      </c>
      <c r="G38" s="1" t="s">
        <v>481</v>
      </c>
      <c r="H38" s="1" t="s">
        <v>491</v>
      </c>
      <c r="I38" s="1" t="s">
        <v>502</v>
      </c>
      <c r="J38" s="1" t="s">
        <v>513</v>
      </c>
      <c r="K38" s="1" t="s">
        <v>523</v>
      </c>
      <c r="L38" s="1" t="s">
        <v>416</v>
      </c>
      <c r="M38" s="1" t="s">
        <v>542</v>
      </c>
    </row>
    <row r="39" spans="4:13" x14ac:dyDescent="0.3">
      <c r="D39" s="1">
        <v>0.6</v>
      </c>
      <c r="E39" s="2">
        <v>0</v>
      </c>
      <c r="F39" s="2" t="s">
        <v>471</v>
      </c>
      <c r="G39" s="1" t="s">
        <v>482</v>
      </c>
      <c r="H39" s="1" t="s">
        <v>492</v>
      </c>
      <c r="I39" s="1" t="s">
        <v>503</v>
      </c>
      <c r="J39" s="1" t="s">
        <v>514</v>
      </c>
      <c r="K39" s="1" t="s">
        <v>524</v>
      </c>
      <c r="L39" s="1" t="s">
        <v>534</v>
      </c>
      <c r="M39" s="1" t="s">
        <v>543</v>
      </c>
    </row>
    <row r="40" spans="4:13" x14ac:dyDescent="0.3">
      <c r="D40" s="1">
        <v>0.7</v>
      </c>
      <c r="E40" s="2">
        <v>0</v>
      </c>
      <c r="F40" s="2" t="s">
        <v>472</v>
      </c>
      <c r="G40" s="1" t="s">
        <v>483</v>
      </c>
      <c r="H40" s="1" t="s">
        <v>493</v>
      </c>
      <c r="I40" s="1" t="s">
        <v>504</v>
      </c>
      <c r="J40" s="1" t="s">
        <v>515</v>
      </c>
      <c r="K40" s="1" t="s">
        <v>525</v>
      </c>
      <c r="L40" s="1" t="s">
        <v>535</v>
      </c>
      <c r="M40" s="1" t="s">
        <v>544</v>
      </c>
    </row>
    <row r="41" spans="4:13" x14ac:dyDescent="0.3">
      <c r="D41" s="1">
        <v>0.8</v>
      </c>
      <c r="E41" s="2">
        <v>0</v>
      </c>
      <c r="F41" s="2" t="s">
        <v>473</v>
      </c>
      <c r="G41" s="1" t="s">
        <v>484</v>
      </c>
      <c r="H41" s="1" t="s">
        <v>494</v>
      </c>
      <c r="I41" s="1" t="s">
        <v>505</v>
      </c>
      <c r="J41" s="1" t="s">
        <v>516</v>
      </c>
      <c r="K41" s="1" t="s">
        <v>526</v>
      </c>
      <c r="L41" s="1" t="s">
        <v>536</v>
      </c>
      <c r="M41" s="1" t="s">
        <v>487</v>
      </c>
    </row>
    <row r="42" spans="4:13" x14ac:dyDescent="0.3">
      <c r="D42" s="1">
        <v>0.9</v>
      </c>
      <c r="E42" s="2">
        <v>0</v>
      </c>
      <c r="F42" s="2" t="s">
        <v>474</v>
      </c>
      <c r="G42" s="1" t="s">
        <v>485</v>
      </c>
      <c r="H42" s="1" t="s">
        <v>495</v>
      </c>
      <c r="I42" s="1" t="s">
        <v>506</v>
      </c>
      <c r="J42" s="1" t="s">
        <v>517</v>
      </c>
      <c r="K42" s="1" t="s">
        <v>527</v>
      </c>
      <c r="L42" s="1" t="s">
        <v>537</v>
      </c>
      <c r="M42" s="1" t="s">
        <v>545</v>
      </c>
    </row>
    <row r="43" spans="4:13" x14ac:dyDescent="0.3">
      <c r="D43" s="1">
        <v>1</v>
      </c>
      <c r="E43" s="1">
        <v>0</v>
      </c>
      <c r="F43" s="1" t="s">
        <v>475</v>
      </c>
      <c r="G43" s="1" t="s">
        <v>486</v>
      </c>
      <c r="H43" s="1" t="s">
        <v>496</v>
      </c>
      <c r="I43" s="1" t="s">
        <v>507</v>
      </c>
      <c r="J43" s="1" t="s">
        <v>518</v>
      </c>
      <c r="K43" s="1" t="s">
        <v>528</v>
      </c>
      <c r="L43" s="1" t="s">
        <v>538</v>
      </c>
      <c r="M43" s="1" t="s">
        <v>546</v>
      </c>
    </row>
    <row r="45" spans="4:13" x14ac:dyDescent="0.3">
      <c r="D45" s="1" t="str">
        <f t="shared" ref="D45:D56" si="6">D32</f>
        <v>x of L</v>
      </c>
      <c r="E45" s="1" t="s">
        <v>75</v>
      </c>
      <c r="F45" s="1" t="s">
        <v>75</v>
      </c>
      <c r="G45" s="1" t="s">
        <v>75</v>
      </c>
      <c r="H45" s="1" t="s">
        <v>75</v>
      </c>
      <c r="I45" s="1" t="s">
        <v>75</v>
      </c>
      <c r="J45" s="1" t="s">
        <v>75</v>
      </c>
      <c r="K45" s="1" t="s">
        <v>75</v>
      </c>
      <c r="L45" s="1" t="s">
        <v>75</v>
      </c>
      <c r="M45" s="1" t="s">
        <v>75</v>
      </c>
    </row>
    <row r="46" spans="4:13" x14ac:dyDescent="0.3">
      <c r="D46" s="1">
        <f t="shared" si="6"/>
        <v>0</v>
      </c>
      <c r="E46" s="1">
        <f>IF(ISNUMBER(SEARCH("m",E33)),REPLACE(E33,FIND("m",E33),10,"e-3")*2,E33*2)</f>
        <v>0.91659999999999997</v>
      </c>
      <c r="F46" s="1">
        <f t="shared" ref="F46:M46" si="7">IF(ISNUMBER(SEARCH("m",F33)),REPLACE(F33,FIND("m",F33),10,"e-3")*2,F33*2)</f>
        <v>0.98240000000000005</v>
      </c>
      <c r="G46" s="1">
        <f t="shared" si="7"/>
        <v>1.0633999999999999</v>
      </c>
      <c r="H46" s="1">
        <f t="shared" si="7"/>
        <v>1.1566000000000001</v>
      </c>
      <c r="I46" s="1">
        <f t="shared" si="7"/>
        <v>1.2512000000000001</v>
      </c>
      <c r="J46" s="1">
        <f t="shared" si="7"/>
        <v>1.3378000000000001</v>
      </c>
      <c r="K46" s="1">
        <f t="shared" si="7"/>
        <v>1.4092</v>
      </c>
      <c r="L46" s="1">
        <f t="shared" si="7"/>
        <v>1.4594</v>
      </c>
      <c r="M46" s="1">
        <f t="shared" si="7"/>
        <v>1.4843999999999999</v>
      </c>
    </row>
    <row r="47" spans="4:13" x14ac:dyDescent="0.3">
      <c r="D47" s="1">
        <f t="shared" si="6"/>
        <v>0.1</v>
      </c>
      <c r="E47" s="1">
        <f t="shared" ref="E47:M47" si="8">IF(ISNUMBER(SEARCH("m",E34)),REPLACE(E34,FIND("m",E34),10,"e-3")*2,E34*2)</f>
        <v>0.70020000000000004</v>
      </c>
      <c r="F47" s="1">
        <f t="shared" si="8"/>
        <v>0.7752</v>
      </c>
      <c r="G47" s="1">
        <f t="shared" si="8"/>
        <v>0.86539999999999995</v>
      </c>
      <c r="H47" s="1">
        <f t="shared" si="8"/>
        <v>0.96660000000000001</v>
      </c>
      <c r="I47" s="1">
        <f t="shared" si="8"/>
        <v>1.071</v>
      </c>
      <c r="J47" s="1">
        <f t="shared" si="8"/>
        <v>1.1704000000000001</v>
      </c>
      <c r="K47" s="1">
        <f t="shared" si="8"/>
        <v>1.2572000000000001</v>
      </c>
      <c r="L47" s="1">
        <f t="shared" si="8"/>
        <v>1.3244</v>
      </c>
      <c r="M47" s="1">
        <f t="shared" si="8"/>
        <v>1.3668</v>
      </c>
    </row>
    <row r="48" spans="4:13" x14ac:dyDescent="0.3">
      <c r="D48" s="1">
        <f t="shared" si="6"/>
        <v>0.2</v>
      </c>
      <c r="E48" s="1">
        <f t="shared" ref="E48:M48" si="9">IF(ISNUMBER(SEARCH("m",E35)),REPLACE(E35,FIND("m",E35),10,"e-3")*2,E35*2)</f>
        <v>0.47299999999999998</v>
      </c>
      <c r="F48" s="1">
        <f t="shared" si="9"/>
        <v>0.55640000000000001</v>
      </c>
      <c r="G48" s="1">
        <f t="shared" si="9"/>
        <v>0.6512</v>
      </c>
      <c r="H48" s="1">
        <f t="shared" si="9"/>
        <v>0.75860000000000005</v>
      </c>
      <c r="I48" s="1">
        <f t="shared" si="9"/>
        <v>0.87180000000000002</v>
      </c>
      <c r="J48" s="1">
        <f t="shared" si="9"/>
        <v>0.98280000000000001</v>
      </c>
      <c r="K48" s="1">
        <f t="shared" si="9"/>
        <v>1.0840000000000001</v>
      </c>
      <c r="L48" s="1">
        <f t="shared" si="9"/>
        <v>1.1676</v>
      </c>
      <c r="M48" s="1">
        <f t="shared" si="9"/>
        <v>1.228</v>
      </c>
    </row>
    <row r="49" spans="4:13" x14ac:dyDescent="0.3">
      <c r="D49" s="1">
        <f t="shared" si="6"/>
        <v>0.3</v>
      </c>
      <c r="E49" s="1">
        <f t="shared" ref="E49:M49" si="10">IF(ISNUMBER(SEARCH("m",E36)),REPLACE(E36,FIND("m",E36),10,"e-3")*2,E36*2)</f>
        <v>0.2384</v>
      </c>
      <c r="F49" s="1">
        <f t="shared" si="10"/>
        <v>0.32900000000000001</v>
      </c>
      <c r="G49" s="1">
        <f t="shared" si="10"/>
        <v>0.42480000000000001</v>
      </c>
      <c r="H49" s="1">
        <f t="shared" si="10"/>
        <v>0.53680000000000005</v>
      </c>
      <c r="I49" s="1">
        <f t="shared" si="10"/>
        <v>0.65680000000000005</v>
      </c>
      <c r="J49" s="1">
        <f t="shared" si="10"/>
        <v>0.77800000000000002</v>
      </c>
      <c r="K49" s="1">
        <f t="shared" si="10"/>
        <v>0.89239999999999997</v>
      </c>
      <c r="L49" s="1">
        <f t="shared" si="10"/>
        <v>0.99219999999999997</v>
      </c>
      <c r="M49" s="1">
        <f t="shared" si="10"/>
        <v>1.07</v>
      </c>
    </row>
    <row r="50" spans="4:13" x14ac:dyDescent="0.3">
      <c r="D50" s="1">
        <f t="shared" si="6"/>
        <v>0.4</v>
      </c>
      <c r="E50" s="1">
        <f t="shared" ref="E50:M50" si="11">IF(ISNUMBER(SEARCH("m",E37)),REPLACE(E37,FIND("m",E37),10,"e-3")*2,E37*2)</f>
        <v>0</v>
      </c>
      <c r="F50" s="1">
        <f t="shared" si="11"/>
        <v>9.6579999999999999E-2</v>
      </c>
      <c r="G50" s="1">
        <f t="shared" si="11"/>
        <v>0.1905</v>
      </c>
      <c r="H50" s="1">
        <f t="shared" si="11"/>
        <v>0.30499999999999999</v>
      </c>
      <c r="I50" s="1">
        <f t="shared" si="11"/>
        <v>0.43020000000000003</v>
      </c>
      <c r="J50" s="1">
        <f t="shared" si="11"/>
        <v>0.55979999999999996</v>
      </c>
      <c r="K50" s="1">
        <f t="shared" si="11"/>
        <v>0.68600000000000005</v>
      </c>
      <c r="L50" s="1">
        <f t="shared" si="11"/>
        <v>0.80059999999999998</v>
      </c>
      <c r="M50" s="1">
        <f t="shared" si="11"/>
        <v>0.89559999999999995</v>
      </c>
    </row>
    <row r="51" spans="4:13" x14ac:dyDescent="0.3">
      <c r="D51" s="1">
        <f t="shared" si="6"/>
        <v>0.5</v>
      </c>
      <c r="E51" s="1">
        <f t="shared" ref="E51:M51" si="12">IF(ISNUMBER(SEARCH("m",E38)),REPLACE(E38,FIND("m",E38),10,"e-3")*2,E38*2)</f>
        <v>0</v>
      </c>
      <c r="F51" s="1">
        <f t="shared" si="12"/>
        <v>0.10680000000000001</v>
      </c>
      <c r="G51" s="1">
        <f t="shared" si="12"/>
        <v>0.21640000000000001</v>
      </c>
      <c r="H51" s="1">
        <f t="shared" si="12"/>
        <v>0.3448</v>
      </c>
      <c r="I51" s="1">
        <f t="shared" si="12"/>
        <v>0.48359999999999997</v>
      </c>
      <c r="J51" s="1">
        <f t="shared" si="12"/>
        <v>0.62580000000000002</v>
      </c>
      <c r="K51" s="1">
        <f t="shared" si="12"/>
        <v>0.76280000000000003</v>
      </c>
      <c r="L51" s="1">
        <f t="shared" si="12"/>
        <v>0.88480000000000003</v>
      </c>
      <c r="M51" s="1">
        <f t="shared" si="12"/>
        <v>0.98360000000000003</v>
      </c>
    </row>
    <row r="52" spans="4:13" x14ac:dyDescent="0.3">
      <c r="D52" s="1">
        <f t="shared" si="6"/>
        <v>0.6</v>
      </c>
      <c r="E52" s="1">
        <f t="shared" ref="E52:M52" si="13">IF(ISNUMBER(SEARCH("m",E39)),REPLACE(E39,FIND("m",E39),10,"e-3")*2,E39*2)</f>
        <v>0</v>
      </c>
      <c r="F52" s="1">
        <f t="shared" si="13"/>
        <v>0.11532000000000001</v>
      </c>
      <c r="G52" s="1">
        <f t="shared" si="13"/>
        <v>0.2382</v>
      </c>
      <c r="H52" s="1">
        <f t="shared" si="13"/>
        <v>0.37819999999999998</v>
      </c>
      <c r="I52" s="1">
        <f t="shared" si="13"/>
        <v>0.52859999999999996</v>
      </c>
      <c r="J52" s="1">
        <f t="shared" si="13"/>
        <v>0.68120000000000003</v>
      </c>
      <c r="K52" s="1">
        <f t="shared" si="13"/>
        <v>0.82679999999999998</v>
      </c>
      <c r="L52" s="1">
        <f t="shared" si="13"/>
        <v>0.95499999999999996</v>
      </c>
      <c r="M52" s="1">
        <f t="shared" si="13"/>
        <v>1.0569999999999999</v>
      </c>
    </row>
    <row r="53" spans="4:13" x14ac:dyDescent="0.3">
      <c r="D53" s="1">
        <f t="shared" si="6"/>
        <v>0.7</v>
      </c>
      <c r="E53" s="1">
        <f t="shared" ref="E53:M53" si="14">IF(ISNUMBER(SEARCH("m",E40)),REPLACE(E40,FIND("m",E40),10,"e-3")*2,E40*2)</f>
        <v>0</v>
      </c>
      <c r="F53" s="1">
        <f t="shared" si="14"/>
        <v>0.12204</v>
      </c>
      <c r="G53" s="1">
        <f t="shared" si="14"/>
        <v>0.25540000000000002</v>
      </c>
      <c r="H53" s="1">
        <f t="shared" si="14"/>
        <v>0.40479999999999999</v>
      </c>
      <c r="I53" s="1">
        <f t="shared" si="14"/>
        <v>0.56420000000000003</v>
      </c>
      <c r="J53" s="1">
        <f t="shared" si="14"/>
        <v>0.72519999999999996</v>
      </c>
      <c r="K53" s="1">
        <f t="shared" si="14"/>
        <v>0.87760000000000005</v>
      </c>
      <c r="L53" s="1">
        <f t="shared" si="14"/>
        <v>1.0105999999999999</v>
      </c>
      <c r="M53" s="1">
        <f t="shared" si="14"/>
        <v>1.1148</v>
      </c>
    </row>
    <row r="54" spans="4:13" x14ac:dyDescent="0.3">
      <c r="D54" s="1">
        <f t="shared" si="6"/>
        <v>0.8</v>
      </c>
      <c r="E54" s="1">
        <f t="shared" ref="E54:M54" si="15">IF(ISNUMBER(SEARCH("m",E41)),REPLACE(E41,FIND("m",E41),10,"e-3")*2,E41*2)</f>
        <v>0</v>
      </c>
      <c r="F54" s="1">
        <f t="shared" si="15"/>
        <v>0.12692000000000001</v>
      </c>
      <c r="G54" s="1">
        <f t="shared" si="15"/>
        <v>0.26800000000000002</v>
      </c>
      <c r="H54" s="1">
        <f t="shared" si="15"/>
        <v>0.42399999999999999</v>
      </c>
      <c r="I54" s="1">
        <f t="shared" si="15"/>
        <v>0.59</v>
      </c>
      <c r="J54" s="1">
        <f t="shared" si="15"/>
        <v>0.75700000000000001</v>
      </c>
      <c r="K54" s="1">
        <f t="shared" si="15"/>
        <v>0.91439999999999999</v>
      </c>
      <c r="L54" s="1">
        <f t="shared" si="15"/>
        <v>1.0508</v>
      </c>
      <c r="M54" s="1">
        <f t="shared" si="15"/>
        <v>1.1566000000000001</v>
      </c>
    </row>
    <row r="55" spans="4:13" x14ac:dyDescent="0.3">
      <c r="D55" s="1">
        <f t="shared" si="6"/>
        <v>0.9</v>
      </c>
      <c r="E55" s="1">
        <f t="shared" ref="E55:M55" si="16">IF(ISNUMBER(SEARCH("m",E42)),REPLACE(E42,FIND("m",E42),10,"e-3")*2,E42*2)</f>
        <v>0</v>
      </c>
      <c r="F55" s="1">
        <f t="shared" si="16"/>
        <v>0.12986</v>
      </c>
      <c r="G55" s="1">
        <f t="shared" si="16"/>
        <v>0.27560000000000001</v>
      </c>
      <c r="H55" s="1">
        <f t="shared" si="16"/>
        <v>0.43580000000000002</v>
      </c>
      <c r="I55" s="1">
        <f t="shared" si="16"/>
        <v>0.60560000000000003</v>
      </c>
      <c r="J55" s="1">
        <f t="shared" si="16"/>
        <v>0.7762</v>
      </c>
      <c r="K55" s="1">
        <f t="shared" si="16"/>
        <v>0.93659999999999999</v>
      </c>
      <c r="L55" s="1">
        <f t="shared" si="16"/>
        <v>1.075</v>
      </c>
      <c r="M55" s="1">
        <f t="shared" si="16"/>
        <v>1.1818</v>
      </c>
    </row>
    <row r="56" spans="4:13" x14ac:dyDescent="0.3">
      <c r="D56" s="1">
        <f t="shared" si="6"/>
        <v>1</v>
      </c>
      <c r="E56" s="1">
        <f t="shared" ref="E56:M56" si="17">IF(ISNUMBER(SEARCH("m",E43)),REPLACE(E43,FIND("m",E43),10,"e-3")*2,E43*2)</f>
        <v>0</v>
      </c>
      <c r="F56" s="1">
        <f t="shared" si="17"/>
        <v>0.13084000000000001</v>
      </c>
      <c r="G56" s="1">
        <f t="shared" si="17"/>
        <v>0.27800000000000002</v>
      </c>
      <c r="H56" s="1">
        <f t="shared" si="17"/>
        <v>0.43959999999999999</v>
      </c>
      <c r="I56" s="1">
        <f t="shared" si="17"/>
        <v>0.61099999999999999</v>
      </c>
      <c r="J56" s="1">
        <f t="shared" si="17"/>
        <v>0.78259999999999996</v>
      </c>
      <c r="K56" s="1">
        <f t="shared" si="17"/>
        <v>0.94399999999999995</v>
      </c>
      <c r="L56" s="1">
        <f t="shared" si="17"/>
        <v>1.083</v>
      </c>
      <c r="M56" s="1">
        <f t="shared" si="17"/>
        <v>1.1901999999999999</v>
      </c>
    </row>
  </sheetData>
  <mergeCells count="2">
    <mergeCell ref="A3:B3"/>
    <mergeCell ref="A31:B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4E8B3-9695-400B-8EB1-6EE3AC65F819}">
  <dimension ref="A1:M28"/>
  <sheetViews>
    <sheetView zoomScale="85" zoomScaleNormal="85" workbookViewId="0">
      <selection activeCell="Z15" sqref="Z15"/>
    </sheetView>
  </sheetViews>
  <sheetFormatPr defaultRowHeight="14.4" x14ac:dyDescent="0.3"/>
  <cols>
    <col min="1" max="4" width="8.88671875" style="1"/>
    <col min="5" max="7" width="11.21875" style="1" bestFit="1" customWidth="1"/>
    <col min="8" max="8" width="9.5546875" style="1" bestFit="1" customWidth="1"/>
    <col min="9" max="9" width="12.109375" style="1" bestFit="1" customWidth="1"/>
    <col min="10" max="10" width="11.109375" style="1" bestFit="1" customWidth="1"/>
    <col min="11" max="11" width="12.109375" style="1" bestFit="1" customWidth="1"/>
    <col min="12" max="12" width="9.5546875" style="1" bestFit="1" customWidth="1"/>
    <col min="13" max="16384" width="8.88671875" style="1"/>
  </cols>
  <sheetData>
    <row r="1" spans="1:13" x14ac:dyDescent="0.3">
      <c r="A1" s="5" t="s">
        <v>182</v>
      </c>
      <c r="B1" s="3"/>
      <c r="E1" s="1">
        <v>0</v>
      </c>
      <c r="F1" s="1">
        <f>E1+40</f>
        <v>40</v>
      </c>
      <c r="G1" s="1">
        <f t="shared" ref="G1:M1" si="0">F1+40</f>
        <v>80</v>
      </c>
      <c r="H1" s="1">
        <f t="shared" si="0"/>
        <v>120</v>
      </c>
      <c r="I1" s="1">
        <f t="shared" si="0"/>
        <v>160</v>
      </c>
      <c r="J1" s="1">
        <f t="shared" si="0"/>
        <v>200</v>
      </c>
      <c r="K1" s="1">
        <f t="shared" si="0"/>
        <v>240</v>
      </c>
      <c r="L1" s="1">
        <f t="shared" si="0"/>
        <v>280</v>
      </c>
      <c r="M1" s="1">
        <f t="shared" si="0"/>
        <v>320</v>
      </c>
    </row>
    <row r="2" spans="1:13" x14ac:dyDescent="0.3">
      <c r="A2" s="6" t="s">
        <v>459</v>
      </c>
      <c r="B2" s="7"/>
      <c r="C2" s="7"/>
    </row>
    <row r="3" spans="1:13" x14ac:dyDescent="0.3">
      <c r="A3" s="8" t="s">
        <v>184</v>
      </c>
      <c r="B3" s="8"/>
      <c r="E3" s="1" t="str">
        <f>_xlfn.CONCAT("Load= ",E1," pH")</f>
        <v>Load= 0 pH</v>
      </c>
      <c r="F3" s="1" t="str">
        <f t="shared" ref="F3:M3" si="1">_xlfn.CONCAT("Load= ",F1," pH")</f>
        <v>Load= 40 pH</v>
      </c>
      <c r="G3" s="1" t="str">
        <f t="shared" si="1"/>
        <v>Load= 80 pH</v>
      </c>
      <c r="H3" s="1" t="str">
        <f t="shared" si="1"/>
        <v>Load= 120 pH</v>
      </c>
      <c r="I3" s="1" t="str">
        <f t="shared" si="1"/>
        <v>Load= 160 pH</v>
      </c>
      <c r="J3" s="1" t="str">
        <f t="shared" si="1"/>
        <v>Load= 200 pH</v>
      </c>
      <c r="K3" s="1" t="str">
        <f t="shared" si="1"/>
        <v>Load= 240 pH</v>
      </c>
      <c r="L3" s="1" t="str">
        <f t="shared" si="1"/>
        <v>Load= 280 pH</v>
      </c>
      <c r="M3" s="1" t="str">
        <f t="shared" si="1"/>
        <v>Load= 320 pH</v>
      </c>
    </row>
    <row r="4" spans="1:13" x14ac:dyDescent="0.3">
      <c r="D4" s="1" t="s">
        <v>183</v>
      </c>
      <c r="E4" s="1" t="s">
        <v>74</v>
      </c>
      <c r="F4" s="1" t="s">
        <v>74</v>
      </c>
      <c r="G4" s="1" t="s">
        <v>74</v>
      </c>
      <c r="H4" s="1" t="s">
        <v>74</v>
      </c>
      <c r="I4" s="1" t="s">
        <v>74</v>
      </c>
      <c r="J4" s="1" t="s">
        <v>74</v>
      </c>
      <c r="K4" s="1" t="s">
        <v>74</v>
      </c>
      <c r="L4" s="1" t="s">
        <v>74</v>
      </c>
      <c r="M4" s="1" t="s">
        <v>74</v>
      </c>
    </row>
    <row r="5" spans="1:13" x14ac:dyDescent="0.3">
      <c r="D5" s="1">
        <v>0</v>
      </c>
      <c r="E5" s="1">
        <v>0</v>
      </c>
      <c r="F5" s="1" t="s">
        <v>372</v>
      </c>
      <c r="G5" s="1" t="s">
        <v>382</v>
      </c>
      <c r="H5" s="1" t="s">
        <v>392</v>
      </c>
      <c r="I5" s="1" t="s">
        <v>402</v>
      </c>
      <c r="J5" s="1" t="s">
        <v>413</v>
      </c>
      <c r="K5" s="1" t="s">
        <v>277</v>
      </c>
      <c r="L5" s="1" t="s">
        <v>432</v>
      </c>
      <c r="M5" s="1" t="s">
        <v>443</v>
      </c>
    </row>
    <row r="6" spans="1:13" x14ac:dyDescent="0.3">
      <c r="D6" s="1">
        <v>0.1</v>
      </c>
      <c r="E6" s="1">
        <v>0</v>
      </c>
      <c r="F6" s="2" t="s">
        <v>373</v>
      </c>
      <c r="G6" s="1" t="s">
        <v>383</v>
      </c>
      <c r="H6" s="1" t="s">
        <v>393</v>
      </c>
      <c r="I6" s="1" t="s">
        <v>403</v>
      </c>
      <c r="J6" s="1" t="s">
        <v>414</v>
      </c>
      <c r="K6" s="1" t="s">
        <v>422</v>
      </c>
      <c r="L6" s="1" t="s">
        <v>433</v>
      </c>
      <c r="M6" s="1" t="s">
        <v>444</v>
      </c>
    </row>
    <row r="7" spans="1:13" x14ac:dyDescent="0.3">
      <c r="D7" s="1">
        <v>0.2</v>
      </c>
      <c r="E7" s="1">
        <v>0</v>
      </c>
      <c r="F7" s="2" t="s">
        <v>374</v>
      </c>
      <c r="G7" s="1" t="s">
        <v>384</v>
      </c>
      <c r="H7" s="1" t="s">
        <v>394</v>
      </c>
      <c r="I7" s="1" t="s">
        <v>404</v>
      </c>
      <c r="J7" s="1" t="s">
        <v>120</v>
      </c>
      <c r="K7" s="1" t="s">
        <v>423</v>
      </c>
      <c r="L7" s="1" t="s">
        <v>434</v>
      </c>
      <c r="M7" s="1" t="s">
        <v>278</v>
      </c>
    </row>
    <row r="8" spans="1:13" x14ac:dyDescent="0.3">
      <c r="D8" s="1">
        <v>0.3</v>
      </c>
      <c r="E8" s="1">
        <v>0</v>
      </c>
      <c r="F8" s="2" t="s">
        <v>375</v>
      </c>
      <c r="G8" s="1" t="s">
        <v>385</v>
      </c>
      <c r="H8" s="1" t="s">
        <v>395</v>
      </c>
      <c r="I8" s="1" t="s">
        <v>405</v>
      </c>
      <c r="J8" s="1" t="s">
        <v>415</v>
      </c>
      <c r="K8" s="1" t="s">
        <v>424</v>
      </c>
      <c r="L8" s="1" t="s">
        <v>435</v>
      </c>
      <c r="M8" s="1" t="s">
        <v>445</v>
      </c>
    </row>
    <row r="9" spans="1:13" x14ac:dyDescent="0.3">
      <c r="D9" s="1">
        <v>0.4</v>
      </c>
      <c r="E9" s="1">
        <v>0</v>
      </c>
      <c r="F9" s="2" t="s">
        <v>376</v>
      </c>
      <c r="G9" s="1" t="s">
        <v>386</v>
      </c>
      <c r="H9" s="1" t="s">
        <v>396</v>
      </c>
      <c r="I9" s="1" t="s">
        <v>406</v>
      </c>
      <c r="J9" s="1" t="s">
        <v>416</v>
      </c>
      <c r="K9" s="1" t="s">
        <v>425</v>
      </c>
      <c r="L9" s="1" t="s">
        <v>436</v>
      </c>
      <c r="M9" s="1" t="s">
        <v>446</v>
      </c>
    </row>
    <row r="10" spans="1:13" x14ac:dyDescent="0.3">
      <c r="D10" s="1">
        <v>0.5</v>
      </c>
      <c r="E10" s="1">
        <v>0</v>
      </c>
      <c r="F10" s="2" t="s">
        <v>284</v>
      </c>
      <c r="G10" s="1" t="s">
        <v>387</v>
      </c>
      <c r="H10" s="1" t="s">
        <v>397</v>
      </c>
      <c r="I10" s="1" t="s">
        <v>407</v>
      </c>
      <c r="J10" s="1" t="s">
        <v>417</v>
      </c>
      <c r="K10" s="1" t="s">
        <v>426</v>
      </c>
      <c r="L10" s="1" t="s">
        <v>437</v>
      </c>
      <c r="M10" s="1" t="s">
        <v>447</v>
      </c>
    </row>
    <row r="11" spans="1:13" x14ac:dyDescent="0.3">
      <c r="D11" s="1">
        <v>0.6</v>
      </c>
      <c r="E11" s="1">
        <v>0</v>
      </c>
      <c r="F11" s="2" t="s">
        <v>377</v>
      </c>
      <c r="G11" s="1" t="s">
        <v>388</v>
      </c>
      <c r="H11" s="1" t="s">
        <v>398</v>
      </c>
      <c r="I11" s="1" t="s">
        <v>408</v>
      </c>
      <c r="J11" s="1" t="s">
        <v>418</v>
      </c>
      <c r="K11" s="1" t="s">
        <v>427</v>
      </c>
      <c r="L11" s="1" t="s">
        <v>438</v>
      </c>
      <c r="M11" s="1" t="s">
        <v>448</v>
      </c>
    </row>
    <row r="12" spans="1:13" x14ac:dyDescent="0.3">
      <c r="D12" s="1">
        <v>0.7</v>
      </c>
      <c r="E12" s="1">
        <v>0</v>
      </c>
      <c r="F12" s="2" t="s">
        <v>378</v>
      </c>
      <c r="G12" s="1" t="s">
        <v>389</v>
      </c>
      <c r="H12" s="1" t="s">
        <v>399</v>
      </c>
      <c r="I12" s="1" t="s">
        <v>409</v>
      </c>
      <c r="J12" s="1" t="s">
        <v>24</v>
      </c>
      <c r="K12" s="1" t="s">
        <v>428</v>
      </c>
      <c r="L12" s="1" t="s">
        <v>439</v>
      </c>
      <c r="M12" s="1" t="s">
        <v>449</v>
      </c>
    </row>
    <row r="13" spans="1:13" x14ac:dyDescent="0.3">
      <c r="D13" s="1">
        <v>0.8</v>
      </c>
      <c r="E13" s="1">
        <v>0</v>
      </c>
      <c r="F13" s="2" t="s">
        <v>379</v>
      </c>
      <c r="G13" s="1" t="s">
        <v>390</v>
      </c>
      <c r="H13" s="1" t="s">
        <v>279</v>
      </c>
      <c r="I13" s="1" t="s">
        <v>410</v>
      </c>
      <c r="J13" s="1" t="s">
        <v>419</v>
      </c>
      <c r="K13" s="1" t="s">
        <v>429</v>
      </c>
      <c r="L13" s="1" t="s">
        <v>440</v>
      </c>
      <c r="M13" s="1" t="s">
        <v>450</v>
      </c>
    </row>
    <row r="14" spans="1:13" x14ac:dyDescent="0.3">
      <c r="D14" s="1">
        <v>0.9</v>
      </c>
      <c r="E14" s="1">
        <v>0</v>
      </c>
      <c r="F14" s="2" t="s">
        <v>380</v>
      </c>
      <c r="G14" s="1" t="s">
        <v>391</v>
      </c>
      <c r="H14" s="1" t="s">
        <v>400</v>
      </c>
      <c r="I14" s="1" t="s">
        <v>411</v>
      </c>
      <c r="J14" s="1" t="s">
        <v>420</v>
      </c>
      <c r="K14" s="1" t="s">
        <v>430</v>
      </c>
      <c r="L14" s="1" t="s">
        <v>441</v>
      </c>
      <c r="M14" s="1" t="s">
        <v>451</v>
      </c>
    </row>
    <row r="15" spans="1:13" x14ac:dyDescent="0.3">
      <c r="D15" s="1">
        <v>1</v>
      </c>
      <c r="E15" s="1">
        <v>0</v>
      </c>
      <c r="F15" s="1" t="s">
        <v>381</v>
      </c>
      <c r="G15" s="1" t="s">
        <v>261</v>
      </c>
      <c r="H15" s="1" t="s">
        <v>401</v>
      </c>
      <c r="I15" s="1" t="s">
        <v>412</v>
      </c>
      <c r="J15" s="1" t="s">
        <v>421</v>
      </c>
      <c r="K15" s="1" t="s">
        <v>431</v>
      </c>
      <c r="L15" s="1" t="s">
        <v>442</v>
      </c>
      <c r="M15" s="1" t="s">
        <v>452</v>
      </c>
    </row>
    <row r="17" spans="4:13" x14ac:dyDescent="0.3">
      <c r="D17" s="1" t="str">
        <f t="shared" ref="D17:D28" si="2">D4</f>
        <v>x of L</v>
      </c>
      <c r="E17" s="1" t="s">
        <v>75</v>
      </c>
      <c r="F17" s="1" t="s">
        <v>75</v>
      </c>
      <c r="G17" s="1" t="s">
        <v>75</v>
      </c>
      <c r="H17" s="1" t="s">
        <v>75</v>
      </c>
      <c r="I17" s="1" t="s">
        <v>75</v>
      </c>
      <c r="J17" s="1" t="s">
        <v>75</v>
      </c>
      <c r="K17" s="1" t="s">
        <v>75</v>
      </c>
      <c r="L17" s="1" t="s">
        <v>75</v>
      </c>
      <c r="M17" s="1" t="s">
        <v>75</v>
      </c>
    </row>
    <row r="18" spans="4:13" x14ac:dyDescent="0.3">
      <c r="D18" s="1">
        <f t="shared" si="2"/>
        <v>0</v>
      </c>
      <c r="E18" s="1">
        <f>IF(ISNUMBER(SEARCH("m",E5)),REPLACE(E5,FIND("m",E5),10,"e-3")*2,E5*2)</f>
        <v>0</v>
      </c>
      <c r="F18" s="1">
        <f t="shared" ref="F18:M18" si="3">IF(ISNUMBER(SEARCH("m",F5)),REPLACE(F5,FIND("m",F5),10,"e-3")*2,F5*2)</f>
        <v>0.105</v>
      </c>
      <c r="G18" s="1">
        <f t="shared" si="3"/>
        <v>0.2324</v>
      </c>
      <c r="H18" s="1">
        <f t="shared" si="3"/>
        <v>0.31900000000000001</v>
      </c>
      <c r="I18" s="1">
        <f t="shared" si="3"/>
        <v>0.443</v>
      </c>
      <c r="J18" s="1">
        <f t="shared" si="3"/>
        <v>0.53039999999999998</v>
      </c>
      <c r="K18" s="1">
        <f t="shared" si="3"/>
        <v>0.52759999999999996</v>
      </c>
      <c r="L18" s="1">
        <f t="shared" si="3"/>
        <v>0.58199999999999996</v>
      </c>
      <c r="M18" s="1">
        <f t="shared" si="3"/>
        <v>0.61360000000000003</v>
      </c>
    </row>
    <row r="19" spans="4:13" x14ac:dyDescent="0.3">
      <c r="D19" s="1">
        <f t="shared" si="2"/>
        <v>0.1</v>
      </c>
      <c r="E19" s="1">
        <f t="shared" ref="E19:M28" si="4">IF(ISNUMBER(SEARCH("m",E6)),REPLACE(E6,FIND("m",E6),10,"e-3")*2,E6*2)</f>
        <v>0</v>
      </c>
      <c r="F19" s="1">
        <f t="shared" si="4"/>
        <v>0.13586000000000001</v>
      </c>
      <c r="G19" s="1">
        <f t="shared" si="4"/>
        <v>0.28439999999999999</v>
      </c>
      <c r="H19" s="1">
        <f t="shared" si="4"/>
        <v>0.42620000000000002</v>
      </c>
      <c r="I19" s="1">
        <f t="shared" si="4"/>
        <v>0.55740000000000001</v>
      </c>
      <c r="J19" s="1">
        <f t="shared" si="4"/>
        <v>0.63400000000000001</v>
      </c>
      <c r="K19" s="1">
        <f t="shared" si="4"/>
        <v>0.69899999999999995</v>
      </c>
      <c r="L19" s="1">
        <f t="shared" si="4"/>
        <v>0.74299999999999999</v>
      </c>
      <c r="M19" s="1">
        <f t="shared" si="4"/>
        <v>0.76100000000000001</v>
      </c>
    </row>
    <row r="20" spans="4:13" x14ac:dyDescent="0.3">
      <c r="D20" s="1">
        <f t="shared" si="2"/>
        <v>0.2</v>
      </c>
      <c r="E20" s="1">
        <f t="shared" si="4"/>
        <v>0</v>
      </c>
      <c r="F20" s="1">
        <f t="shared" si="4"/>
        <v>0.16434000000000001</v>
      </c>
      <c r="G20" s="1">
        <f t="shared" si="4"/>
        <v>0.33179999999999998</v>
      </c>
      <c r="H20" s="1">
        <f t="shared" si="4"/>
        <v>0.52559999999999996</v>
      </c>
      <c r="I20" s="1">
        <f t="shared" si="4"/>
        <v>0.66239999999999999</v>
      </c>
      <c r="J20" s="1">
        <f t="shared" si="4"/>
        <v>0.72799999999999998</v>
      </c>
      <c r="K20" s="1">
        <f t="shared" si="4"/>
        <v>0.85780000000000001</v>
      </c>
      <c r="L20" s="1">
        <f t="shared" si="4"/>
        <v>0.89119999999999999</v>
      </c>
      <c r="M20" s="1">
        <f t="shared" si="4"/>
        <v>0.89580000000000004</v>
      </c>
    </row>
    <row r="21" spans="4:13" x14ac:dyDescent="0.3">
      <c r="D21" s="1">
        <f t="shared" si="2"/>
        <v>0.3</v>
      </c>
      <c r="E21" s="1">
        <f t="shared" si="4"/>
        <v>0</v>
      </c>
      <c r="F21" s="1">
        <f t="shared" si="4"/>
        <v>0.19016</v>
      </c>
      <c r="G21" s="1">
        <f t="shared" si="4"/>
        <v>0.37419999999999998</v>
      </c>
      <c r="H21" s="1">
        <f t="shared" si="4"/>
        <v>0.61619999999999997</v>
      </c>
      <c r="I21" s="1">
        <f t="shared" si="4"/>
        <v>0.75719999999999998</v>
      </c>
      <c r="J21" s="1">
        <f t="shared" si="4"/>
        <v>0.81159999999999999</v>
      </c>
      <c r="K21" s="1">
        <f t="shared" si="4"/>
        <v>1.0022</v>
      </c>
      <c r="L21" s="1">
        <f t="shared" si="4"/>
        <v>1.0251999999999999</v>
      </c>
      <c r="M21" s="1">
        <f t="shared" si="4"/>
        <v>1.0172000000000001</v>
      </c>
    </row>
    <row r="22" spans="4:13" x14ac:dyDescent="0.3">
      <c r="D22" s="1">
        <f t="shared" si="2"/>
        <v>0.4</v>
      </c>
      <c r="E22" s="1">
        <f t="shared" si="4"/>
        <v>0</v>
      </c>
      <c r="F22" s="1">
        <f t="shared" si="4"/>
        <v>0.21299999999999999</v>
      </c>
      <c r="G22" s="1">
        <f t="shared" si="4"/>
        <v>0.41160000000000002</v>
      </c>
      <c r="H22" s="1">
        <f t="shared" si="4"/>
        <v>0.6966</v>
      </c>
      <c r="I22" s="1">
        <f t="shared" si="4"/>
        <v>0.84079999999999999</v>
      </c>
      <c r="J22" s="1">
        <f t="shared" si="4"/>
        <v>0.88480000000000003</v>
      </c>
      <c r="K22" s="1">
        <f t="shared" si="4"/>
        <v>1.1306</v>
      </c>
      <c r="L22" s="1">
        <f t="shared" si="4"/>
        <v>1.1439999999999999</v>
      </c>
      <c r="M22" s="1">
        <f t="shared" si="4"/>
        <v>1.1242000000000001</v>
      </c>
    </row>
    <row r="23" spans="4:13" x14ac:dyDescent="0.3">
      <c r="D23" s="1">
        <f t="shared" si="2"/>
        <v>0.5</v>
      </c>
      <c r="E23" s="1">
        <f t="shared" si="4"/>
        <v>0</v>
      </c>
      <c r="F23" s="1">
        <f t="shared" si="4"/>
        <v>0.23280000000000001</v>
      </c>
      <c r="G23" s="1">
        <f t="shared" si="4"/>
        <v>0.44359999999999999</v>
      </c>
      <c r="H23" s="1">
        <f t="shared" si="4"/>
        <v>0.76639999999999997</v>
      </c>
      <c r="I23" s="1">
        <f t="shared" si="4"/>
        <v>0.91279999999999994</v>
      </c>
      <c r="J23" s="1">
        <f t="shared" si="4"/>
        <v>0.94699999999999995</v>
      </c>
      <c r="K23" s="1">
        <f t="shared" si="4"/>
        <v>1.2416</v>
      </c>
      <c r="L23" s="1">
        <f t="shared" si="4"/>
        <v>1.2462</v>
      </c>
      <c r="M23" s="1">
        <f t="shared" si="4"/>
        <v>1.2158</v>
      </c>
    </row>
    <row r="24" spans="4:13" x14ac:dyDescent="0.3">
      <c r="D24" s="1">
        <f t="shared" si="2"/>
        <v>0.6</v>
      </c>
      <c r="E24" s="1">
        <f t="shared" si="4"/>
        <v>0</v>
      </c>
      <c r="F24" s="1">
        <f t="shared" si="4"/>
        <v>0.2492</v>
      </c>
      <c r="G24" s="1">
        <f t="shared" si="4"/>
        <v>0.4698</v>
      </c>
      <c r="H24" s="1">
        <f t="shared" si="4"/>
        <v>0.82440000000000002</v>
      </c>
      <c r="I24" s="1">
        <f t="shared" si="4"/>
        <v>0.97240000000000004</v>
      </c>
      <c r="J24" s="1">
        <f t="shared" si="4"/>
        <v>0.998</v>
      </c>
      <c r="K24" s="1">
        <f t="shared" si="4"/>
        <v>1.3340000000000001</v>
      </c>
      <c r="L24" s="1">
        <f t="shared" si="4"/>
        <v>1.331</v>
      </c>
      <c r="M24" s="1">
        <f t="shared" si="4"/>
        <v>1.2916000000000001</v>
      </c>
    </row>
    <row r="25" spans="4:13" x14ac:dyDescent="0.3">
      <c r="D25" s="1">
        <f t="shared" si="2"/>
        <v>0.7</v>
      </c>
      <c r="E25" s="1">
        <f t="shared" si="4"/>
        <v>0</v>
      </c>
      <c r="F25" s="1">
        <f t="shared" si="4"/>
        <v>0.26219999999999999</v>
      </c>
      <c r="G25" s="1">
        <f t="shared" si="4"/>
        <v>0.4904</v>
      </c>
      <c r="H25" s="1">
        <f t="shared" si="4"/>
        <v>0.87019999999999997</v>
      </c>
      <c r="I25" s="1">
        <f t="shared" si="4"/>
        <v>1.0192000000000001</v>
      </c>
      <c r="J25" s="1">
        <f t="shared" si="4"/>
        <v>1.0378000000000001</v>
      </c>
      <c r="K25" s="1">
        <f t="shared" si="4"/>
        <v>1.407</v>
      </c>
      <c r="L25" s="1">
        <f t="shared" si="4"/>
        <v>1.3976</v>
      </c>
      <c r="M25" s="1">
        <f t="shared" si="4"/>
        <v>1.351</v>
      </c>
    </row>
    <row r="26" spans="4:13" x14ac:dyDescent="0.3">
      <c r="D26" s="1">
        <f t="shared" si="2"/>
        <v>0.8</v>
      </c>
      <c r="E26" s="1">
        <f t="shared" si="4"/>
        <v>0</v>
      </c>
      <c r="F26" s="1">
        <f t="shared" si="4"/>
        <v>0.27139999999999997</v>
      </c>
      <c r="G26" s="1">
        <f t="shared" si="4"/>
        <v>0.50519999999999998</v>
      </c>
      <c r="H26" s="1">
        <f t="shared" si="4"/>
        <v>0.90339999999999998</v>
      </c>
      <c r="I26" s="1">
        <f t="shared" si="4"/>
        <v>1.0529999999999999</v>
      </c>
      <c r="J26" s="1">
        <f t="shared" si="4"/>
        <v>1.0664</v>
      </c>
      <c r="K26" s="1">
        <f t="shared" si="4"/>
        <v>1.4596</v>
      </c>
      <c r="L26" s="1">
        <f t="shared" si="4"/>
        <v>1.4458</v>
      </c>
      <c r="M26" s="1">
        <f t="shared" si="4"/>
        <v>1.3937999999999999</v>
      </c>
    </row>
    <row r="27" spans="4:13" x14ac:dyDescent="0.3">
      <c r="D27" s="1">
        <f t="shared" si="2"/>
        <v>0.9</v>
      </c>
      <c r="E27" s="1">
        <f t="shared" si="4"/>
        <v>0</v>
      </c>
      <c r="F27" s="1">
        <f t="shared" si="4"/>
        <v>0.27700000000000002</v>
      </c>
      <c r="G27" s="1">
        <f t="shared" si="4"/>
        <v>0.51419999999999999</v>
      </c>
      <c r="H27" s="1">
        <f t="shared" si="4"/>
        <v>0.92320000000000002</v>
      </c>
      <c r="I27" s="1">
        <f t="shared" si="4"/>
        <v>1.0731999999999999</v>
      </c>
      <c r="J27" s="1">
        <f t="shared" si="4"/>
        <v>1.0835999999999999</v>
      </c>
      <c r="K27" s="1">
        <f t="shared" si="4"/>
        <v>1.4914000000000001</v>
      </c>
      <c r="L27" s="1">
        <f t="shared" si="4"/>
        <v>1.4745999999999999</v>
      </c>
      <c r="M27" s="1">
        <f t="shared" si="4"/>
        <v>1.4196</v>
      </c>
    </row>
    <row r="28" spans="4:13" x14ac:dyDescent="0.3">
      <c r="D28" s="1">
        <f t="shared" si="2"/>
        <v>1</v>
      </c>
      <c r="E28" s="1">
        <f t="shared" si="4"/>
        <v>0</v>
      </c>
      <c r="F28" s="1">
        <f t="shared" si="4"/>
        <v>0.27900000000000003</v>
      </c>
      <c r="G28" s="1">
        <f t="shared" si="4"/>
        <v>0.51719999999999999</v>
      </c>
      <c r="H28" s="1">
        <f t="shared" si="4"/>
        <v>0.93</v>
      </c>
      <c r="I28" s="1">
        <f t="shared" si="4"/>
        <v>1.08</v>
      </c>
      <c r="J28" s="1">
        <f t="shared" si="4"/>
        <v>1.0891999999999999</v>
      </c>
      <c r="K28" s="1">
        <f t="shared" si="4"/>
        <v>1.502</v>
      </c>
      <c r="L28" s="1">
        <f t="shared" si="4"/>
        <v>1.4843999999999999</v>
      </c>
      <c r="M28" s="1">
        <f t="shared" si="4"/>
        <v>1.4281999999999999</v>
      </c>
    </row>
  </sheetData>
  <mergeCells count="1">
    <mergeCell ref="A3:B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9E79-6C53-4859-9CCF-94A3E4C6CFF6}">
  <dimension ref="A1:M28"/>
  <sheetViews>
    <sheetView tabSelected="1" zoomScale="85" zoomScaleNormal="85" workbookViewId="0">
      <selection activeCell="B4" sqref="B4"/>
    </sheetView>
  </sheetViews>
  <sheetFormatPr defaultRowHeight="14.4" x14ac:dyDescent="0.3"/>
  <cols>
    <col min="1" max="4" width="8.88671875" style="1"/>
    <col min="5" max="7" width="11.21875" style="1" bestFit="1" customWidth="1"/>
    <col min="8" max="8" width="9.5546875" style="1" bestFit="1" customWidth="1"/>
    <col min="9" max="9" width="12.109375" style="1" bestFit="1" customWidth="1"/>
    <col min="10" max="10" width="11.109375" style="1" bestFit="1" customWidth="1"/>
    <col min="11" max="11" width="12.109375" style="1" bestFit="1" customWidth="1"/>
    <col min="12" max="12" width="9.5546875" style="1" bestFit="1" customWidth="1"/>
    <col min="13" max="16384" width="8.88671875" style="1"/>
  </cols>
  <sheetData>
    <row r="1" spans="1:13" x14ac:dyDescent="0.3">
      <c r="A1" s="5" t="s">
        <v>273</v>
      </c>
      <c r="B1" s="3"/>
      <c r="E1" s="1">
        <v>0</v>
      </c>
      <c r="F1" s="1">
        <f>E1+40</f>
        <v>40</v>
      </c>
      <c r="G1" s="1">
        <f t="shared" ref="G1:M1" si="0">F1+40</f>
        <v>80</v>
      </c>
      <c r="H1" s="1">
        <f t="shared" si="0"/>
        <v>120</v>
      </c>
      <c r="I1" s="1">
        <f t="shared" si="0"/>
        <v>160</v>
      </c>
      <c r="J1" s="1">
        <f t="shared" si="0"/>
        <v>200</v>
      </c>
      <c r="K1" s="1">
        <f t="shared" si="0"/>
        <v>240</v>
      </c>
      <c r="L1" s="1">
        <f t="shared" si="0"/>
        <v>280</v>
      </c>
      <c r="M1" s="1">
        <f t="shared" si="0"/>
        <v>320</v>
      </c>
    </row>
    <row r="2" spans="1:13" x14ac:dyDescent="0.3">
      <c r="A2" s="6" t="s">
        <v>629</v>
      </c>
      <c r="B2" s="7"/>
      <c r="C2" s="7"/>
    </row>
    <row r="3" spans="1:13" x14ac:dyDescent="0.3">
      <c r="A3" s="8" t="s">
        <v>630</v>
      </c>
      <c r="B3" s="8"/>
      <c r="E3" s="1" t="str">
        <f>_xlfn.CONCAT("Load= ",E1," fF")</f>
        <v>Load= 0 fF</v>
      </c>
      <c r="F3" s="1" t="str">
        <f t="shared" ref="F3:M3" si="1">_xlfn.CONCAT("Load= ",F1," fF")</f>
        <v>Load= 40 fF</v>
      </c>
      <c r="G3" s="1" t="str">
        <f t="shared" si="1"/>
        <v>Load= 80 fF</v>
      </c>
      <c r="H3" s="1" t="str">
        <f t="shared" si="1"/>
        <v>Load= 120 fF</v>
      </c>
      <c r="I3" s="1" t="str">
        <f t="shared" si="1"/>
        <v>Load= 160 fF</v>
      </c>
      <c r="J3" s="1" t="str">
        <f t="shared" si="1"/>
        <v>Load= 200 fF</v>
      </c>
      <c r="K3" s="1" t="str">
        <f t="shared" si="1"/>
        <v>Load= 240 fF</v>
      </c>
      <c r="L3" s="1" t="str">
        <f t="shared" si="1"/>
        <v>Load= 280 fF</v>
      </c>
      <c r="M3" s="1" t="str">
        <f t="shared" si="1"/>
        <v>Load= 320 fF</v>
      </c>
    </row>
    <row r="4" spans="1:13" x14ac:dyDescent="0.3">
      <c r="D4" s="1" t="s">
        <v>183</v>
      </c>
      <c r="E4" s="1" t="s">
        <v>74</v>
      </c>
      <c r="F4" s="1" t="s">
        <v>74</v>
      </c>
      <c r="G4" s="1" t="s">
        <v>74</v>
      </c>
      <c r="H4" s="1" t="s">
        <v>74</v>
      </c>
      <c r="I4" s="1" t="s">
        <v>74</v>
      </c>
      <c r="J4" s="1" t="s">
        <v>74</v>
      </c>
      <c r="K4" s="1" t="s">
        <v>74</v>
      </c>
      <c r="L4" s="1" t="s">
        <v>74</v>
      </c>
      <c r="M4" s="1" t="s">
        <v>74</v>
      </c>
    </row>
    <row r="5" spans="1:13" x14ac:dyDescent="0.3">
      <c r="D5" s="1">
        <v>0</v>
      </c>
      <c r="E5" s="1" t="s">
        <v>104</v>
      </c>
      <c r="F5" s="1" t="s">
        <v>547</v>
      </c>
      <c r="G5" s="1" t="s">
        <v>557</v>
      </c>
      <c r="H5" s="1" t="s">
        <v>568</v>
      </c>
      <c r="I5" s="1" t="s">
        <v>579</v>
      </c>
      <c r="J5" s="1" t="s">
        <v>589</v>
      </c>
      <c r="K5" s="1" t="s">
        <v>599</v>
      </c>
      <c r="L5" s="1" t="s">
        <v>609</v>
      </c>
      <c r="M5" s="1" t="s">
        <v>619</v>
      </c>
    </row>
    <row r="6" spans="1:13" x14ac:dyDescent="0.3">
      <c r="D6" s="1">
        <v>0.1</v>
      </c>
      <c r="E6" s="2" t="s">
        <v>105</v>
      </c>
      <c r="F6" s="2" t="s">
        <v>548</v>
      </c>
      <c r="G6" s="1" t="s">
        <v>558</v>
      </c>
      <c r="H6" s="1" t="s">
        <v>569</v>
      </c>
      <c r="I6" s="1" t="s">
        <v>580</v>
      </c>
      <c r="J6" s="1" t="s">
        <v>590</v>
      </c>
      <c r="K6" s="1" t="s">
        <v>69</v>
      </c>
      <c r="L6" s="1" t="s">
        <v>590</v>
      </c>
      <c r="M6" s="1" t="s">
        <v>620</v>
      </c>
    </row>
    <row r="7" spans="1:13" x14ac:dyDescent="0.3">
      <c r="D7" s="1">
        <v>0.2</v>
      </c>
      <c r="E7" s="2" t="s">
        <v>106</v>
      </c>
      <c r="F7" s="2" t="s">
        <v>549</v>
      </c>
      <c r="G7" s="1" t="s">
        <v>559</v>
      </c>
      <c r="H7" s="1" t="s">
        <v>570</v>
      </c>
      <c r="I7" s="1" t="s">
        <v>581</v>
      </c>
      <c r="J7" s="1" t="s">
        <v>591</v>
      </c>
      <c r="K7" s="1" t="s">
        <v>600</v>
      </c>
      <c r="L7" s="1" t="s">
        <v>610</v>
      </c>
      <c r="M7" s="1" t="s">
        <v>621</v>
      </c>
    </row>
    <row r="8" spans="1:13" x14ac:dyDescent="0.3">
      <c r="D8" s="1">
        <v>0.3</v>
      </c>
      <c r="E8" s="2" t="s">
        <v>107</v>
      </c>
      <c r="F8" s="2" t="s">
        <v>550</v>
      </c>
      <c r="G8" s="1" t="s">
        <v>560</v>
      </c>
      <c r="H8" s="1" t="s">
        <v>571</v>
      </c>
      <c r="I8" s="1" t="s">
        <v>582</v>
      </c>
      <c r="J8" s="1" t="s">
        <v>592</v>
      </c>
      <c r="K8" s="1" t="s">
        <v>601</v>
      </c>
      <c r="L8" s="1" t="s">
        <v>611</v>
      </c>
      <c r="M8" s="1" t="s">
        <v>622</v>
      </c>
    </row>
    <row r="9" spans="1:13" x14ac:dyDescent="0.3">
      <c r="D9" s="1">
        <v>0.4</v>
      </c>
      <c r="E9" s="2" t="s">
        <v>108</v>
      </c>
      <c r="F9" s="2" t="s">
        <v>384</v>
      </c>
      <c r="G9" s="1" t="s">
        <v>561</v>
      </c>
      <c r="H9" s="1" t="s">
        <v>572</v>
      </c>
      <c r="I9" s="1" t="s">
        <v>583</v>
      </c>
      <c r="J9" s="1" t="s">
        <v>593</v>
      </c>
      <c r="K9" s="1" t="s">
        <v>602</v>
      </c>
      <c r="L9" s="1" t="s">
        <v>612</v>
      </c>
      <c r="M9" s="1" t="s">
        <v>623</v>
      </c>
    </row>
    <row r="10" spans="1:13" x14ac:dyDescent="0.3">
      <c r="D10" s="1">
        <v>0.5</v>
      </c>
      <c r="E10" s="2" t="s">
        <v>109</v>
      </c>
      <c r="F10" s="2" t="s">
        <v>551</v>
      </c>
      <c r="G10" s="1" t="s">
        <v>562</v>
      </c>
      <c r="H10" s="1" t="s">
        <v>573</v>
      </c>
      <c r="I10" s="1" t="s">
        <v>584</v>
      </c>
      <c r="J10" s="1" t="s">
        <v>594</v>
      </c>
      <c r="K10" s="1" t="s">
        <v>603</v>
      </c>
      <c r="L10" s="1" t="s">
        <v>613</v>
      </c>
      <c r="M10" s="1" t="s">
        <v>624</v>
      </c>
    </row>
    <row r="11" spans="1:13" x14ac:dyDescent="0.3">
      <c r="D11" s="1">
        <v>0.6</v>
      </c>
      <c r="E11" s="2" t="s">
        <v>110</v>
      </c>
      <c r="F11" s="2" t="s">
        <v>552</v>
      </c>
      <c r="G11" s="1" t="s">
        <v>563</v>
      </c>
      <c r="H11" s="1" t="s">
        <v>574</v>
      </c>
      <c r="I11" s="1" t="s">
        <v>585</v>
      </c>
      <c r="J11" s="1" t="s">
        <v>595</v>
      </c>
      <c r="K11" s="1" t="s">
        <v>604</v>
      </c>
      <c r="L11" s="1" t="s">
        <v>614</v>
      </c>
      <c r="M11" s="1" t="s">
        <v>455</v>
      </c>
    </row>
    <row r="12" spans="1:13" x14ac:dyDescent="0.3">
      <c r="D12" s="1">
        <v>0.7</v>
      </c>
      <c r="E12" s="2" t="s">
        <v>111</v>
      </c>
      <c r="F12" s="2" t="s">
        <v>553</v>
      </c>
      <c r="G12" s="1" t="s">
        <v>564</v>
      </c>
      <c r="H12" s="1" t="s">
        <v>575</v>
      </c>
      <c r="I12" s="1" t="s">
        <v>68</v>
      </c>
      <c r="J12" s="1" t="s">
        <v>275</v>
      </c>
      <c r="K12" s="1" t="s">
        <v>605</v>
      </c>
      <c r="L12" s="1" t="s">
        <v>615</v>
      </c>
      <c r="M12" s="1" t="s">
        <v>625</v>
      </c>
    </row>
    <row r="13" spans="1:13" x14ac:dyDescent="0.3">
      <c r="D13" s="1">
        <v>0.8</v>
      </c>
      <c r="E13" s="2" t="s">
        <v>112</v>
      </c>
      <c r="F13" s="2" t="s">
        <v>554</v>
      </c>
      <c r="G13" s="1" t="s">
        <v>565</v>
      </c>
      <c r="H13" s="1" t="s">
        <v>576</v>
      </c>
      <c r="I13" s="1" t="s">
        <v>586</v>
      </c>
      <c r="J13" s="1" t="s">
        <v>596</v>
      </c>
      <c r="K13" s="1" t="s">
        <v>606</v>
      </c>
      <c r="L13" s="1" t="s">
        <v>616</v>
      </c>
      <c r="M13" s="1" t="s">
        <v>626</v>
      </c>
    </row>
    <row r="14" spans="1:13" x14ac:dyDescent="0.3">
      <c r="D14" s="1">
        <v>0.9</v>
      </c>
      <c r="E14" s="2" t="s">
        <v>113</v>
      </c>
      <c r="F14" s="2" t="s">
        <v>555</v>
      </c>
      <c r="G14" s="1" t="s">
        <v>566</v>
      </c>
      <c r="H14" s="1" t="s">
        <v>577</v>
      </c>
      <c r="I14" s="1" t="s">
        <v>587</v>
      </c>
      <c r="J14" s="1" t="s">
        <v>597</v>
      </c>
      <c r="K14" s="1" t="s">
        <v>607</v>
      </c>
      <c r="L14" s="1" t="s">
        <v>617</v>
      </c>
      <c r="M14" s="1" t="s">
        <v>627</v>
      </c>
    </row>
    <row r="15" spans="1:13" x14ac:dyDescent="0.3">
      <c r="D15" s="1">
        <v>1</v>
      </c>
      <c r="E15" s="1" t="s">
        <v>114</v>
      </c>
      <c r="F15" s="1" t="s">
        <v>556</v>
      </c>
      <c r="G15" s="1" t="s">
        <v>567</v>
      </c>
      <c r="H15" s="1" t="s">
        <v>578</v>
      </c>
      <c r="I15" s="1" t="s">
        <v>588</v>
      </c>
      <c r="J15" s="1" t="s">
        <v>598</v>
      </c>
      <c r="K15" s="1" t="s">
        <v>608</v>
      </c>
      <c r="L15" s="1" t="s">
        <v>618</v>
      </c>
      <c r="M15" s="1" t="s">
        <v>628</v>
      </c>
    </row>
    <row r="17" spans="4:13" x14ac:dyDescent="0.3">
      <c r="D17" s="1" t="str">
        <f t="shared" ref="D17:D28" si="2">D4</f>
        <v>x of L</v>
      </c>
      <c r="E17" s="1" t="s">
        <v>75</v>
      </c>
      <c r="F17" s="1" t="s">
        <v>75</v>
      </c>
      <c r="G17" s="1" t="s">
        <v>75</v>
      </c>
      <c r="H17" s="1" t="s">
        <v>75</v>
      </c>
      <c r="I17" s="1" t="s">
        <v>75</v>
      </c>
      <c r="J17" s="1" t="s">
        <v>75</v>
      </c>
      <c r="K17" s="1" t="s">
        <v>75</v>
      </c>
      <c r="L17" s="1" t="s">
        <v>75</v>
      </c>
      <c r="M17" s="1" t="s">
        <v>75</v>
      </c>
    </row>
    <row r="18" spans="4:13" x14ac:dyDescent="0.3">
      <c r="D18" s="1">
        <f t="shared" si="2"/>
        <v>0</v>
      </c>
      <c r="E18" s="1">
        <f>IF(ISNUMBER(SEARCH("m",E5)),REPLACE(E5,FIND("m",E5),10,"e-3")*2,E5*2)</f>
        <v>1.3206</v>
      </c>
      <c r="F18" s="1">
        <f t="shared" ref="F18:M18" si="3">IF(ISNUMBER(SEARCH("m",F5)),REPLACE(F5,FIND("m",F5),10,"e-3")*2,F5*2)</f>
        <v>1.4765999999999999</v>
      </c>
      <c r="G18" s="1">
        <f t="shared" si="3"/>
        <v>1.5251999999999999</v>
      </c>
      <c r="H18" s="1">
        <f t="shared" si="3"/>
        <v>1.5376000000000001</v>
      </c>
      <c r="I18" s="1">
        <f t="shared" si="3"/>
        <v>1.5336000000000001</v>
      </c>
      <c r="J18" s="1">
        <f t="shared" si="3"/>
        <v>1.4967999999999999</v>
      </c>
      <c r="K18" s="1">
        <f t="shared" si="3"/>
        <v>1.486</v>
      </c>
      <c r="L18" s="1">
        <f t="shared" si="3"/>
        <v>1.4523999999999999</v>
      </c>
      <c r="M18" s="1">
        <f t="shared" si="3"/>
        <v>1.3988</v>
      </c>
    </row>
    <row r="19" spans="4:13" x14ac:dyDescent="0.3">
      <c r="D19" s="1">
        <f t="shared" si="2"/>
        <v>0.1</v>
      </c>
      <c r="E19" s="1">
        <f t="shared" ref="E19:M28" si="4">IF(ISNUMBER(SEARCH("m",E6)),REPLACE(E6,FIND("m",E6),10,"e-3")*2,E6*2)</f>
        <v>1.1444000000000001</v>
      </c>
      <c r="F19" s="1">
        <f t="shared" si="4"/>
        <v>1.3138000000000001</v>
      </c>
      <c r="G19" s="1">
        <f t="shared" si="4"/>
        <v>1.4006000000000001</v>
      </c>
      <c r="H19" s="1">
        <f t="shared" si="4"/>
        <v>1.4570000000000001</v>
      </c>
      <c r="I19" s="1">
        <f t="shared" si="4"/>
        <v>1.4907999999999999</v>
      </c>
      <c r="J19" s="1">
        <f t="shared" si="4"/>
        <v>1.5012000000000001</v>
      </c>
      <c r="K19" s="1">
        <f t="shared" si="4"/>
        <v>1.5107999999999999</v>
      </c>
      <c r="L19" s="1">
        <f t="shared" si="4"/>
        <v>1.5012000000000001</v>
      </c>
      <c r="M19" s="1">
        <f t="shared" si="4"/>
        <v>1.4838</v>
      </c>
    </row>
    <row r="20" spans="4:13" x14ac:dyDescent="0.3">
      <c r="D20" s="1">
        <f t="shared" si="2"/>
        <v>0.2</v>
      </c>
      <c r="E20" s="1">
        <f t="shared" si="4"/>
        <v>0.88260000000000005</v>
      </c>
      <c r="F20" s="1">
        <f t="shared" si="4"/>
        <v>1.0551999999999999</v>
      </c>
      <c r="G20" s="1">
        <f t="shared" si="4"/>
        <v>1.175</v>
      </c>
      <c r="H20" s="1">
        <f t="shared" si="4"/>
        <v>1.2714000000000001</v>
      </c>
      <c r="I20" s="1">
        <f t="shared" si="4"/>
        <v>1.3413999999999999</v>
      </c>
      <c r="J20" s="1">
        <f t="shared" si="4"/>
        <v>1.3964000000000001</v>
      </c>
      <c r="K20" s="1">
        <f t="shared" si="4"/>
        <v>1.4279999999999999</v>
      </c>
      <c r="L20" s="1">
        <f t="shared" si="4"/>
        <v>1.4434</v>
      </c>
      <c r="M20" s="1">
        <f t="shared" si="4"/>
        <v>1.4610000000000001</v>
      </c>
    </row>
    <row r="21" spans="4:13" x14ac:dyDescent="0.3">
      <c r="D21" s="1">
        <f t="shared" si="2"/>
        <v>0.3</v>
      </c>
      <c r="E21" s="1">
        <f t="shared" si="4"/>
        <v>0.55679999999999996</v>
      </c>
      <c r="F21" s="1">
        <f t="shared" si="4"/>
        <v>0.71960000000000002</v>
      </c>
      <c r="G21" s="1">
        <f t="shared" si="4"/>
        <v>0.86460000000000004</v>
      </c>
      <c r="H21" s="1">
        <f t="shared" si="4"/>
        <v>0.99439999999999995</v>
      </c>
      <c r="I21" s="1">
        <f t="shared" si="4"/>
        <v>1.0960000000000001</v>
      </c>
      <c r="J21" s="1">
        <f t="shared" si="4"/>
        <v>1.19</v>
      </c>
      <c r="K21" s="1">
        <f t="shared" si="4"/>
        <v>1.2432000000000001</v>
      </c>
      <c r="L21" s="1">
        <f t="shared" si="4"/>
        <v>1.2834000000000001</v>
      </c>
      <c r="M21" s="1">
        <f t="shared" si="4"/>
        <v>1.3328</v>
      </c>
    </row>
    <row r="22" spans="4:13" x14ac:dyDescent="0.3">
      <c r="D22" s="1">
        <f t="shared" si="2"/>
        <v>0.4</v>
      </c>
      <c r="E22" s="1">
        <f t="shared" si="4"/>
        <v>0.19314000000000001</v>
      </c>
      <c r="F22" s="1">
        <f t="shared" si="4"/>
        <v>0.33179999999999998</v>
      </c>
      <c r="G22" s="1">
        <f t="shared" si="4"/>
        <v>0.49220000000000003</v>
      </c>
      <c r="H22" s="1">
        <f t="shared" si="4"/>
        <v>0.6462</v>
      </c>
      <c r="I22" s="1">
        <f t="shared" si="4"/>
        <v>0.77259999999999995</v>
      </c>
      <c r="J22" s="1">
        <f t="shared" si="4"/>
        <v>0.89739999999999998</v>
      </c>
      <c r="K22" s="1">
        <f t="shared" si="4"/>
        <v>0.97099999999999997</v>
      </c>
      <c r="L22" s="1">
        <f t="shared" si="4"/>
        <v>1.0342</v>
      </c>
      <c r="M22" s="1">
        <f t="shared" si="4"/>
        <v>1.1095999999999999</v>
      </c>
    </row>
    <row r="23" spans="4:13" x14ac:dyDescent="0.3">
      <c r="D23" s="1">
        <f t="shared" si="2"/>
        <v>0.5</v>
      </c>
      <c r="E23" s="1">
        <f t="shared" si="4"/>
        <v>-0.17996000000000001</v>
      </c>
      <c r="F23" s="1">
        <f t="shared" si="4"/>
        <v>-7.7780000000000002E-2</v>
      </c>
      <c r="G23" s="1">
        <f t="shared" si="4"/>
        <v>8.652E-2</v>
      </c>
      <c r="H23" s="1">
        <f t="shared" si="4"/>
        <v>0.25359999999999999</v>
      </c>
      <c r="I23" s="1">
        <f t="shared" si="4"/>
        <v>0.39600000000000002</v>
      </c>
      <c r="J23" s="1">
        <f t="shared" si="4"/>
        <v>0.54159999999999997</v>
      </c>
      <c r="K23" s="1">
        <f t="shared" si="4"/>
        <v>0.63180000000000003</v>
      </c>
      <c r="L23" s="1">
        <f t="shared" si="4"/>
        <v>0.71440000000000003</v>
      </c>
      <c r="M23" s="1">
        <f t="shared" si="4"/>
        <v>0.80900000000000005</v>
      </c>
    </row>
    <row r="24" spans="4:13" x14ac:dyDescent="0.3">
      <c r="D24" s="1">
        <f t="shared" si="2"/>
        <v>0.6</v>
      </c>
      <c r="E24" s="1">
        <f t="shared" si="4"/>
        <v>-0.53359999999999996</v>
      </c>
      <c r="F24" s="1">
        <f t="shared" si="4"/>
        <v>-0.47799999999999998</v>
      </c>
      <c r="G24" s="1">
        <f t="shared" si="4"/>
        <v>-0.3216</v>
      </c>
      <c r="H24" s="1">
        <f t="shared" si="4"/>
        <v>-0.15348000000000001</v>
      </c>
      <c r="I24" s="1">
        <f t="shared" si="4"/>
        <v>-5.5719999999999997E-3</v>
      </c>
      <c r="J24" s="1">
        <f t="shared" si="4"/>
        <v>0.14926</v>
      </c>
      <c r="K24" s="1">
        <f t="shared" si="4"/>
        <v>0.25119999999999998</v>
      </c>
      <c r="L24" s="1">
        <f t="shared" si="4"/>
        <v>0.3478</v>
      </c>
      <c r="M24" s="1">
        <f t="shared" si="4"/>
        <v>0.45340000000000003</v>
      </c>
    </row>
    <row r="25" spans="4:13" x14ac:dyDescent="0.3">
      <c r="D25" s="1">
        <f t="shared" si="2"/>
        <v>0.7</v>
      </c>
      <c r="E25" s="1">
        <f t="shared" si="4"/>
        <v>-0.84099999999999997</v>
      </c>
      <c r="F25" s="1">
        <f t="shared" si="4"/>
        <v>-0.83840000000000003</v>
      </c>
      <c r="G25" s="1">
        <f t="shared" si="4"/>
        <v>-0.7016</v>
      </c>
      <c r="H25" s="1">
        <f t="shared" si="4"/>
        <v>-0.54479999999999995</v>
      </c>
      <c r="I25" s="1">
        <f t="shared" si="4"/>
        <v>-0.40239999999999998</v>
      </c>
      <c r="J25" s="1">
        <f t="shared" si="4"/>
        <v>-0.25</v>
      </c>
      <c r="K25" s="1">
        <f t="shared" si="4"/>
        <v>-0.14334</v>
      </c>
      <c r="L25" s="1">
        <f t="shared" si="4"/>
        <v>-3.9640000000000002E-2</v>
      </c>
      <c r="M25" s="1">
        <f t="shared" si="4"/>
        <v>6.8640000000000007E-2</v>
      </c>
    </row>
    <row r="26" spans="4:13" x14ac:dyDescent="0.3">
      <c r="D26" s="1">
        <f t="shared" si="2"/>
        <v>0.8</v>
      </c>
      <c r="E26" s="1">
        <f t="shared" si="4"/>
        <v>-1.0786</v>
      </c>
      <c r="F26" s="1">
        <f t="shared" si="4"/>
        <v>-1.1328</v>
      </c>
      <c r="G26" s="1">
        <f t="shared" si="4"/>
        <v>-1.0264</v>
      </c>
      <c r="H26" s="1">
        <f t="shared" si="4"/>
        <v>-0.89219999999999999</v>
      </c>
      <c r="I26" s="1">
        <f t="shared" si="4"/>
        <v>-0.76639999999999997</v>
      </c>
      <c r="J26" s="1">
        <f t="shared" si="4"/>
        <v>-0.627</v>
      </c>
      <c r="K26" s="1">
        <f t="shared" si="4"/>
        <v>-0.52400000000000002</v>
      </c>
      <c r="L26" s="1">
        <f t="shared" si="4"/>
        <v>-0.42080000000000001</v>
      </c>
      <c r="M26" s="1">
        <f t="shared" si="4"/>
        <v>-0.31780000000000003</v>
      </c>
    </row>
    <row r="27" spans="4:13" x14ac:dyDescent="0.3">
      <c r="D27" s="1">
        <f t="shared" si="2"/>
        <v>0.9</v>
      </c>
      <c r="E27" s="1">
        <f t="shared" si="4"/>
        <v>-1.2287999999999999</v>
      </c>
      <c r="F27" s="1">
        <f t="shared" si="4"/>
        <v>-1.3408</v>
      </c>
      <c r="G27" s="1">
        <f t="shared" si="4"/>
        <v>-1.2742</v>
      </c>
      <c r="H27" s="1">
        <f t="shared" si="4"/>
        <v>-1.1726000000000001</v>
      </c>
      <c r="I27" s="1">
        <f t="shared" si="4"/>
        <v>-1.0724</v>
      </c>
      <c r="J27" s="1">
        <f t="shared" si="4"/>
        <v>-0.95579999999999998</v>
      </c>
      <c r="K27" s="1">
        <f t="shared" si="4"/>
        <v>-0.86419999999999997</v>
      </c>
      <c r="L27" s="1">
        <f t="shared" si="4"/>
        <v>-0.76939999999999997</v>
      </c>
      <c r="M27" s="1">
        <f t="shared" si="4"/>
        <v>-0.67920000000000003</v>
      </c>
    </row>
    <row r="28" spans="4:13" x14ac:dyDescent="0.3">
      <c r="D28" s="1">
        <f t="shared" si="2"/>
        <v>1</v>
      </c>
      <c r="E28" s="1">
        <f t="shared" si="4"/>
        <v>-1.2802</v>
      </c>
      <c r="F28" s="1">
        <f t="shared" si="4"/>
        <v>-1.4478</v>
      </c>
      <c r="G28" s="1">
        <f t="shared" si="4"/>
        <v>-1.4276</v>
      </c>
      <c r="H28" s="1">
        <f t="shared" si="4"/>
        <v>-1.3666</v>
      </c>
      <c r="I28" s="1">
        <f t="shared" si="4"/>
        <v>-1.3004</v>
      </c>
      <c r="J28" s="1">
        <f t="shared" si="4"/>
        <v>-1.214</v>
      </c>
      <c r="K28" s="1">
        <f t="shared" si="4"/>
        <v>-1.1422000000000001</v>
      </c>
      <c r="L28" s="1">
        <f t="shared" si="4"/>
        <v>-1.0628</v>
      </c>
      <c r="M28" s="1">
        <f t="shared" si="4"/>
        <v>-0.99080000000000001</v>
      </c>
    </row>
  </sheetData>
  <mergeCells count="1">
    <mergeCell ref="A3:B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611B-BAE9-43D7-A66C-F7B4951B34F3}">
  <dimension ref="A1:M56"/>
  <sheetViews>
    <sheetView zoomScale="85" zoomScaleNormal="85" workbookViewId="0">
      <selection activeCell="K30" sqref="K30"/>
    </sheetView>
  </sheetViews>
  <sheetFormatPr defaultRowHeight="14.4" x14ac:dyDescent="0.3"/>
  <cols>
    <col min="1" max="4" width="8.88671875" style="1"/>
    <col min="5" max="7" width="11.21875" style="1" bestFit="1" customWidth="1"/>
    <col min="8" max="8" width="9.5546875" style="1" bestFit="1" customWidth="1"/>
    <col min="9" max="9" width="12.109375" style="1" bestFit="1" customWidth="1"/>
    <col min="10" max="10" width="11.109375" style="1" bestFit="1" customWidth="1"/>
    <col min="11" max="11" width="12.109375" style="1" bestFit="1" customWidth="1"/>
    <col min="12" max="12" width="9.5546875" style="1" bestFit="1" customWidth="1"/>
    <col min="13" max="16384" width="8.88671875" style="1"/>
  </cols>
  <sheetData>
    <row r="1" spans="1:13" x14ac:dyDescent="0.3">
      <c r="A1" s="5" t="s">
        <v>273</v>
      </c>
      <c r="B1" s="3"/>
      <c r="E1" s="1">
        <v>0</v>
      </c>
      <c r="F1" s="1">
        <f>E1+40</f>
        <v>40</v>
      </c>
      <c r="G1" s="1">
        <f t="shared" ref="G1:M1" si="0">F1+40</f>
        <v>80</v>
      </c>
      <c r="H1" s="1">
        <f t="shared" si="0"/>
        <v>120</v>
      </c>
      <c r="I1" s="1">
        <f t="shared" si="0"/>
        <v>160</v>
      </c>
      <c r="J1" s="1">
        <f t="shared" si="0"/>
        <v>200</v>
      </c>
      <c r="K1" s="1">
        <f t="shared" si="0"/>
        <v>240</v>
      </c>
      <c r="L1" s="1">
        <f t="shared" si="0"/>
        <v>280</v>
      </c>
      <c r="M1" s="1">
        <f t="shared" si="0"/>
        <v>320</v>
      </c>
    </row>
    <row r="2" spans="1:13" x14ac:dyDescent="0.3">
      <c r="A2" s="6" t="s">
        <v>631</v>
      </c>
      <c r="B2" s="7"/>
      <c r="C2" s="7"/>
    </row>
    <row r="3" spans="1:13" x14ac:dyDescent="0.3">
      <c r="A3" s="8" t="s">
        <v>630</v>
      </c>
      <c r="B3" s="8"/>
      <c r="E3" s="1" t="str">
        <f>_xlfn.CONCAT("Load= ",E1," fF")</f>
        <v>Load= 0 fF</v>
      </c>
      <c r="F3" s="1" t="str">
        <f t="shared" ref="F3:M3" si="1">_xlfn.CONCAT("Load= ",F1," fF")</f>
        <v>Load= 40 fF</v>
      </c>
      <c r="G3" s="1" t="str">
        <f t="shared" si="1"/>
        <v>Load= 80 fF</v>
      </c>
      <c r="H3" s="1" t="str">
        <f t="shared" si="1"/>
        <v>Load= 120 fF</v>
      </c>
      <c r="I3" s="1" t="str">
        <f t="shared" si="1"/>
        <v>Load= 160 fF</v>
      </c>
      <c r="J3" s="1" t="str">
        <f t="shared" si="1"/>
        <v>Load= 200 fF</v>
      </c>
      <c r="K3" s="1" t="str">
        <f t="shared" si="1"/>
        <v>Load= 240 fF</v>
      </c>
      <c r="L3" s="1" t="str">
        <f t="shared" si="1"/>
        <v>Load= 280 fF</v>
      </c>
      <c r="M3" s="1" t="str">
        <f t="shared" si="1"/>
        <v>Load= 320 fF</v>
      </c>
    </row>
    <row r="4" spans="1:13" x14ac:dyDescent="0.3">
      <c r="D4" s="1" t="s">
        <v>183</v>
      </c>
      <c r="E4" s="1" t="s">
        <v>74</v>
      </c>
      <c r="F4" s="1" t="s">
        <v>74</v>
      </c>
      <c r="G4" s="1" t="s">
        <v>74</v>
      </c>
      <c r="H4" s="1" t="s">
        <v>74</v>
      </c>
      <c r="I4" s="1" t="s">
        <v>74</v>
      </c>
      <c r="J4" s="1" t="s">
        <v>74</v>
      </c>
      <c r="K4" s="1" t="s">
        <v>74</v>
      </c>
      <c r="L4" s="1" t="s">
        <v>74</v>
      </c>
      <c r="M4" s="1" t="s">
        <v>74</v>
      </c>
    </row>
    <row r="5" spans="1:13" x14ac:dyDescent="0.3">
      <c r="D5" s="1">
        <v>0</v>
      </c>
      <c r="E5" s="1" t="s">
        <v>104</v>
      </c>
      <c r="F5" s="1" t="s">
        <v>633</v>
      </c>
      <c r="G5" s="1" t="s">
        <v>644</v>
      </c>
      <c r="H5" s="1" t="s">
        <v>655</v>
      </c>
      <c r="I5" s="1" t="s">
        <v>428</v>
      </c>
      <c r="J5" s="1" t="s">
        <v>676</v>
      </c>
      <c r="K5" s="1" t="s">
        <v>687</v>
      </c>
      <c r="L5" s="1" t="s">
        <v>698</v>
      </c>
      <c r="M5" s="1" t="s">
        <v>709</v>
      </c>
    </row>
    <row r="6" spans="1:13" x14ac:dyDescent="0.3">
      <c r="D6" s="1">
        <v>0.1</v>
      </c>
      <c r="E6" s="2" t="s">
        <v>105</v>
      </c>
      <c r="F6" s="2" t="s">
        <v>634</v>
      </c>
      <c r="G6" s="1" t="s">
        <v>645</v>
      </c>
      <c r="H6" s="1" t="s">
        <v>656</v>
      </c>
      <c r="I6" s="1" t="s">
        <v>666</v>
      </c>
      <c r="J6" s="1" t="s">
        <v>677</v>
      </c>
      <c r="K6" s="1" t="s">
        <v>688</v>
      </c>
      <c r="L6" s="1" t="s">
        <v>699</v>
      </c>
      <c r="M6" s="1" t="s">
        <v>710</v>
      </c>
    </row>
    <row r="7" spans="1:13" x14ac:dyDescent="0.3">
      <c r="D7" s="1">
        <v>0.2</v>
      </c>
      <c r="E7" s="2" t="s">
        <v>106</v>
      </c>
      <c r="F7" s="2" t="s">
        <v>635</v>
      </c>
      <c r="G7" s="1" t="s">
        <v>646</v>
      </c>
      <c r="H7" s="1" t="s">
        <v>657</v>
      </c>
      <c r="I7" s="1" t="s">
        <v>667</v>
      </c>
      <c r="J7" s="1" t="s">
        <v>678</v>
      </c>
      <c r="K7" s="1" t="s">
        <v>689</v>
      </c>
      <c r="L7" s="1" t="s">
        <v>700</v>
      </c>
      <c r="M7" s="1" t="s">
        <v>202</v>
      </c>
    </row>
    <row r="8" spans="1:13" x14ac:dyDescent="0.3">
      <c r="D8" s="1">
        <v>0.3</v>
      </c>
      <c r="E8" s="2" t="s">
        <v>107</v>
      </c>
      <c r="F8" s="2" t="s">
        <v>636</v>
      </c>
      <c r="G8" s="1" t="s">
        <v>647</v>
      </c>
      <c r="H8" s="1" t="s">
        <v>658</v>
      </c>
      <c r="I8" s="1" t="s">
        <v>668</v>
      </c>
      <c r="J8" s="1" t="s">
        <v>679</v>
      </c>
      <c r="K8" s="1" t="s">
        <v>690</v>
      </c>
      <c r="L8" s="1" t="s">
        <v>701</v>
      </c>
      <c r="M8" s="1" t="s">
        <v>711</v>
      </c>
    </row>
    <row r="9" spans="1:13" x14ac:dyDescent="0.3">
      <c r="D9" s="1">
        <v>0.4</v>
      </c>
      <c r="E9" s="2" t="s">
        <v>108</v>
      </c>
      <c r="F9" s="2" t="s">
        <v>637</v>
      </c>
      <c r="G9" s="1" t="s">
        <v>648</v>
      </c>
      <c r="H9" s="1" t="s">
        <v>659</v>
      </c>
      <c r="I9" s="1" t="s">
        <v>669</v>
      </c>
      <c r="J9" s="1" t="s">
        <v>680</v>
      </c>
      <c r="K9" s="1" t="s">
        <v>691</v>
      </c>
      <c r="L9" s="1" t="s">
        <v>702</v>
      </c>
      <c r="M9" s="1" t="s">
        <v>712</v>
      </c>
    </row>
    <row r="10" spans="1:13" x14ac:dyDescent="0.3">
      <c r="D10" s="1">
        <v>0.5</v>
      </c>
      <c r="E10" s="2" t="s">
        <v>109</v>
      </c>
      <c r="F10" s="2" t="s">
        <v>638</v>
      </c>
      <c r="G10" s="1" t="s">
        <v>649</v>
      </c>
      <c r="H10" s="1" t="s">
        <v>660</v>
      </c>
      <c r="I10" s="1" t="s">
        <v>670</v>
      </c>
      <c r="J10" s="1" t="s">
        <v>681</v>
      </c>
      <c r="K10" s="1" t="s">
        <v>692</v>
      </c>
      <c r="L10" s="1" t="s">
        <v>703</v>
      </c>
      <c r="M10" s="1" t="s">
        <v>713</v>
      </c>
    </row>
    <row r="11" spans="1:13" x14ac:dyDescent="0.3">
      <c r="D11" s="1">
        <v>0.6</v>
      </c>
      <c r="E11" s="2" t="s">
        <v>110</v>
      </c>
      <c r="F11" s="2" t="s">
        <v>639</v>
      </c>
      <c r="G11" s="1" t="s">
        <v>650</v>
      </c>
      <c r="H11" s="1" t="s">
        <v>661</v>
      </c>
      <c r="I11" s="1" t="s">
        <v>671</v>
      </c>
      <c r="J11" s="1" t="s">
        <v>682</v>
      </c>
      <c r="K11" s="1" t="s">
        <v>693</v>
      </c>
      <c r="L11" s="1" t="s">
        <v>704</v>
      </c>
      <c r="M11" s="1" t="s">
        <v>714</v>
      </c>
    </row>
    <row r="12" spans="1:13" x14ac:dyDescent="0.3">
      <c r="D12" s="1">
        <v>0.7</v>
      </c>
      <c r="E12" s="2" t="s">
        <v>111</v>
      </c>
      <c r="F12" s="2" t="s">
        <v>640</v>
      </c>
      <c r="G12" s="1" t="s">
        <v>651</v>
      </c>
      <c r="H12" s="1" t="s">
        <v>662</v>
      </c>
      <c r="I12" s="1" t="s">
        <v>672</v>
      </c>
      <c r="J12" s="1" t="s">
        <v>683</v>
      </c>
      <c r="K12" s="1" t="s">
        <v>694</v>
      </c>
      <c r="L12" s="1" t="s">
        <v>705</v>
      </c>
      <c r="M12" s="1" t="s">
        <v>715</v>
      </c>
    </row>
    <row r="13" spans="1:13" x14ac:dyDescent="0.3">
      <c r="D13" s="1">
        <v>0.8</v>
      </c>
      <c r="E13" s="2" t="s">
        <v>112</v>
      </c>
      <c r="F13" s="2" t="s">
        <v>641</v>
      </c>
      <c r="G13" s="1" t="s">
        <v>652</v>
      </c>
      <c r="H13" s="1" t="s">
        <v>663</v>
      </c>
      <c r="I13" s="1" t="s">
        <v>673</v>
      </c>
      <c r="J13" s="1" t="s">
        <v>684</v>
      </c>
      <c r="K13" s="1" t="s">
        <v>695</v>
      </c>
      <c r="L13" s="1" t="s">
        <v>706</v>
      </c>
      <c r="M13" s="1" t="s">
        <v>716</v>
      </c>
    </row>
    <row r="14" spans="1:13" x14ac:dyDescent="0.3">
      <c r="D14" s="1">
        <v>0.9</v>
      </c>
      <c r="E14" s="2" t="s">
        <v>113</v>
      </c>
      <c r="F14" s="2" t="s">
        <v>642</v>
      </c>
      <c r="G14" s="1" t="s">
        <v>653</v>
      </c>
      <c r="H14" s="1" t="s">
        <v>664</v>
      </c>
      <c r="I14" s="1" t="s">
        <v>674</v>
      </c>
      <c r="J14" s="1" t="s">
        <v>685</v>
      </c>
      <c r="K14" s="1" t="s">
        <v>696</v>
      </c>
      <c r="L14" s="1" t="s">
        <v>707</v>
      </c>
      <c r="M14" s="1" t="s">
        <v>717</v>
      </c>
    </row>
    <row r="15" spans="1:13" x14ac:dyDescent="0.3">
      <c r="D15" s="1">
        <v>1</v>
      </c>
      <c r="E15" s="1" t="s">
        <v>114</v>
      </c>
      <c r="F15" s="1" t="s">
        <v>643</v>
      </c>
      <c r="G15" s="1" t="s">
        <v>654</v>
      </c>
      <c r="H15" s="1" t="s">
        <v>665</v>
      </c>
      <c r="I15" s="1" t="s">
        <v>675</v>
      </c>
      <c r="J15" s="1" t="s">
        <v>686</v>
      </c>
      <c r="K15" s="1" t="s">
        <v>697</v>
      </c>
      <c r="L15" s="1" t="s">
        <v>708</v>
      </c>
      <c r="M15" s="1" t="s">
        <v>718</v>
      </c>
    </row>
    <row r="17" spans="1:13" x14ac:dyDescent="0.3">
      <c r="D17" s="1" t="str">
        <f t="shared" ref="D17:D28" si="2">D4</f>
        <v>x of L</v>
      </c>
      <c r="E17" s="1" t="s">
        <v>75</v>
      </c>
      <c r="F17" s="1" t="s">
        <v>75</v>
      </c>
      <c r="G17" s="1" t="s">
        <v>75</v>
      </c>
      <c r="H17" s="1" t="s">
        <v>75</v>
      </c>
      <c r="I17" s="1" t="s">
        <v>75</v>
      </c>
      <c r="J17" s="1" t="s">
        <v>75</v>
      </c>
      <c r="K17" s="1" t="s">
        <v>75</v>
      </c>
      <c r="L17" s="1" t="s">
        <v>75</v>
      </c>
      <c r="M17" s="1" t="s">
        <v>75</v>
      </c>
    </row>
    <row r="18" spans="1:13" x14ac:dyDescent="0.3">
      <c r="D18" s="1">
        <f t="shared" si="2"/>
        <v>0</v>
      </c>
      <c r="E18" s="1">
        <f>IF(ISNUMBER(SEARCH("m",E5)),REPLACE(E5,FIND("m",E5),10,"e-3")*2,E5*2)</f>
        <v>1.3206</v>
      </c>
      <c r="F18" s="1">
        <f t="shared" ref="F18:M18" si="3">IF(ISNUMBER(SEARCH("m",F5)),REPLACE(F5,FIND("m",F5),10,"e-3")*2,F5*2)</f>
        <v>1.3126</v>
      </c>
      <c r="G18" s="1">
        <f t="shared" si="3"/>
        <v>1.377</v>
      </c>
      <c r="H18" s="1">
        <f t="shared" si="3"/>
        <v>1.3934</v>
      </c>
      <c r="I18" s="1">
        <f t="shared" si="3"/>
        <v>1.407</v>
      </c>
      <c r="J18" s="1">
        <f t="shared" si="3"/>
        <v>1.4179999999999999</v>
      </c>
      <c r="K18" s="1">
        <f t="shared" si="3"/>
        <v>1.4263999999999999</v>
      </c>
      <c r="L18" s="1">
        <f t="shared" si="3"/>
        <v>1.4323999999999999</v>
      </c>
      <c r="M18" s="1">
        <f t="shared" si="3"/>
        <v>1.4372</v>
      </c>
    </row>
    <row r="19" spans="1:13" x14ac:dyDescent="0.3">
      <c r="D19" s="1">
        <f t="shared" si="2"/>
        <v>0.1</v>
      </c>
      <c r="E19" s="1">
        <f t="shared" ref="E19:M28" si="4">IF(ISNUMBER(SEARCH("m",E6)),REPLACE(E6,FIND("m",E6),10,"e-3")*2,E6*2)</f>
        <v>1.1444000000000001</v>
      </c>
      <c r="F19" s="1">
        <f t="shared" si="4"/>
        <v>1.1415999999999999</v>
      </c>
      <c r="G19" s="1">
        <f t="shared" si="4"/>
        <v>1.1446000000000001</v>
      </c>
      <c r="H19" s="1">
        <f t="shared" si="4"/>
        <v>1.1639999999999999</v>
      </c>
      <c r="I19" s="1">
        <f t="shared" si="4"/>
        <v>1.1808000000000001</v>
      </c>
      <c r="J19" s="1">
        <f t="shared" si="4"/>
        <v>1.1952</v>
      </c>
      <c r="K19" s="1">
        <f t="shared" si="4"/>
        <v>1.2072000000000001</v>
      </c>
      <c r="L19" s="1">
        <f t="shared" si="4"/>
        <v>1.2170000000000001</v>
      </c>
      <c r="M19" s="1">
        <f t="shared" si="4"/>
        <v>1.2245999999999999</v>
      </c>
    </row>
    <row r="20" spans="1:13" x14ac:dyDescent="0.3">
      <c r="D20" s="1">
        <f t="shared" si="2"/>
        <v>0.2</v>
      </c>
      <c r="E20" s="1">
        <f t="shared" si="4"/>
        <v>0.88260000000000005</v>
      </c>
      <c r="F20" s="1">
        <f t="shared" si="4"/>
        <v>0.88419999999999999</v>
      </c>
      <c r="G20" s="1">
        <f t="shared" si="4"/>
        <v>0.83560000000000001</v>
      </c>
      <c r="H20" s="1">
        <f t="shared" si="4"/>
        <v>0.85560000000000003</v>
      </c>
      <c r="I20" s="1">
        <f t="shared" si="4"/>
        <v>0.87360000000000004</v>
      </c>
      <c r="J20" s="1">
        <f t="shared" si="4"/>
        <v>0.88939999999999997</v>
      </c>
      <c r="K20" s="1">
        <f t="shared" si="4"/>
        <v>0.9032</v>
      </c>
      <c r="L20" s="1">
        <f t="shared" si="4"/>
        <v>0.91500000000000004</v>
      </c>
      <c r="M20" s="1">
        <f t="shared" si="4"/>
        <v>0.9244</v>
      </c>
    </row>
    <row r="21" spans="1:13" x14ac:dyDescent="0.3">
      <c r="D21" s="1">
        <f t="shared" si="2"/>
        <v>0.3</v>
      </c>
      <c r="E21" s="1">
        <f t="shared" si="4"/>
        <v>0.55679999999999996</v>
      </c>
      <c r="F21" s="1">
        <f t="shared" si="4"/>
        <v>0.56179999999999997</v>
      </c>
      <c r="G21" s="1">
        <f t="shared" si="4"/>
        <v>0.4728</v>
      </c>
      <c r="H21" s="1">
        <f t="shared" si="4"/>
        <v>0.49120000000000003</v>
      </c>
      <c r="I21" s="1">
        <f t="shared" si="4"/>
        <v>0.50819999999999999</v>
      </c>
      <c r="J21" s="1">
        <f t="shared" si="4"/>
        <v>0.52359999999999995</v>
      </c>
      <c r="K21" s="1">
        <f t="shared" si="4"/>
        <v>0.53739999999999999</v>
      </c>
      <c r="L21" s="1">
        <f t="shared" si="4"/>
        <v>0.54979999999999996</v>
      </c>
      <c r="M21" s="1">
        <f t="shared" si="4"/>
        <v>0.55959999999999999</v>
      </c>
    </row>
    <row r="22" spans="1:13" x14ac:dyDescent="0.3">
      <c r="D22" s="1">
        <f t="shared" si="2"/>
        <v>0.4</v>
      </c>
      <c r="E22" s="1">
        <f t="shared" si="4"/>
        <v>0.19314000000000001</v>
      </c>
      <c r="F22" s="1">
        <f t="shared" si="4"/>
        <v>0.2006</v>
      </c>
      <c r="G22" s="1">
        <f t="shared" si="4"/>
        <v>8.2040000000000002E-2</v>
      </c>
      <c r="H22" s="1">
        <f t="shared" si="4"/>
        <v>9.7019999999999995E-2</v>
      </c>
      <c r="I22" s="1">
        <f t="shared" si="4"/>
        <v>0.11126</v>
      </c>
      <c r="J22" s="1">
        <f t="shared" si="4"/>
        <v>0.1246</v>
      </c>
      <c r="K22" s="1">
        <f t="shared" si="4"/>
        <v>0.13705999999999999</v>
      </c>
      <c r="L22" s="1">
        <f t="shared" si="4"/>
        <v>0.14863999999999999</v>
      </c>
      <c r="M22" s="1">
        <f t="shared" si="4"/>
        <v>0.15773999999999999</v>
      </c>
    </row>
    <row r="23" spans="1:13" x14ac:dyDescent="0.3">
      <c r="D23" s="1">
        <f t="shared" si="2"/>
        <v>0.5</v>
      </c>
      <c r="E23" s="1">
        <f t="shared" si="4"/>
        <v>-0.17996000000000001</v>
      </c>
      <c r="F23" s="1">
        <f t="shared" si="4"/>
        <v>-0.1709</v>
      </c>
      <c r="G23" s="1">
        <f t="shared" si="4"/>
        <v>-0.30940000000000001</v>
      </c>
      <c r="H23" s="1">
        <f t="shared" si="4"/>
        <v>-0.29920000000000002</v>
      </c>
      <c r="I23" s="1">
        <f t="shared" si="4"/>
        <v>-0.28899999999999998</v>
      </c>
      <c r="J23" s="1">
        <f t="shared" si="4"/>
        <v>-0.27879999999999999</v>
      </c>
      <c r="K23" s="1">
        <f t="shared" si="4"/>
        <v>-0.26900000000000002</v>
      </c>
      <c r="L23" s="1">
        <f t="shared" si="4"/>
        <v>-0.25940000000000002</v>
      </c>
      <c r="M23" s="1">
        <f t="shared" si="4"/>
        <v>-0.25180000000000002</v>
      </c>
    </row>
    <row r="24" spans="1:13" x14ac:dyDescent="0.3">
      <c r="D24" s="1">
        <f t="shared" si="2"/>
        <v>0.6</v>
      </c>
      <c r="E24" s="1">
        <f t="shared" si="4"/>
        <v>-0.53359999999999996</v>
      </c>
      <c r="F24" s="1">
        <f t="shared" si="4"/>
        <v>-0.51639999999999997</v>
      </c>
      <c r="G24" s="1">
        <f t="shared" si="4"/>
        <v>-0.65159999999999996</v>
      </c>
      <c r="H24" s="1">
        <f t="shared" si="4"/>
        <v>-0.63619999999999999</v>
      </c>
      <c r="I24" s="1">
        <f t="shared" si="4"/>
        <v>-0.62060000000000004</v>
      </c>
      <c r="J24" s="1">
        <f t="shared" si="4"/>
        <v>-0.60540000000000005</v>
      </c>
      <c r="K24" s="1">
        <f t="shared" si="4"/>
        <v>-0.59019999999999995</v>
      </c>
      <c r="L24" s="1">
        <f t="shared" si="4"/>
        <v>-0.57520000000000004</v>
      </c>
      <c r="M24" s="1">
        <f t="shared" si="4"/>
        <v>-0.56200000000000006</v>
      </c>
    </row>
    <row r="25" spans="1:13" x14ac:dyDescent="0.3">
      <c r="D25" s="1">
        <f t="shared" si="2"/>
        <v>0.7</v>
      </c>
      <c r="E25" s="1">
        <f t="shared" si="4"/>
        <v>-0.84099999999999997</v>
      </c>
      <c r="F25" s="1">
        <f t="shared" si="4"/>
        <v>-0.81659999999999999</v>
      </c>
      <c r="G25" s="1">
        <f t="shared" si="4"/>
        <v>-0.94440000000000002</v>
      </c>
      <c r="H25" s="1">
        <f t="shared" si="4"/>
        <v>-0.92479999999999996</v>
      </c>
      <c r="I25" s="1">
        <f t="shared" si="4"/>
        <v>-0.90500000000000003</v>
      </c>
      <c r="J25" s="1">
        <f t="shared" si="4"/>
        <v>-0.88539999999999996</v>
      </c>
      <c r="K25" s="1">
        <f t="shared" si="4"/>
        <v>-0.86580000000000001</v>
      </c>
      <c r="L25" s="1">
        <f t="shared" si="4"/>
        <v>-0.84640000000000004</v>
      </c>
      <c r="M25" s="1">
        <f t="shared" si="4"/>
        <v>-0.82840000000000003</v>
      </c>
    </row>
    <row r="26" spans="1:13" x14ac:dyDescent="0.3">
      <c r="D26" s="1">
        <f t="shared" si="2"/>
        <v>0.8</v>
      </c>
      <c r="E26" s="1">
        <f t="shared" si="4"/>
        <v>-1.0786</v>
      </c>
      <c r="F26" s="1">
        <f t="shared" si="4"/>
        <v>-1.0488</v>
      </c>
      <c r="G26" s="1">
        <f t="shared" si="4"/>
        <v>-1.1688000000000001</v>
      </c>
      <c r="H26" s="1">
        <f t="shared" si="4"/>
        <v>-1.1457999999999999</v>
      </c>
      <c r="I26" s="1">
        <f t="shared" si="4"/>
        <v>-1.123</v>
      </c>
      <c r="J26" s="1">
        <f t="shared" si="4"/>
        <v>-1.1002000000000001</v>
      </c>
      <c r="K26" s="1">
        <f t="shared" si="4"/>
        <v>-1.0771999999999999</v>
      </c>
      <c r="L26" s="1">
        <f t="shared" si="4"/>
        <v>-1.0546</v>
      </c>
      <c r="M26" s="1">
        <f t="shared" si="4"/>
        <v>-1.0329999999999999</v>
      </c>
    </row>
    <row r="27" spans="1:13" x14ac:dyDescent="0.3">
      <c r="D27" s="1">
        <f t="shared" si="2"/>
        <v>0.9</v>
      </c>
      <c r="E27" s="1">
        <f t="shared" si="4"/>
        <v>-1.2287999999999999</v>
      </c>
      <c r="F27" s="1">
        <f t="shared" si="4"/>
        <v>-1.1956</v>
      </c>
      <c r="G27" s="1">
        <f t="shared" si="4"/>
        <v>-1.3093999999999999</v>
      </c>
      <c r="H27" s="1">
        <f t="shared" si="4"/>
        <v>-1.2847999999999999</v>
      </c>
      <c r="I27" s="1">
        <f t="shared" si="4"/>
        <v>-1.2598</v>
      </c>
      <c r="J27" s="1">
        <f t="shared" si="4"/>
        <v>-1.2350000000000001</v>
      </c>
      <c r="K27" s="1">
        <f t="shared" si="4"/>
        <v>-1.2101999999999999</v>
      </c>
      <c r="L27" s="1">
        <f t="shared" si="4"/>
        <v>-1.1854</v>
      </c>
      <c r="M27" s="1">
        <f t="shared" si="4"/>
        <v>-1.1616</v>
      </c>
    </row>
    <row r="28" spans="1:13" x14ac:dyDescent="0.3">
      <c r="D28" s="1">
        <f t="shared" si="2"/>
        <v>1</v>
      </c>
      <c r="E28" s="1">
        <f t="shared" si="4"/>
        <v>-1.2802</v>
      </c>
      <c r="F28" s="1">
        <f t="shared" si="4"/>
        <v>-1.2458</v>
      </c>
      <c r="G28" s="1">
        <f t="shared" si="4"/>
        <v>-1.3573999999999999</v>
      </c>
      <c r="H28" s="1">
        <f t="shared" si="4"/>
        <v>-1.3320000000000001</v>
      </c>
      <c r="I28" s="1">
        <f t="shared" si="4"/>
        <v>-1.3066</v>
      </c>
      <c r="J28" s="1">
        <f t="shared" si="4"/>
        <v>-1.2809999999999999</v>
      </c>
      <c r="K28" s="1">
        <f t="shared" si="4"/>
        <v>-1.2554000000000001</v>
      </c>
      <c r="L28" s="1">
        <f t="shared" si="4"/>
        <v>-1.23</v>
      </c>
      <c r="M28" s="1">
        <f t="shared" si="4"/>
        <v>-1.2054</v>
      </c>
    </row>
    <row r="30" spans="1:13" x14ac:dyDescent="0.3">
      <c r="A30" s="6" t="s">
        <v>632</v>
      </c>
      <c r="B30" s="7"/>
      <c r="C30" s="7"/>
    </row>
    <row r="31" spans="1:13" x14ac:dyDescent="0.3">
      <c r="A31" s="8" t="s">
        <v>630</v>
      </c>
      <c r="B31" s="8"/>
      <c r="E31" s="1" t="str">
        <f>_xlfn.CONCAT("Load= ",E1," fF")</f>
        <v>Load= 0 fF</v>
      </c>
      <c r="F31" s="1" t="str">
        <f t="shared" ref="F31:M31" si="5">_xlfn.CONCAT("Load= ",F1," fF")</f>
        <v>Load= 40 fF</v>
      </c>
      <c r="G31" s="1" t="str">
        <f t="shared" si="5"/>
        <v>Load= 80 fF</v>
      </c>
      <c r="H31" s="1" t="str">
        <f t="shared" si="5"/>
        <v>Load= 120 fF</v>
      </c>
      <c r="I31" s="1" t="str">
        <f t="shared" si="5"/>
        <v>Load= 160 fF</v>
      </c>
      <c r="J31" s="1" t="str">
        <f t="shared" si="5"/>
        <v>Load= 200 fF</v>
      </c>
      <c r="K31" s="1" t="str">
        <f t="shared" si="5"/>
        <v>Load= 240 fF</v>
      </c>
      <c r="L31" s="1" t="str">
        <f t="shared" si="5"/>
        <v>Load= 280 fF</v>
      </c>
      <c r="M31" s="1" t="str">
        <f t="shared" si="5"/>
        <v>Load= 320 fF</v>
      </c>
    </row>
    <row r="32" spans="1:13" x14ac:dyDescent="0.3">
      <c r="D32" s="1" t="s">
        <v>183</v>
      </c>
      <c r="E32" s="1" t="s">
        <v>74</v>
      </c>
      <c r="F32" s="1" t="s">
        <v>74</v>
      </c>
      <c r="G32" s="1" t="s">
        <v>74</v>
      </c>
      <c r="H32" s="1" t="s">
        <v>74</v>
      </c>
      <c r="I32" s="1" t="s">
        <v>74</v>
      </c>
      <c r="J32" s="1" t="s">
        <v>74</v>
      </c>
      <c r="K32" s="1" t="s">
        <v>74</v>
      </c>
      <c r="L32" s="1" t="s">
        <v>74</v>
      </c>
      <c r="M32" s="1" t="s">
        <v>74</v>
      </c>
    </row>
    <row r="33" spans="4:13" x14ac:dyDescent="0.3">
      <c r="D33" s="1">
        <v>0</v>
      </c>
      <c r="E33" s="1" t="s">
        <v>104</v>
      </c>
      <c r="F33" s="1" t="s">
        <v>719</v>
      </c>
      <c r="G33" s="1" t="s">
        <v>730</v>
      </c>
      <c r="H33" s="1" t="s">
        <v>741</v>
      </c>
      <c r="I33" s="1" t="s">
        <v>752</v>
      </c>
      <c r="J33" s="1" t="s">
        <v>222</v>
      </c>
      <c r="K33" s="1" t="s">
        <v>773</v>
      </c>
      <c r="L33" s="1" t="s">
        <v>783</v>
      </c>
      <c r="M33" s="1" t="s">
        <v>792</v>
      </c>
    </row>
    <row r="34" spans="4:13" x14ac:dyDescent="0.3">
      <c r="D34" s="1">
        <v>0.1</v>
      </c>
      <c r="E34" s="2" t="s">
        <v>105</v>
      </c>
      <c r="F34" s="2" t="s">
        <v>720</v>
      </c>
      <c r="G34" s="1" t="s">
        <v>731</v>
      </c>
      <c r="H34" s="1" t="s">
        <v>742</v>
      </c>
      <c r="I34" s="1" t="s">
        <v>753</v>
      </c>
      <c r="J34" s="1" t="s">
        <v>763</v>
      </c>
      <c r="K34" s="1" t="s">
        <v>774</v>
      </c>
      <c r="L34" s="1" t="s">
        <v>456</v>
      </c>
      <c r="M34" s="1" t="s">
        <v>793</v>
      </c>
    </row>
    <row r="35" spans="4:13" x14ac:dyDescent="0.3">
      <c r="D35" s="1">
        <v>0.2</v>
      </c>
      <c r="E35" s="2" t="s">
        <v>106</v>
      </c>
      <c r="F35" s="2" t="s">
        <v>721</v>
      </c>
      <c r="G35" s="1" t="s">
        <v>732</v>
      </c>
      <c r="H35" s="1" t="s">
        <v>743</v>
      </c>
      <c r="I35" s="1" t="s">
        <v>754</v>
      </c>
      <c r="J35" s="1" t="s">
        <v>764</v>
      </c>
      <c r="K35" s="1" t="s">
        <v>775</v>
      </c>
      <c r="L35" s="1" t="s">
        <v>784</v>
      </c>
      <c r="M35" s="1" t="s">
        <v>794</v>
      </c>
    </row>
    <row r="36" spans="4:13" x14ac:dyDescent="0.3">
      <c r="D36" s="1">
        <v>0.3</v>
      </c>
      <c r="E36" s="2" t="s">
        <v>107</v>
      </c>
      <c r="F36" s="2" t="s">
        <v>722</v>
      </c>
      <c r="G36" s="1" t="s">
        <v>733</v>
      </c>
      <c r="H36" s="1" t="s">
        <v>744</v>
      </c>
      <c r="I36" s="1" t="s">
        <v>755</v>
      </c>
      <c r="J36" s="1" t="s">
        <v>765</v>
      </c>
      <c r="K36" s="1" t="s">
        <v>776</v>
      </c>
      <c r="L36" s="1" t="s">
        <v>785</v>
      </c>
      <c r="M36" s="1" t="s">
        <v>795</v>
      </c>
    </row>
    <row r="37" spans="4:13" x14ac:dyDescent="0.3">
      <c r="D37" s="1">
        <v>0.4</v>
      </c>
      <c r="E37" s="2" t="s">
        <v>108</v>
      </c>
      <c r="F37" s="2" t="s">
        <v>723</v>
      </c>
      <c r="G37" s="1" t="s">
        <v>734</v>
      </c>
      <c r="H37" s="1" t="s">
        <v>745</v>
      </c>
      <c r="I37" s="1" t="s">
        <v>756</v>
      </c>
      <c r="J37" s="1" t="s">
        <v>766</v>
      </c>
      <c r="K37" s="1" t="s">
        <v>777</v>
      </c>
      <c r="L37" s="1" t="s">
        <v>786</v>
      </c>
      <c r="M37" s="1" t="s">
        <v>796</v>
      </c>
    </row>
    <row r="38" spans="4:13" x14ac:dyDescent="0.3">
      <c r="D38" s="1">
        <v>0.5</v>
      </c>
      <c r="E38" s="2" t="s">
        <v>109</v>
      </c>
      <c r="F38" s="2" t="s">
        <v>724</v>
      </c>
      <c r="G38" s="1" t="s">
        <v>735</v>
      </c>
      <c r="H38" s="1" t="s">
        <v>746</v>
      </c>
      <c r="I38" s="1" t="s">
        <v>757</v>
      </c>
      <c r="J38" s="1" t="s">
        <v>767</v>
      </c>
      <c r="K38" s="1" t="s">
        <v>778</v>
      </c>
      <c r="L38" s="1" t="s">
        <v>787</v>
      </c>
      <c r="M38" s="1" t="s">
        <v>797</v>
      </c>
    </row>
    <row r="39" spans="4:13" x14ac:dyDescent="0.3">
      <c r="D39" s="1">
        <v>0.6</v>
      </c>
      <c r="E39" s="2" t="s">
        <v>110</v>
      </c>
      <c r="F39" s="2" t="s">
        <v>725</v>
      </c>
      <c r="G39" s="1" t="s">
        <v>736</v>
      </c>
      <c r="H39" s="1" t="s">
        <v>747</v>
      </c>
      <c r="I39" s="1" t="s">
        <v>758</v>
      </c>
      <c r="J39" s="1" t="s">
        <v>768</v>
      </c>
      <c r="K39" s="1" t="s">
        <v>779</v>
      </c>
      <c r="L39" s="1" t="s">
        <v>788</v>
      </c>
      <c r="M39" s="1" t="s">
        <v>798</v>
      </c>
    </row>
    <row r="40" spans="4:13" x14ac:dyDescent="0.3">
      <c r="D40" s="1">
        <v>0.7</v>
      </c>
      <c r="E40" s="2" t="s">
        <v>111</v>
      </c>
      <c r="F40" s="2" t="s">
        <v>726</v>
      </c>
      <c r="G40" s="1" t="s">
        <v>737</v>
      </c>
      <c r="H40" s="1" t="s">
        <v>748</v>
      </c>
      <c r="I40" s="1" t="s">
        <v>759</v>
      </c>
      <c r="J40" s="1" t="s">
        <v>769</v>
      </c>
      <c r="K40" s="1" t="s">
        <v>780</v>
      </c>
      <c r="L40" s="1" t="s">
        <v>672</v>
      </c>
      <c r="M40" s="1" t="s">
        <v>799</v>
      </c>
    </row>
    <row r="41" spans="4:13" x14ac:dyDescent="0.3">
      <c r="D41" s="1">
        <v>0.8</v>
      </c>
      <c r="E41" s="2" t="s">
        <v>112</v>
      </c>
      <c r="F41" s="2" t="s">
        <v>727</v>
      </c>
      <c r="G41" s="1" t="s">
        <v>738</v>
      </c>
      <c r="H41" s="1" t="s">
        <v>749</v>
      </c>
      <c r="I41" s="1" t="s">
        <v>760</v>
      </c>
      <c r="J41" s="1" t="s">
        <v>770</v>
      </c>
      <c r="K41" s="1" t="s">
        <v>717</v>
      </c>
      <c r="L41" s="1" t="s">
        <v>789</v>
      </c>
      <c r="M41" s="1" t="s">
        <v>800</v>
      </c>
    </row>
    <row r="42" spans="4:13" x14ac:dyDescent="0.3">
      <c r="D42" s="1">
        <v>0.9</v>
      </c>
      <c r="E42" s="2" t="s">
        <v>113</v>
      </c>
      <c r="F42" s="2" t="s">
        <v>728</v>
      </c>
      <c r="G42" s="1" t="s">
        <v>739</v>
      </c>
      <c r="H42" s="1" t="s">
        <v>750</v>
      </c>
      <c r="I42" s="1" t="s">
        <v>761</v>
      </c>
      <c r="J42" s="1" t="s">
        <v>771</v>
      </c>
      <c r="K42" s="1" t="s">
        <v>781</v>
      </c>
      <c r="L42" s="1" t="s">
        <v>790</v>
      </c>
      <c r="M42" s="1" t="s">
        <v>801</v>
      </c>
    </row>
    <row r="43" spans="4:13" x14ac:dyDescent="0.3">
      <c r="D43" s="1">
        <v>1</v>
      </c>
      <c r="E43" s="1" t="s">
        <v>114</v>
      </c>
      <c r="F43" s="1" t="s">
        <v>729</v>
      </c>
      <c r="G43" s="1" t="s">
        <v>740</v>
      </c>
      <c r="H43" s="1" t="s">
        <v>751</v>
      </c>
      <c r="I43" s="1" t="s">
        <v>762</v>
      </c>
      <c r="J43" s="1" t="s">
        <v>772</v>
      </c>
      <c r="K43" s="1" t="s">
        <v>782</v>
      </c>
      <c r="L43" s="1" t="s">
        <v>791</v>
      </c>
      <c r="M43" s="1" t="s">
        <v>802</v>
      </c>
    </row>
    <row r="45" spans="4:13" x14ac:dyDescent="0.3">
      <c r="D45" s="1" t="str">
        <f t="shared" ref="D45:D56" si="6">D32</f>
        <v>x of L</v>
      </c>
      <c r="E45" s="1" t="s">
        <v>75</v>
      </c>
      <c r="F45" s="1" t="s">
        <v>75</v>
      </c>
      <c r="G45" s="1" t="s">
        <v>75</v>
      </c>
      <c r="H45" s="1" t="s">
        <v>75</v>
      </c>
      <c r="I45" s="1" t="s">
        <v>75</v>
      </c>
      <c r="J45" s="1" t="s">
        <v>75</v>
      </c>
      <c r="K45" s="1" t="s">
        <v>75</v>
      </c>
      <c r="L45" s="1" t="s">
        <v>75</v>
      </c>
      <c r="M45" s="1" t="s">
        <v>75</v>
      </c>
    </row>
    <row r="46" spans="4:13" x14ac:dyDescent="0.3">
      <c r="D46" s="1">
        <f t="shared" si="6"/>
        <v>0</v>
      </c>
      <c r="E46" s="1">
        <f>IF(ISNUMBER(SEARCH("m",E33)),REPLACE(E33,FIND("m",E33),10,"e-3")*2,E33*2)</f>
        <v>1.3206</v>
      </c>
      <c r="F46" s="1">
        <f t="shared" ref="F46:M46" si="7">IF(ISNUMBER(SEARCH("m",F33)),REPLACE(F33,FIND("m",F33),10,"e-3")*2,F33*2)</f>
        <v>1.3662000000000001</v>
      </c>
      <c r="G46" s="1">
        <f t="shared" si="7"/>
        <v>1.3572</v>
      </c>
      <c r="H46" s="1">
        <f t="shared" si="7"/>
        <v>1.3564000000000001</v>
      </c>
      <c r="I46" s="1">
        <f t="shared" si="7"/>
        <v>1.3533999999999999</v>
      </c>
      <c r="J46" s="1">
        <f t="shared" si="7"/>
        <v>1.3136000000000001</v>
      </c>
      <c r="K46" s="1">
        <f t="shared" si="7"/>
        <v>1.2829999999999999</v>
      </c>
      <c r="L46" s="1">
        <f t="shared" si="7"/>
        <v>1.2556</v>
      </c>
      <c r="M46" s="1">
        <f t="shared" si="7"/>
        <v>1.3278000000000001</v>
      </c>
    </row>
    <row r="47" spans="4:13" x14ac:dyDescent="0.3">
      <c r="D47" s="1">
        <f t="shared" si="6"/>
        <v>0.1</v>
      </c>
      <c r="E47" s="1">
        <f t="shared" ref="E47:M56" si="8">IF(ISNUMBER(SEARCH("m",E34)),REPLACE(E34,FIND("m",E34),10,"e-3")*2,E34*2)</f>
        <v>1.1444000000000001</v>
      </c>
      <c r="F47" s="1">
        <f t="shared" si="8"/>
        <v>1.157</v>
      </c>
      <c r="G47" s="1">
        <f t="shared" si="8"/>
        <v>1.1514</v>
      </c>
      <c r="H47" s="1">
        <f t="shared" si="8"/>
        <v>1.1442000000000001</v>
      </c>
      <c r="I47" s="1">
        <f t="shared" si="8"/>
        <v>1.1359999999999999</v>
      </c>
      <c r="J47" s="1">
        <f t="shared" si="8"/>
        <v>1.1240000000000001</v>
      </c>
      <c r="K47" s="1">
        <f t="shared" si="8"/>
        <v>1.1048</v>
      </c>
      <c r="L47" s="1">
        <f t="shared" si="8"/>
        <v>1.0860000000000001</v>
      </c>
      <c r="M47" s="1">
        <f t="shared" si="8"/>
        <v>1.0880000000000001</v>
      </c>
    </row>
    <row r="48" spans="4:13" x14ac:dyDescent="0.3">
      <c r="D48" s="1">
        <f t="shared" si="6"/>
        <v>0.2</v>
      </c>
      <c r="E48" s="1">
        <f t="shared" si="8"/>
        <v>0.88260000000000005</v>
      </c>
      <c r="F48" s="1">
        <f t="shared" si="8"/>
        <v>0.86580000000000001</v>
      </c>
      <c r="G48" s="1">
        <f t="shared" si="8"/>
        <v>0.86319999999999997</v>
      </c>
      <c r="H48" s="1">
        <f t="shared" si="8"/>
        <v>0.85119999999999996</v>
      </c>
      <c r="I48" s="1">
        <f t="shared" si="8"/>
        <v>0.83879999999999999</v>
      </c>
      <c r="J48" s="1">
        <f t="shared" si="8"/>
        <v>0.85140000000000005</v>
      </c>
      <c r="K48" s="1">
        <f t="shared" si="8"/>
        <v>0.84360000000000002</v>
      </c>
      <c r="L48" s="1">
        <f t="shared" si="8"/>
        <v>0.83360000000000001</v>
      </c>
      <c r="M48" s="1">
        <f t="shared" si="8"/>
        <v>0.77500000000000002</v>
      </c>
    </row>
    <row r="49" spans="4:13" x14ac:dyDescent="0.3">
      <c r="D49" s="1">
        <f t="shared" si="6"/>
        <v>0.3</v>
      </c>
      <c r="E49" s="1">
        <f t="shared" si="8"/>
        <v>0.55679999999999996</v>
      </c>
      <c r="F49" s="1">
        <f t="shared" si="8"/>
        <v>0.51519999999999999</v>
      </c>
      <c r="G49" s="1">
        <f t="shared" si="8"/>
        <v>0.51539999999999997</v>
      </c>
      <c r="H49" s="1">
        <f t="shared" si="8"/>
        <v>0.5</v>
      </c>
      <c r="I49" s="1">
        <f t="shared" si="8"/>
        <v>0.48499999999999999</v>
      </c>
      <c r="J49" s="1">
        <f t="shared" si="8"/>
        <v>0.51819999999999999</v>
      </c>
      <c r="K49" s="1">
        <f t="shared" si="8"/>
        <v>0.5212</v>
      </c>
      <c r="L49" s="1">
        <f t="shared" si="8"/>
        <v>0.52</v>
      </c>
      <c r="M49" s="1">
        <f t="shared" si="8"/>
        <v>0.41199999999999998</v>
      </c>
    </row>
    <row r="50" spans="4:13" x14ac:dyDescent="0.3">
      <c r="D50" s="1">
        <f t="shared" si="6"/>
        <v>0.4</v>
      </c>
      <c r="E50" s="1">
        <f t="shared" si="8"/>
        <v>0.19314000000000001</v>
      </c>
      <c r="F50" s="1">
        <f t="shared" si="8"/>
        <v>0.1321</v>
      </c>
      <c r="G50" s="1">
        <f t="shared" si="8"/>
        <v>0.1348</v>
      </c>
      <c r="H50" s="1">
        <f t="shared" si="8"/>
        <v>0.11749999999999999</v>
      </c>
      <c r="I50" s="1">
        <f t="shared" si="8"/>
        <v>0.1013</v>
      </c>
      <c r="J50" s="1">
        <f t="shared" si="8"/>
        <v>0.15071999999999999</v>
      </c>
      <c r="K50" s="1">
        <f t="shared" si="8"/>
        <v>0.16372</v>
      </c>
      <c r="L50" s="1">
        <f t="shared" si="8"/>
        <v>0.17102000000000001</v>
      </c>
      <c r="M50" s="1">
        <f t="shared" si="8"/>
        <v>2.572E-2</v>
      </c>
    </row>
    <row r="51" spans="4:13" x14ac:dyDescent="0.3">
      <c r="D51" s="1">
        <f t="shared" si="6"/>
        <v>0.5</v>
      </c>
      <c r="E51" s="1">
        <f t="shared" si="8"/>
        <v>-0.17996000000000001</v>
      </c>
      <c r="F51" s="1">
        <f t="shared" si="8"/>
        <v>-0.2586</v>
      </c>
      <c r="G51" s="1">
        <f t="shared" si="8"/>
        <v>-0.25719999999999998</v>
      </c>
      <c r="H51" s="1">
        <f t="shared" si="8"/>
        <v>-0.27660000000000001</v>
      </c>
      <c r="I51" s="1">
        <f t="shared" si="8"/>
        <v>-0.29320000000000002</v>
      </c>
      <c r="J51" s="1">
        <f t="shared" si="8"/>
        <v>-0.2424</v>
      </c>
      <c r="K51" s="1">
        <f t="shared" si="8"/>
        <v>-0.22739999999999999</v>
      </c>
      <c r="L51" s="1">
        <f t="shared" si="8"/>
        <v>-0.21859999999999999</v>
      </c>
      <c r="M51" s="1">
        <f t="shared" si="8"/>
        <v>-0.35299999999999998</v>
      </c>
    </row>
    <row r="52" spans="4:13" x14ac:dyDescent="0.3">
      <c r="D52" s="1">
        <f t="shared" si="6"/>
        <v>0.6</v>
      </c>
      <c r="E52" s="1">
        <f t="shared" si="8"/>
        <v>-0.53359999999999996</v>
      </c>
      <c r="F52" s="1">
        <f t="shared" si="8"/>
        <v>-0.62539999999999996</v>
      </c>
      <c r="G52" s="1">
        <f t="shared" si="8"/>
        <v>-0.62519999999999998</v>
      </c>
      <c r="H52" s="1">
        <f t="shared" si="8"/>
        <v>-0.64539999999999997</v>
      </c>
      <c r="I52" s="1">
        <f t="shared" si="8"/>
        <v>-0.66159999999999997</v>
      </c>
      <c r="J52" s="1">
        <f t="shared" si="8"/>
        <v>-0.61240000000000006</v>
      </c>
      <c r="K52" s="1">
        <f t="shared" si="8"/>
        <v>-0.59619999999999995</v>
      </c>
      <c r="L52" s="1">
        <f t="shared" si="8"/>
        <v>-0.58640000000000003</v>
      </c>
      <c r="M52" s="1">
        <f t="shared" si="8"/>
        <v>-0.70279999999999998</v>
      </c>
    </row>
    <row r="53" spans="4:13" x14ac:dyDescent="0.3">
      <c r="D53" s="1">
        <f t="shared" si="6"/>
        <v>0.7</v>
      </c>
      <c r="E53" s="1">
        <f t="shared" si="8"/>
        <v>-0.84099999999999997</v>
      </c>
      <c r="F53" s="1">
        <f t="shared" si="8"/>
        <v>-0.94179999999999997</v>
      </c>
      <c r="G53" s="1">
        <f t="shared" si="8"/>
        <v>-0.94279999999999997</v>
      </c>
      <c r="H53" s="1">
        <f t="shared" si="8"/>
        <v>-0.96319999999999995</v>
      </c>
      <c r="I53" s="1">
        <f t="shared" si="8"/>
        <v>-0.97840000000000005</v>
      </c>
      <c r="J53" s="1">
        <f t="shared" si="8"/>
        <v>-0.93200000000000005</v>
      </c>
      <c r="K53" s="1">
        <f t="shared" si="8"/>
        <v>-0.91539999999999999</v>
      </c>
      <c r="L53" s="1">
        <f t="shared" si="8"/>
        <v>-0.90500000000000003</v>
      </c>
      <c r="M53" s="1">
        <f t="shared" si="8"/>
        <v>-1.0012000000000001</v>
      </c>
    </row>
    <row r="54" spans="4:13" x14ac:dyDescent="0.3">
      <c r="D54" s="1">
        <f t="shared" si="6"/>
        <v>0.8</v>
      </c>
      <c r="E54" s="1">
        <f t="shared" si="8"/>
        <v>-1.0786</v>
      </c>
      <c r="F54" s="1">
        <f t="shared" si="8"/>
        <v>-1.1852</v>
      </c>
      <c r="G54" s="1">
        <f t="shared" si="8"/>
        <v>-1.1870000000000001</v>
      </c>
      <c r="H54" s="1">
        <f t="shared" si="8"/>
        <v>-1.2074</v>
      </c>
      <c r="I54" s="1">
        <f t="shared" si="8"/>
        <v>-1.2216</v>
      </c>
      <c r="J54" s="1">
        <f t="shared" si="8"/>
        <v>-1.1783999999999999</v>
      </c>
      <c r="K54" s="1">
        <f t="shared" si="8"/>
        <v>-1.1616</v>
      </c>
      <c r="L54" s="1">
        <f t="shared" si="8"/>
        <v>-1.1508</v>
      </c>
      <c r="M54" s="1">
        <f t="shared" si="8"/>
        <v>-1.2290000000000001</v>
      </c>
    </row>
    <row r="55" spans="4:13" x14ac:dyDescent="0.3">
      <c r="D55" s="1">
        <f t="shared" si="6"/>
        <v>0.9</v>
      </c>
      <c r="E55" s="1">
        <f t="shared" si="8"/>
        <v>-1.2287999999999999</v>
      </c>
      <c r="F55" s="1">
        <f t="shared" si="8"/>
        <v>-1.3384</v>
      </c>
      <c r="G55" s="1">
        <f t="shared" si="8"/>
        <v>-1.341</v>
      </c>
      <c r="H55" s="1">
        <f t="shared" si="8"/>
        <v>-1.361</v>
      </c>
      <c r="I55" s="1">
        <f t="shared" si="8"/>
        <v>-1.3744000000000001</v>
      </c>
      <c r="J55" s="1">
        <f t="shared" si="8"/>
        <v>-1.3335999999999999</v>
      </c>
      <c r="K55" s="1">
        <f t="shared" si="8"/>
        <v>-1.3168</v>
      </c>
      <c r="L55" s="1">
        <f t="shared" si="8"/>
        <v>-1.306</v>
      </c>
      <c r="M55" s="1">
        <f t="shared" si="8"/>
        <v>-1.3717999999999999</v>
      </c>
    </row>
    <row r="56" spans="4:13" x14ac:dyDescent="0.3">
      <c r="D56" s="1">
        <f t="shared" si="6"/>
        <v>1</v>
      </c>
      <c r="E56" s="1">
        <f t="shared" si="8"/>
        <v>-1.2802</v>
      </c>
      <c r="F56" s="1">
        <f t="shared" si="8"/>
        <v>-1.3908</v>
      </c>
      <c r="G56" s="1">
        <f t="shared" si="8"/>
        <v>-1.3935999999999999</v>
      </c>
      <c r="H56" s="1">
        <f t="shared" si="8"/>
        <v>-1.4134</v>
      </c>
      <c r="I56" s="1">
        <f t="shared" si="8"/>
        <v>-1.4266000000000001</v>
      </c>
      <c r="J56" s="1">
        <f t="shared" si="8"/>
        <v>-1.3866000000000001</v>
      </c>
      <c r="K56" s="1">
        <f t="shared" si="8"/>
        <v>-1.3697999999999999</v>
      </c>
      <c r="L56" s="1">
        <f t="shared" si="8"/>
        <v>-1.3588</v>
      </c>
      <c r="M56" s="1">
        <f t="shared" si="8"/>
        <v>-1.4204000000000001</v>
      </c>
    </row>
  </sheetData>
  <mergeCells count="2">
    <mergeCell ref="A3:B3"/>
    <mergeCell ref="A31:B3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6804B-A201-4067-82E9-CDA68FD342CD}">
  <dimension ref="A1:M28"/>
  <sheetViews>
    <sheetView zoomScale="85" zoomScaleNormal="85" workbookViewId="0">
      <selection activeCell="I47" sqref="I47"/>
    </sheetView>
  </sheetViews>
  <sheetFormatPr defaultRowHeight="14.4" x14ac:dyDescent="0.3"/>
  <cols>
    <col min="1" max="4" width="8.88671875" style="1"/>
    <col min="5" max="7" width="11.21875" style="1" bestFit="1" customWidth="1"/>
    <col min="8" max="8" width="9.5546875" style="1" bestFit="1" customWidth="1"/>
    <col min="9" max="9" width="12.109375" style="1" bestFit="1" customWidth="1"/>
    <col min="10" max="10" width="11.109375" style="1" bestFit="1" customWidth="1"/>
    <col min="11" max="11" width="12.109375" style="1" bestFit="1" customWidth="1"/>
    <col min="12" max="12" width="9.5546875" style="1" bestFit="1" customWidth="1"/>
    <col min="13" max="16384" width="8.88671875" style="1"/>
  </cols>
  <sheetData>
    <row r="1" spans="1:13" x14ac:dyDescent="0.3">
      <c r="A1" s="5" t="s">
        <v>273</v>
      </c>
      <c r="B1" s="3"/>
      <c r="E1" s="1">
        <v>0</v>
      </c>
      <c r="F1" s="1">
        <f>E1+40</f>
        <v>40</v>
      </c>
      <c r="G1" s="1">
        <f t="shared" ref="G1:M1" si="0">F1+40</f>
        <v>80</v>
      </c>
      <c r="H1" s="1">
        <f t="shared" si="0"/>
        <v>120</v>
      </c>
      <c r="I1" s="1">
        <f t="shared" si="0"/>
        <v>160</v>
      </c>
      <c r="J1" s="1">
        <f t="shared" si="0"/>
        <v>200</v>
      </c>
      <c r="K1" s="1">
        <f t="shared" si="0"/>
        <v>240</v>
      </c>
      <c r="L1" s="1">
        <f t="shared" si="0"/>
        <v>280</v>
      </c>
      <c r="M1" s="1">
        <f t="shared" si="0"/>
        <v>320</v>
      </c>
    </row>
    <row r="2" spans="1:13" x14ac:dyDescent="0.3">
      <c r="A2" s="6" t="s">
        <v>803</v>
      </c>
      <c r="B2" s="7"/>
      <c r="C2" s="7"/>
    </row>
    <row r="3" spans="1:13" x14ac:dyDescent="0.3">
      <c r="A3" s="8" t="s">
        <v>630</v>
      </c>
      <c r="B3" s="8"/>
      <c r="E3" s="1" t="str">
        <f>_xlfn.CONCAT("Load= ",E1," fF")</f>
        <v>Load= 0 fF</v>
      </c>
      <c r="F3" s="1" t="str">
        <f t="shared" ref="F3:M3" si="1">_xlfn.CONCAT("Load= ",F1," fF")</f>
        <v>Load= 40 fF</v>
      </c>
      <c r="G3" s="1" t="str">
        <f t="shared" si="1"/>
        <v>Load= 80 fF</v>
      </c>
      <c r="H3" s="1" t="str">
        <f t="shared" si="1"/>
        <v>Load= 120 fF</v>
      </c>
      <c r="I3" s="1" t="str">
        <f t="shared" si="1"/>
        <v>Load= 160 fF</v>
      </c>
      <c r="J3" s="1" t="str">
        <f t="shared" si="1"/>
        <v>Load= 200 fF</v>
      </c>
      <c r="K3" s="1" t="str">
        <f t="shared" si="1"/>
        <v>Load= 240 fF</v>
      </c>
      <c r="L3" s="1" t="str">
        <f t="shared" si="1"/>
        <v>Load= 280 fF</v>
      </c>
      <c r="M3" s="1" t="str">
        <f t="shared" si="1"/>
        <v>Load= 320 fF</v>
      </c>
    </row>
    <row r="4" spans="1:13" x14ac:dyDescent="0.3">
      <c r="D4" s="1" t="s">
        <v>183</v>
      </c>
      <c r="E4" s="1" t="s">
        <v>74</v>
      </c>
      <c r="F4" s="1" t="s">
        <v>74</v>
      </c>
      <c r="G4" s="1" t="s">
        <v>74</v>
      </c>
      <c r="H4" s="1" t="s">
        <v>74</v>
      </c>
      <c r="I4" s="1" t="s">
        <v>74</v>
      </c>
      <c r="J4" s="1" t="s">
        <v>74</v>
      </c>
      <c r="K4" s="1" t="s">
        <v>74</v>
      </c>
      <c r="L4" s="1" t="s">
        <v>74</v>
      </c>
      <c r="M4" s="1" t="s">
        <v>74</v>
      </c>
    </row>
    <row r="5" spans="1:13" x14ac:dyDescent="0.3">
      <c r="D5" s="1">
        <v>0</v>
      </c>
      <c r="E5" s="1" t="s">
        <v>104</v>
      </c>
      <c r="F5" s="1" t="s">
        <v>804</v>
      </c>
      <c r="G5" s="1" t="s">
        <v>814</v>
      </c>
      <c r="H5" s="1" t="s">
        <v>824</v>
      </c>
      <c r="I5" s="1" t="s">
        <v>835</v>
      </c>
      <c r="J5" s="1" t="s">
        <v>845</v>
      </c>
      <c r="K5" s="1" t="s">
        <v>855</v>
      </c>
      <c r="L5" s="1" t="s">
        <v>865</v>
      </c>
      <c r="M5" s="1" t="s">
        <v>876</v>
      </c>
    </row>
    <row r="6" spans="1:13" x14ac:dyDescent="0.3">
      <c r="D6" s="1">
        <v>0.1</v>
      </c>
      <c r="E6" s="2" t="s">
        <v>105</v>
      </c>
      <c r="F6" s="2" t="s">
        <v>805</v>
      </c>
      <c r="G6" s="1" t="s">
        <v>815</v>
      </c>
      <c r="H6" s="1" t="s">
        <v>825</v>
      </c>
      <c r="I6" s="1" t="s">
        <v>234</v>
      </c>
      <c r="J6" s="1" t="s">
        <v>846</v>
      </c>
      <c r="K6" s="1" t="s">
        <v>856</v>
      </c>
      <c r="L6" s="1" t="s">
        <v>866</v>
      </c>
      <c r="M6" s="1" t="s">
        <v>877</v>
      </c>
    </row>
    <row r="7" spans="1:13" x14ac:dyDescent="0.3">
      <c r="D7" s="1">
        <v>0.2</v>
      </c>
      <c r="E7" s="2" t="s">
        <v>106</v>
      </c>
      <c r="F7" s="2" t="s">
        <v>806</v>
      </c>
      <c r="G7" s="1" t="s">
        <v>816</v>
      </c>
      <c r="H7" s="1" t="s">
        <v>826</v>
      </c>
      <c r="I7" s="1" t="s">
        <v>836</v>
      </c>
      <c r="J7" s="1" t="s">
        <v>115</v>
      </c>
      <c r="K7" s="1" t="s">
        <v>857</v>
      </c>
      <c r="L7" s="1" t="s">
        <v>867</v>
      </c>
      <c r="M7" s="1" t="s">
        <v>878</v>
      </c>
    </row>
    <row r="8" spans="1:13" x14ac:dyDescent="0.3">
      <c r="D8" s="1">
        <v>0.3</v>
      </c>
      <c r="E8" s="2" t="s">
        <v>107</v>
      </c>
      <c r="F8" s="2" t="s">
        <v>403</v>
      </c>
      <c r="G8" s="1" t="s">
        <v>504</v>
      </c>
      <c r="H8" s="1" t="s">
        <v>827</v>
      </c>
      <c r="I8" s="1" t="s">
        <v>837</v>
      </c>
      <c r="J8" s="1" t="s">
        <v>847</v>
      </c>
      <c r="K8" s="1" t="s">
        <v>276</v>
      </c>
      <c r="L8" s="1" t="s">
        <v>868</v>
      </c>
      <c r="M8" s="1" t="s">
        <v>879</v>
      </c>
    </row>
    <row r="9" spans="1:13" x14ac:dyDescent="0.3">
      <c r="D9" s="1">
        <v>0.4</v>
      </c>
      <c r="E9" s="2" t="s">
        <v>108</v>
      </c>
      <c r="F9" s="2" t="s">
        <v>807</v>
      </c>
      <c r="G9" s="1" t="s">
        <v>817</v>
      </c>
      <c r="H9" s="1" t="s">
        <v>828</v>
      </c>
      <c r="I9" s="1" t="s">
        <v>838</v>
      </c>
      <c r="J9" s="1" t="s">
        <v>848</v>
      </c>
      <c r="K9" s="1" t="s">
        <v>858</v>
      </c>
      <c r="L9" s="1" t="s">
        <v>869</v>
      </c>
      <c r="M9" s="1" t="s">
        <v>880</v>
      </c>
    </row>
    <row r="10" spans="1:13" x14ac:dyDescent="0.3">
      <c r="D10" s="1">
        <v>0.5</v>
      </c>
      <c r="E10" s="2" t="s">
        <v>109</v>
      </c>
      <c r="F10" s="2" t="s">
        <v>808</v>
      </c>
      <c r="G10" s="1" t="s">
        <v>818</v>
      </c>
      <c r="H10" s="1" t="s">
        <v>829</v>
      </c>
      <c r="I10" s="1" t="s">
        <v>839</v>
      </c>
      <c r="J10" s="1" t="s">
        <v>849</v>
      </c>
      <c r="K10" s="1" t="s">
        <v>859</v>
      </c>
      <c r="L10" s="1" t="s">
        <v>870</v>
      </c>
      <c r="M10" s="1" t="s">
        <v>881</v>
      </c>
    </row>
    <row r="11" spans="1:13" x14ac:dyDescent="0.3">
      <c r="D11" s="1">
        <v>0.6</v>
      </c>
      <c r="E11" s="2" t="s">
        <v>110</v>
      </c>
      <c r="F11" s="2" t="s">
        <v>809</v>
      </c>
      <c r="G11" s="1" t="s">
        <v>819</v>
      </c>
      <c r="H11" s="1" t="s">
        <v>830</v>
      </c>
      <c r="I11" s="1" t="s">
        <v>840</v>
      </c>
      <c r="J11" s="1" t="s">
        <v>850</v>
      </c>
      <c r="K11" s="1" t="s">
        <v>860</v>
      </c>
      <c r="L11" s="1" t="s">
        <v>871</v>
      </c>
      <c r="M11" s="1" t="s">
        <v>882</v>
      </c>
    </row>
    <row r="12" spans="1:13" x14ac:dyDescent="0.3">
      <c r="D12" s="1">
        <v>0.7</v>
      </c>
      <c r="E12" s="2" t="s">
        <v>111</v>
      </c>
      <c r="F12" s="2" t="s">
        <v>810</v>
      </c>
      <c r="G12" s="1" t="s">
        <v>820</v>
      </c>
      <c r="H12" s="1" t="s">
        <v>831</v>
      </c>
      <c r="I12" s="1" t="s">
        <v>841</v>
      </c>
      <c r="J12" s="1" t="s">
        <v>851</v>
      </c>
      <c r="K12" s="1" t="s">
        <v>861</v>
      </c>
      <c r="L12" s="1" t="s">
        <v>872</v>
      </c>
      <c r="M12" s="1" t="s">
        <v>883</v>
      </c>
    </row>
    <row r="13" spans="1:13" x14ac:dyDescent="0.3">
      <c r="D13" s="1">
        <v>0.8</v>
      </c>
      <c r="E13" s="2" t="s">
        <v>112</v>
      </c>
      <c r="F13" s="2" t="s">
        <v>811</v>
      </c>
      <c r="G13" s="1" t="s">
        <v>821</v>
      </c>
      <c r="H13" s="1" t="s">
        <v>832</v>
      </c>
      <c r="I13" s="1" t="s">
        <v>842</v>
      </c>
      <c r="J13" s="1" t="s">
        <v>852</v>
      </c>
      <c r="K13" s="1" t="s">
        <v>862</v>
      </c>
      <c r="L13" s="1" t="s">
        <v>873</v>
      </c>
      <c r="M13" s="1" t="s">
        <v>884</v>
      </c>
    </row>
    <row r="14" spans="1:13" x14ac:dyDescent="0.3">
      <c r="D14" s="1">
        <v>0.9</v>
      </c>
      <c r="E14" s="2" t="s">
        <v>113</v>
      </c>
      <c r="F14" s="2" t="s">
        <v>812</v>
      </c>
      <c r="G14" s="1" t="s">
        <v>822</v>
      </c>
      <c r="H14" s="1" t="s">
        <v>833</v>
      </c>
      <c r="I14" s="1" t="s">
        <v>843</v>
      </c>
      <c r="J14" s="1" t="s">
        <v>853</v>
      </c>
      <c r="K14" s="1" t="s">
        <v>863</v>
      </c>
      <c r="L14" s="1" t="s">
        <v>874</v>
      </c>
      <c r="M14" s="1" t="s">
        <v>885</v>
      </c>
    </row>
    <row r="15" spans="1:13" x14ac:dyDescent="0.3">
      <c r="D15" s="1">
        <v>1</v>
      </c>
      <c r="E15" s="1" t="s">
        <v>114</v>
      </c>
      <c r="F15" s="1" t="s">
        <v>813</v>
      </c>
      <c r="G15" s="1" t="s">
        <v>823</v>
      </c>
      <c r="H15" s="1" t="s">
        <v>834</v>
      </c>
      <c r="I15" s="1" t="s">
        <v>844</v>
      </c>
      <c r="J15" s="1" t="s">
        <v>854</v>
      </c>
      <c r="K15" s="1" t="s">
        <v>864</v>
      </c>
      <c r="L15" s="1" t="s">
        <v>875</v>
      </c>
      <c r="M15" s="1" t="s">
        <v>886</v>
      </c>
    </row>
    <row r="17" spans="4:13" x14ac:dyDescent="0.3">
      <c r="D17" s="1" t="str">
        <f t="shared" ref="D17:D28" si="2">D4</f>
        <v>x of L</v>
      </c>
      <c r="E17" s="1" t="s">
        <v>75</v>
      </c>
      <c r="F17" s="1" t="s">
        <v>75</v>
      </c>
      <c r="G17" s="1" t="s">
        <v>75</v>
      </c>
      <c r="H17" s="1" t="s">
        <v>75</v>
      </c>
      <c r="I17" s="1" t="s">
        <v>75</v>
      </c>
      <c r="J17" s="1" t="s">
        <v>75</v>
      </c>
      <c r="K17" s="1" t="s">
        <v>75</v>
      </c>
      <c r="L17" s="1" t="s">
        <v>75</v>
      </c>
      <c r="M17" s="1" t="s">
        <v>75</v>
      </c>
    </row>
    <row r="18" spans="4:13" x14ac:dyDescent="0.3">
      <c r="D18" s="1">
        <f t="shared" si="2"/>
        <v>0</v>
      </c>
      <c r="E18" s="1">
        <f>IF(ISNUMBER(SEARCH("m",E5)),REPLACE(E5,FIND("m",E5),10,"e-3")*2,E5*2)</f>
        <v>1.3206</v>
      </c>
      <c r="F18" s="1">
        <f t="shared" ref="F18:M18" si="3">IF(ISNUMBER(SEARCH("m",F5)),REPLACE(F5,FIND("m",F5),10,"e-3")*2,F5*2)</f>
        <v>1.4510000000000001</v>
      </c>
      <c r="G18" s="1">
        <f t="shared" si="3"/>
        <v>1.4650000000000001</v>
      </c>
      <c r="H18" s="1">
        <f t="shared" si="3"/>
        <v>1.4863999999999999</v>
      </c>
      <c r="I18" s="1">
        <f t="shared" si="3"/>
        <v>1.4206000000000001</v>
      </c>
      <c r="J18" s="1">
        <f t="shared" si="3"/>
        <v>1.4516</v>
      </c>
      <c r="K18" s="1">
        <f t="shared" si="3"/>
        <v>1.4017999999999999</v>
      </c>
      <c r="L18" s="1">
        <f t="shared" si="3"/>
        <v>1.3852</v>
      </c>
      <c r="M18" s="1">
        <f t="shared" si="3"/>
        <v>1.3373999999999999</v>
      </c>
    </row>
    <row r="19" spans="4:13" x14ac:dyDescent="0.3">
      <c r="D19" s="1">
        <f t="shared" si="2"/>
        <v>0.1</v>
      </c>
      <c r="E19" s="1">
        <f t="shared" ref="E19:M28" si="4">IF(ISNUMBER(SEARCH("m",E6)),REPLACE(E6,FIND("m",E6),10,"e-3")*2,E6*2)</f>
        <v>1.1444000000000001</v>
      </c>
      <c r="F19" s="1">
        <f t="shared" si="4"/>
        <v>1.2358</v>
      </c>
      <c r="G19" s="1">
        <f t="shared" si="4"/>
        <v>1.2476</v>
      </c>
      <c r="H19" s="1">
        <f t="shared" si="4"/>
        <v>1.2585999999999999</v>
      </c>
      <c r="I19" s="1">
        <f t="shared" si="4"/>
        <v>1.2282</v>
      </c>
      <c r="J19" s="1">
        <f t="shared" si="4"/>
        <v>1.2283999999999999</v>
      </c>
      <c r="K19" s="1">
        <f t="shared" si="4"/>
        <v>1.2048000000000001</v>
      </c>
      <c r="L19" s="1">
        <f t="shared" si="4"/>
        <v>1.181</v>
      </c>
      <c r="M19" s="1">
        <f t="shared" si="4"/>
        <v>1.1392</v>
      </c>
    </row>
    <row r="20" spans="4:13" x14ac:dyDescent="0.3">
      <c r="D20" s="1">
        <f t="shared" si="2"/>
        <v>0.2</v>
      </c>
      <c r="E20" s="1">
        <f t="shared" si="4"/>
        <v>0.88260000000000005</v>
      </c>
      <c r="F20" s="1">
        <f t="shared" si="4"/>
        <v>0.93020000000000003</v>
      </c>
      <c r="G20" s="1">
        <f t="shared" si="4"/>
        <v>0.93979999999999997</v>
      </c>
      <c r="H20" s="1">
        <f t="shared" si="4"/>
        <v>0.94040000000000001</v>
      </c>
      <c r="I20" s="1">
        <f t="shared" si="4"/>
        <v>0.94540000000000002</v>
      </c>
      <c r="J20" s="1">
        <f t="shared" si="4"/>
        <v>0.91779999999999995</v>
      </c>
      <c r="K20" s="1">
        <f t="shared" si="4"/>
        <v>0.92020000000000002</v>
      </c>
      <c r="L20" s="1">
        <f t="shared" si="4"/>
        <v>0.89159999999999995</v>
      </c>
      <c r="M20" s="1">
        <f t="shared" si="4"/>
        <v>0.85919999999999996</v>
      </c>
    </row>
    <row r="21" spans="4:13" x14ac:dyDescent="0.3">
      <c r="D21" s="1">
        <f t="shared" si="2"/>
        <v>0.3</v>
      </c>
      <c r="E21" s="1">
        <f t="shared" si="4"/>
        <v>0.55679999999999996</v>
      </c>
      <c r="F21" s="1">
        <f t="shared" si="4"/>
        <v>0.55740000000000001</v>
      </c>
      <c r="G21" s="1">
        <f t="shared" si="4"/>
        <v>0.56420000000000003</v>
      </c>
      <c r="H21" s="1">
        <f t="shared" si="4"/>
        <v>0.55520000000000003</v>
      </c>
      <c r="I21" s="1">
        <f t="shared" si="4"/>
        <v>0.59279999999999999</v>
      </c>
      <c r="J21" s="1">
        <f t="shared" si="4"/>
        <v>0.54179999999999995</v>
      </c>
      <c r="K21" s="1">
        <f t="shared" si="4"/>
        <v>0.56820000000000004</v>
      </c>
      <c r="L21" s="1">
        <f t="shared" si="4"/>
        <v>0.53779999999999994</v>
      </c>
      <c r="M21" s="1">
        <f t="shared" si="4"/>
        <v>0.51700000000000002</v>
      </c>
    </row>
    <row r="22" spans="4:13" x14ac:dyDescent="0.3">
      <c r="D22" s="1">
        <f t="shared" si="2"/>
        <v>0.4</v>
      </c>
      <c r="E22" s="1">
        <f t="shared" si="4"/>
        <v>0.19314000000000001</v>
      </c>
      <c r="F22" s="1">
        <f t="shared" si="4"/>
        <v>0.14568</v>
      </c>
      <c r="G22" s="1">
        <f t="shared" si="4"/>
        <v>0.14968000000000001</v>
      </c>
      <c r="H22" s="1">
        <f t="shared" si="4"/>
        <v>0.1318</v>
      </c>
      <c r="I22" s="1">
        <f t="shared" si="4"/>
        <v>0.19650000000000001</v>
      </c>
      <c r="J22" s="1">
        <f t="shared" si="4"/>
        <v>0.12886</v>
      </c>
      <c r="K22" s="1">
        <f t="shared" si="4"/>
        <v>0.17499999999999999</v>
      </c>
      <c r="L22" s="1">
        <f t="shared" si="4"/>
        <v>0.14593999999999999</v>
      </c>
      <c r="M22" s="1">
        <f t="shared" si="4"/>
        <v>0.13861999999999999</v>
      </c>
    </row>
    <row r="23" spans="4:13" x14ac:dyDescent="0.3">
      <c r="D23" s="1">
        <f t="shared" si="2"/>
        <v>0.5</v>
      </c>
      <c r="E23" s="1">
        <f t="shared" si="4"/>
        <v>-0.17996000000000001</v>
      </c>
      <c r="F23" s="1">
        <f t="shared" si="4"/>
        <v>-0.2732</v>
      </c>
      <c r="G23" s="1">
        <f t="shared" si="4"/>
        <v>-0.2722</v>
      </c>
      <c r="H23" s="1">
        <f t="shared" si="4"/>
        <v>-0.29759999999999998</v>
      </c>
      <c r="I23" s="1">
        <f t="shared" si="4"/>
        <v>-0.2122</v>
      </c>
      <c r="J23" s="1">
        <f t="shared" si="4"/>
        <v>-0.2898</v>
      </c>
      <c r="K23" s="1">
        <f t="shared" si="4"/>
        <v>-0.2288</v>
      </c>
      <c r="L23" s="1">
        <f t="shared" si="4"/>
        <v>-0.25359999999999999</v>
      </c>
      <c r="M23" s="1">
        <f t="shared" si="4"/>
        <v>-0.247</v>
      </c>
    </row>
    <row r="24" spans="4:13" x14ac:dyDescent="0.3">
      <c r="D24" s="1">
        <f t="shared" si="2"/>
        <v>0.6</v>
      </c>
      <c r="E24" s="1">
        <f t="shared" si="4"/>
        <v>-0.53359999999999996</v>
      </c>
      <c r="F24" s="1">
        <f t="shared" si="4"/>
        <v>-0.66739999999999999</v>
      </c>
      <c r="G24" s="1">
        <f t="shared" si="4"/>
        <v>-0.6694</v>
      </c>
      <c r="H24" s="1">
        <f t="shared" si="4"/>
        <v>-0.70079999999999998</v>
      </c>
      <c r="I24" s="1">
        <f t="shared" si="4"/>
        <v>-0.60119999999999996</v>
      </c>
      <c r="J24" s="1">
        <f t="shared" si="4"/>
        <v>-0.68279999999999996</v>
      </c>
      <c r="K24" s="1">
        <f t="shared" si="4"/>
        <v>-0.61160000000000003</v>
      </c>
      <c r="L24" s="1">
        <f t="shared" si="4"/>
        <v>-0.63019999999999998</v>
      </c>
      <c r="M24" s="1">
        <f t="shared" si="4"/>
        <v>-0.61019999999999996</v>
      </c>
    </row>
    <row r="25" spans="4:13" x14ac:dyDescent="0.3">
      <c r="D25" s="1">
        <f t="shared" si="2"/>
        <v>0.7</v>
      </c>
      <c r="E25" s="1">
        <f t="shared" si="4"/>
        <v>-0.84099999999999997</v>
      </c>
      <c r="F25" s="1">
        <f t="shared" si="4"/>
        <v>-1.0078</v>
      </c>
      <c r="G25" s="1">
        <f t="shared" si="4"/>
        <v>-1.0124</v>
      </c>
      <c r="H25" s="1">
        <f t="shared" si="4"/>
        <v>-1.048</v>
      </c>
      <c r="I25" s="1">
        <f t="shared" si="4"/>
        <v>-0.93940000000000001</v>
      </c>
      <c r="J25" s="1">
        <f t="shared" si="4"/>
        <v>-1.0216000000000001</v>
      </c>
      <c r="K25" s="1">
        <f t="shared" si="4"/>
        <v>-0.94340000000000002</v>
      </c>
      <c r="L25" s="1">
        <f t="shared" si="4"/>
        <v>-0.95540000000000003</v>
      </c>
      <c r="M25" s="1">
        <f t="shared" si="4"/>
        <v>-0.92379999999999995</v>
      </c>
    </row>
    <row r="26" spans="4:13" x14ac:dyDescent="0.3">
      <c r="D26" s="1">
        <f t="shared" si="2"/>
        <v>0.8</v>
      </c>
      <c r="E26" s="1">
        <f t="shared" si="4"/>
        <v>-1.0786</v>
      </c>
      <c r="F26" s="1">
        <f t="shared" si="4"/>
        <v>-1.2694000000000001</v>
      </c>
      <c r="G26" s="1">
        <f t="shared" si="4"/>
        <v>-1.2762</v>
      </c>
      <c r="H26" s="1">
        <f t="shared" si="4"/>
        <v>-1.3146</v>
      </c>
      <c r="I26" s="1">
        <f t="shared" si="4"/>
        <v>-1.2008000000000001</v>
      </c>
      <c r="J26" s="1">
        <f t="shared" si="4"/>
        <v>-1.2818000000000001</v>
      </c>
      <c r="K26" s="1">
        <f t="shared" si="4"/>
        <v>-1.1994</v>
      </c>
      <c r="L26" s="1">
        <f t="shared" si="4"/>
        <v>-1.2056</v>
      </c>
      <c r="M26" s="1">
        <f t="shared" si="4"/>
        <v>-1.165</v>
      </c>
    </row>
    <row r="27" spans="4:13" x14ac:dyDescent="0.3">
      <c r="D27" s="1">
        <f t="shared" si="2"/>
        <v>0.9</v>
      </c>
      <c r="E27" s="1">
        <f t="shared" si="4"/>
        <v>-1.2287999999999999</v>
      </c>
      <c r="F27" s="1">
        <f t="shared" si="4"/>
        <v>-1.4339999999999999</v>
      </c>
      <c r="G27" s="1">
        <f t="shared" si="4"/>
        <v>-1.4421999999999999</v>
      </c>
      <c r="H27" s="1">
        <f t="shared" si="4"/>
        <v>-1.4822</v>
      </c>
      <c r="I27" s="1">
        <f t="shared" si="4"/>
        <v>-1.3655999999999999</v>
      </c>
      <c r="J27" s="1">
        <f t="shared" si="4"/>
        <v>-1.4454</v>
      </c>
      <c r="K27" s="1">
        <f t="shared" si="4"/>
        <v>-1.3608</v>
      </c>
      <c r="L27" s="1">
        <f t="shared" si="4"/>
        <v>-1.363</v>
      </c>
      <c r="M27" s="1">
        <f t="shared" si="4"/>
        <v>-1.3166</v>
      </c>
    </row>
    <row r="28" spans="4:13" x14ac:dyDescent="0.3">
      <c r="D28" s="1">
        <f t="shared" si="2"/>
        <v>1</v>
      </c>
      <c r="E28" s="1">
        <f t="shared" si="4"/>
        <v>-1.2802</v>
      </c>
      <c r="F28" s="1">
        <f t="shared" si="4"/>
        <v>-1.4902</v>
      </c>
      <c r="G28" s="1">
        <f t="shared" si="4"/>
        <v>-1.4990000000000001</v>
      </c>
      <c r="H28" s="1">
        <f t="shared" si="4"/>
        <v>-1.5394000000000001</v>
      </c>
      <c r="I28" s="1">
        <f t="shared" si="4"/>
        <v>-1.4219999999999999</v>
      </c>
      <c r="J28" s="1">
        <f t="shared" si="4"/>
        <v>-1.5012000000000001</v>
      </c>
      <c r="K28" s="1">
        <f t="shared" si="4"/>
        <v>-1.4157999999999999</v>
      </c>
      <c r="L28" s="1">
        <f t="shared" si="4"/>
        <v>-1.4166000000000001</v>
      </c>
      <c r="M28" s="1">
        <f t="shared" si="4"/>
        <v>-1.3684000000000001</v>
      </c>
    </row>
  </sheetData>
  <mergeCells count="1">
    <mergeCell ref="A3:B3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load=Short</vt:lpstr>
      <vt:lpstr>load=Open</vt:lpstr>
      <vt:lpstr>load=Inductor (far)</vt:lpstr>
      <vt:lpstr>load=Inductor (mid)</vt:lpstr>
      <vt:lpstr>load=Inductor (near)</vt:lpstr>
      <vt:lpstr>load=Capacitor (far)</vt:lpstr>
      <vt:lpstr>load=Capacitor (mid)</vt:lpstr>
      <vt:lpstr>load=Capacitor (near)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Aldacher, Muhammad</dc:creator>
  <cp:lastModifiedBy>Aldacher, Muhammad</cp:lastModifiedBy>
  <dcterms:created xsi:type="dcterms:W3CDTF">2024-10-15T18:58:13Z</dcterms:created>
  <dcterms:modified xsi:type="dcterms:W3CDTF">2024-10-18T17:34:47Z</dcterms:modified>
</cp:coreProperties>
</file>