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619"/>
  <workbookPr showInkAnnotation="0" autoCompressPictures="0"/>
  <xr:revisionPtr revIDLastSave="0" documentId="8_{3DF40714-8493-453D-B2C6-D8BE722ACEE7}" xr6:coauthVersionLast="47" xr6:coauthVersionMax="47" xr10:uidLastSave="{00000000-0000-0000-0000-000000000000}"/>
  <bookViews>
    <workbookView xWindow="740" yWindow="0" windowWidth="25040" windowHeight="13960" tabRatio="500" xr2:uid="{00000000-000D-0000-FFFF-FFFF00000000}"/>
  </bookViews>
  <sheets>
    <sheet name="Functions on Arrays " sheetId="3" r:id="rId1"/>
  </sheets>
  <definedNames>
    <definedName name="solver_eng" localSheetId="0" hidden="1">1</definedName>
    <definedName name="solver_lin" localSheetId="0" hidden="1">2</definedName>
    <definedName name="solver_neg" localSheetId="0" hidden="1">1</definedName>
    <definedName name="solver_num" localSheetId="0" hidden="1">0</definedName>
    <definedName name="solver_opt" localSheetId="0" hidden="1">'Functions on Arrays '!$G$1</definedName>
    <definedName name="solver_typ" localSheetId="0" hidden="1">1</definedName>
    <definedName name="solver_val" localSheetId="0" hidden="1">0</definedName>
    <definedName name="solver_ver" localSheetId="0" hidden="1">2</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3" l="1"/>
  <c r="D4" i="3"/>
  <c r="E5" i="3"/>
  <c r="D5" i="3"/>
  <c r="E6" i="3"/>
  <c r="D6" i="3"/>
  <c r="E7" i="3"/>
  <c r="D7" i="3"/>
  <c r="E8" i="3"/>
  <c r="D8" i="3"/>
  <c r="E9" i="3"/>
  <c r="D9" i="3"/>
  <c r="E10" i="3"/>
  <c r="D10" i="3"/>
  <c r="E11" i="3"/>
  <c r="D11" i="3"/>
  <c r="E12" i="3"/>
  <c r="D12" i="3"/>
  <c r="E13" i="3"/>
  <c r="D13" i="3"/>
  <c r="E14" i="3"/>
  <c r="D14" i="3"/>
  <c r="E15" i="3"/>
  <c r="D15" i="3"/>
  <c r="E16" i="3"/>
  <c r="D16" i="3"/>
  <c r="E17" i="3"/>
  <c r="D17" i="3"/>
  <c r="E18" i="3"/>
  <c r="D18" i="3"/>
  <c r="E19" i="3"/>
  <c r="D19" i="3"/>
  <c r="E20" i="3"/>
  <c r="D20" i="3"/>
  <c r="E21" i="3"/>
  <c r="D21" i="3"/>
  <c r="E22" i="3"/>
  <c r="D22" i="3"/>
  <c r="E23" i="3"/>
  <c r="D23" i="3"/>
  <c r="E24" i="3"/>
  <c r="D24" i="3"/>
  <c r="E25" i="3"/>
  <c r="D25" i="3"/>
  <c r="E26" i="3"/>
  <c r="D26" i="3"/>
  <c r="E27" i="3"/>
  <c r="D27" i="3"/>
  <c r="E28" i="3"/>
  <c r="D28" i="3"/>
  <c r="E29" i="3"/>
  <c r="D29" i="3"/>
  <c r="E30" i="3"/>
  <c r="D30" i="3"/>
  <c r="E31" i="3"/>
  <c r="D31" i="3"/>
  <c r="E32" i="3"/>
  <c r="D32" i="3"/>
  <c r="E33" i="3"/>
  <c r="D33" i="3"/>
  <c r="E34" i="3"/>
  <c r="D34" i="3"/>
  <c r="E35" i="3"/>
  <c r="D35" i="3"/>
  <c r="E36" i="3"/>
  <c r="D36" i="3"/>
  <c r="E37" i="3"/>
  <c r="D37" i="3"/>
  <c r="E38" i="3"/>
  <c r="D38" i="3"/>
  <c r="E39" i="3"/>
  <c r="D39" i="3"/>
  <c r="E40" i="3"/>
  <c r="D40" i="3"/>
  <c r="E41" i="3"/>
  <c r="D41" i="3"/>
  <c r="E42" i="3"/>
  <c r="D42" i="3"/>
  <c r="E43" i="3"/>
  <c r="D43" i="3"/>
  <c r="E44" i="3"/>
  <c r="D44" i="3"/>
  <c r="E45" i="3"/>
  <c r="D45" i="3"/>
  <c r="E46" i="3"/>
  <c r="D46" i="3"/>
  <c r="E47" i="3"/>
  <c r="D47" i="3"/>
  <c r="E48" i="3"/>
  <c r="D48" i="3"/>
  <c r="E49" i="3"/>
  <c r="D49" i="3"/>
  <c r="E50" i="3"/>
  <c r="D50" i="3"/>
  <c r="E51" i="3"/>
  <c r="D51" i="3"/>
  <c r="E52" i="3"/>
  <c r="D52" i="3"/>
  <c r="E53" i="3"/>
  <c r="D53" i="3"/>
  <c r="E54" i="3"/>
  <c r="D54" i="3"/>
  <c r="E55" i="3"/>
  <c r="D55" i="3"/>
  <c r="E56" i="3"/>
  <c r="D56" i="3"/>
  <c r="E57" i="3"/>
  <c r="D57" i="3"/>
  <c r="E58" i="3"/>
  <c r="D58" i="3"/>
  <c r="E59" i="3"/>
  <c r="D59" i="3"/>
  <c r="E60" i="3"/>
  <c r="D60" i="3"/>
  <c r="E61" i="3"/>
  <c r="D61" i="3"/>
  <c r="E62" i="3"/>
  <c r="D62" i="3"/>
  <c r="E63" i="3"/>
  <c r="D63" i="3"/>
  <c r="E64" i="3"/>
  <c r="D64" i="3"/>
  <c r="E65" i="3"/>
  <c r="D65" i="3"/>
  <c r="E66" i="3"/>
  <c r="D66" i="3"/>
  <c r="E67" i="3"/>
  <c r="D67" i="3"/>
  <c r="E68" i="3"/>
  <c r="D68" i="3"/>
  <c r="E69" i="3"/>
  <c r="D69" i="3"/>
  <c r="E70" i="3"/>
  <c r="D70" i="3"/>
  <c r="E71" i="3"/>
  <c r="D71" i="3"/>
  <c r="E72" i="3"/>
  <c r="D72" i="3"/>
  <c r="E73" i="3"/>
  <c r="D73" i="3"/>
  <c r="E74" i="3"/>
  <c r="D74" i="3"/>
  <c r="E75" i="3"/>
  <c r="D75" i="3"/>
  <c r="E76" i="3"/>
  <c r="D76" i="3"/>
  <c r="E77" i="3"/>
  <c r="D77" i="3"/>
  <c r="E78" i="3"/>
  <c r="D78" i="3"/>
  <c r="E79" i="3"/>
  <c r="D79" i="3"/>
  <c r="E80" i="3"/>
  <c r="D80" i="3"/>
  <c r="E81" i="3"/>
  <c r="D81" i="3"/>
  <c r="E82" i="3"/>
  <c r="D82" i="3"/>
  <c r="E83" i="3"/>
  <c r="D83" i="3"/>
  <c r="E84" i="3"/>
  <c r="D84" i="3"/>
  <c r="E85" i="3"/>
  <c r="D85" i="3"/>
  <c r="E86" i="3"/>
  <c r="D86" i="3"/>
  <c r="E87" i="3"/>
  <c r="D87" i="3"/>
  <c r="E88" i="3"/>
  <c r="D88" i="3"/>
  <c r="E89" i="3"/>
  <c r="D89" i="3"/>
  <c r="E90" i="3"/>
  <c r="D90" i="3"/>
  <c r="E91" i="3"/>
  <c r="D91" i="3"/>
  <c r="E92" i="3"/>
  <c r="D92" i="3"/>
  <c r="E93" i="3"/>
  <c r="D93" i="3"/>
  <c r="E94" i="3"/>
  <c r="D94" i="3"/>
  <c r="E95" i="3"/>
  <c r="D95" i="3"/>
  <c r="E96" i="3"/>
  <c r="D96" i="3"/>
  <c r="E97" i="3"/>
  <c r="D97" i="3"/>
  <c r="E98" i="3"/>
  <c r="D98" i="3"/>
  <c r="E99" i="3"/>
  <c r="D99" i="3"/>
  <c r="E100" i="3"/>
  <c r="D100" i="3"/>
  <c r="E101" i="3"/>
  <c r="D101" i="3"/>
  <c r="E102" i="3"/>
  <c r="D102" i="3"/>
  <c r="E103" i="3"/>
  <c r="D103" i="3"/>
  <c r="E104" i="3"/>
  <c r="D104" i="3"/>
  <c r="E105" i="3"/>
  <c r="D105" i="3"/>
  <c r="E106" i="3"/>
  <c r="D106" i="3"/>
  <c r="E107" i="3"/>
  <c r="D107" i="3"/>
  <c r="E108" i="3"/>
  <c r="D108" i="3"/>
  <c r="E109" i="3"/>
  <c r="D109" i="3"/>
  <c r="E110" i="3"/>
  <c r="D110" i="3"/>
  <c r="E111" i="3"/>
  <c r="D111" i="3"/>
  <c r="E112" i="3"/>
  <c r="D112" i="3"/>
  <c r="E113" i="3"/>
  <c r="D113" i="3"/>
  <c r="E114" i="3"/>
  <c r="D114" i="3"/>
  <c r="E115" i="3"/>
  <c r="D115" i="3"/>
  <c r="E116" i="3"/>
  <c r="D116" i="3"/>
  <c r="E117" i="3"/>
  <c r="D117" i="3"/>
  <c r="E118" i="3"/>
  <c r="D118" i="3"/>
  <c r="E119" i="3"/>
  <c r="D119" i="3"/>
  <c r="E120" i="3"/>
  <c r="D120" i="3"/>
  <c r="E121" i="3"/>
  <c r="D121" i="3"/>
  <c r="E122" i="3"/>
  <c r="D122" i="3"/>
  <c r="E123" i="3"/>
  <c r="D123" i="3"/>
  <c r="E124" i="3"/>
  <c r="D124" i="3"/>
  <c r="E125" i="3"/>
  <c r="D125" i="3"/>
  <c r="E126" i="3"/>
  <c r="D126" i="3"/>
  <c r="E127" i="3"/>
  <c r="D127" i="3"/>
  <c r="E128" i="3"/>
  <c r="D128" i="3"/>
  <c r="E129" i="3"/>
  <c r="D129" i="3"/>
  <c r="E130" i="3"/>
  <c r="D130" i="3"/>
  <c r="E131" i="3"/>
  <c r="D131" i="3"/>
  <c r="E132" i="3"/>
  <c r="D132" i="3"/>
  <c r="E133" i="3"/>
  <c r="D133" i="3"/>
  <c r="E134" i="3"/>
  <c r="D134" i="3"/>
  <c r="E135" i="3"/>
  <c r="D135" i="3"/>
  <c r="E136" i="3"/>
  <c r="D136" i="3"/>
  <c r="E137" i="3"/>
  <c r="D137" i="3"/>
  <c r="E138" i="3"/>
  <c r="D138" i="3"/>
  <c r="E139" i="3"/>
  <c r="D139" i="3"/>
  <c r="E140" i="3"/>
  <c r="D140" i="3"/>
  <c r="E141" i="3"/>
  <c r="D141" i="3"/>
  <c r="E142" i="3"/>
  <c r="D142" i="3"/>
  <c r="E143" i="3"/>
  <c r="D143" i="3"/>
  <c r="E144" i="3"/>
  <c r="D144" i="3"/>
  <c r="E145" i="3"/>
  <c r="D145" i="3"/>
  <c r="E146" i="3"/>
  <c r="D146" i="3"/>
  <c r="E147" i="3"/>
  <c r="D147" i="3"/>
  <c r="E148" i="3"/>
  <c r="D148" i="3"/>
  <c r="E149" i="3"/>
  <c r="D149" i="3"/>
  <c r="E150" i="3"/>
  <c r="D150" i="3"/>
  <c r="E151" i="3"/>
  <c r="D151" i="3"/>
  <c r="E152" i="3"/>
  <c r="D152" i="3"/>
  <c r="E153" i="3"/>
  <c r="D153" i="3"/>
  <c r="E154" i="3"/>
  <c r="D154" i="3"/>
  <c r="E155" i="3"/>
  <c r="D155" i="3"/>
  <c r="E156" i="3"/>
  <c r="D156" i="3"/>
  <c r="E157" i="3"/>
  <c r="D157" i="3"/>
  <c r="E158" i="3"/>
  <c r="D158" i="3"/>
  <c r="E159" i="3"/>
  <c r="D159" i="3"/>
  <c r="E160" i="3"/>
  <c r="D160" i="3"/>
  <c r="E161" i="3"/>
  <c r="D161" i="3"/>
  <c r="E162" i="3"/>
  <c r="D162" i="3"/>
  <c r="E163" i="3"/>
  <c r="D163" i="3"/>
  <c r="E164" i="3"/>
  <c r="D164" i="3"/>
  <c r="E165" i="3"/>
  <c r="D165" i="3"/>
  <c r="E166" i="3"/>
  <c r="D166" i="3"/>
  <c r="E167" i="3"/>
  <c r="D167" i="3"/>
  <c r="E168" i="3"/>
  <c r="D168" i="3"/>
  <c r="E169" i="3"/>
  <c r="D169" i="3"/>
  <c r="E170" i="3"/>
  <c r="D170" i="3"/>
  <c r="E171" i="3"/>
  <c r="D171" i="3"/>
  <c r="E172" i="3"/>
  <c r="D172" i="3"/>
  <c r="E173" i="3"/>
  <c r="D173" i="3"/>
  <c r="E174" i="3"/>
  <c r="D174" i="3"/>
  <c r="E175" i="3"/>
  <c r="D175" i="3"/>
  <c r="E176" i="3"/>
  <c r="D176" i="3"/>
  <c r="E177" i="3"/>
  <c r="D177" i="3"/>
  <c r="E178" i="3"/>
  <c r="D178" i="3"/>
  <c r="I1" i="3"/>
  <c r="G16" i="3" l="1"/>
  <c r="H16" i="3"/>
  <c r="G14" i="3"/>
  <c r="G10" i="3"/>
  <c r="G12" i="3" s="1"/>
  <c r="G6" i="3"/>
  <c r="G8" i="3" s="1"/>
  <c r="H27" i="3"/>
  <c r="H25" i="3"/>
  <c r="H23" i="3"/>
  <c r="H21" i="3"/>
  <c r="H14" i="3"/>
  <c r="H10" i="3"/>
  <c r="H12" i="3" s="1"/>
  <c r="H6" i="3"/>
  <c r="H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Muhammad asif m</author>
  </authors>
  <commentList>
    <comment ref="J6" authorId="0" shapeId="0" xr:uid="{4A3630D9-B5B8-4415-9F20-29BCE06B492E}">
      <text>
        <t>So over this period of 14 years, on average, Duke Energy Stock would return about half percent if the stock market itself was returning nothing.
Significant, but not overwhelming. There's a lot of independent movement here. So what this tells us is that Duke Energy Stock often goes its own way. It's often down when the overall stock market is up, and up when the overall stock market is down.
For a well performing stock, this is a desirable characteristic because it allows us to create greater diversification by having assets that are not all highly correlated with the stock market index as a whole</t>
      </text>
    </comment>
    <comment ref="J14" authorId="0" shapeId="0" xr:uid="{4547C70D-BAB2-408C-A946-24148CE7B005}">
      <text>
        <t xml:space="preserve">
My best month I would've gained 10.3% This is the average of the index as a whole.
The Duke Energy stock had a month where it lost 31% of it's value that's quite a lot worse.
But it also had a month where it gained 20.9% which is quite a lot better. So from a descriptive statistics point of view I can already draw some conclusions. I can say Duke energy stock seems to have been a much
higher paying investment than simply investing in the SMP 500 index over this time interval of a little over 14 years. But, I would have had a higher standard deviation of returns. I would have had bigger lows and bigger highs and so from a point of view of risk adjusted return, Duke Energy stock is not a free deal. There's some cost to be paid for the higher return.</t>
      </text>
    </comment>
  </commentList>
</comments>
</file>

<file path=xl/sharedStrings.xml><?xml version="1.0" encoding="utf-8"?>
<sst xmlns="http://schemas.openxmlformats.org/spreadsheetml/2006/main" count="27" uniqueCount="25">
  <si>
    <t xml:space="preserve">Adjusted monthly closing prices (from Yahoo finance) </t>
  </si>
  <si>
    <t>Monthly continuously compounded (log) returns</t>
  </si>
  <si>
    <t>176 months - 175 returns</t>
  </si>
  <si>
    <t>years</t>
  </si>
  <si>
    <t>return data located rows 4 - 178</t>
  </si>
  <si>
    <t>Date</t>
  </si>
  <si>
    <t xml:space="preserve"> S&amp;P 500 Index</t>
  </si>
  <si>
    <t>Duke Energy Stock</t>
  </si>
  <si>
    <t>S&amp;P 500 Index</t>
  </si>
  <si>
    <t xml:space="preserve">Duke Energy Stock </t>
  </si>
  <si>
    <t>Functions on one column at a time</t>
  </si>
  <si>
    <t>average monthly return</t>
  </si>
  <si>
    <t xml:space="preserve">average annual return </t>
  </si>
  <si>
    <t>standard deviation of monthly returns</t>
  </si>
  <si>
    <t>annualized standard deviation of returns</t>
  </si>
  <si>
    <t xml:space="preserve">minimum </t>
  </si>
  <si>
    <t xml:space="preserve">maximum </t>
  </si>
  <si>
    <t xml:space="preserve">Functions on two columns at the same time (ordered pairs) </t>
  </si>
  <si>
    <t>S&amp;P 500 Index - x axis</t>
  </si>
  <si>
    <t>Duke Energy Stock - y axis</t>
  </si>
  <si>
    <t>Description of best-fit  (regression) line - Duke on S&amp;P 500</t>
  </si>
  <si>
    <t>slope</t>
  </si>
  <si>
    <t>y-intercept</t>
  </si>
  <si>
    <t>correlation</t>
  </si>
  <si>
    <t>R-squared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</si>
</sst>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m/d/yy;@"/>
    <numFmt numFmtId="167" formatCode="0.0000"/>
    <numFmt numFmtId="168" formatCode="0.0000000000%"/>
  </numFmts>
  <fonts count="6">
    <font>
      <sz val="12"/>
      <color theme="1"/>
      <name val="Calibri"/>
      <family val="2"/>
      <scheme val="minor"/>
    </font>
    <font>
      <sz val="12"/>
      <color rgb="FFFF0000"/>
      <name val="Calibri"/>
      <family val="2"/>
      <scheme val="minor"/>
    </font>
    <font>
      <b/>
      <sz val="12"/>
      <color theme="1"/>
      <name val="Calibri"/>
      <family val="2"/>
      <scheme val="minor"/>
    </font>
    <font>
      <b/>
      <i/>
      <sz val="12"/>
      <color rgb="FF0000FF"/>
      <name val="Calibri"/>
      <scheme val="minor"/>
    </font>
    <font>
      <b/>
      <sz val="12"/>
      <color rgb="FF0000FF"/>
      <name val="Calibri"/>
      <scheme val="minor"/>
    </font>
    <font>
      <i/>
      <sz val="12"/>
      <color theme="1"/>
      <name val="Calibri"/>
      <scheme val="minor"/>
    </font>
  </fonts>
  <fills count="2">
    <fill>
      <patternFill patternType="none"/>
    </fill>
    <fill>
      <patternFill patternType="gray125"/>
    </fill>
  </fills>
  <borders count="3">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2" fontId="0" fillId="0" borderId="0" xfId="0" applyNumberFormat="1"/>
    <xf numFmtId="164" fontId="0" fillId="0" borderId="0" xfId="0" applyNumberFormat="1"/>
    <xf numFmtId="165" fontId="0" fillId="0" borderId="0" xfId="0" applyNumberFormat="1"/>
    <xf numFmtId="0" fontId="2" fillId="0" borderId="0" xfId="0" applyFont="1"/>
    <xf numFmtId="10" fontId="3" fillId="0" borderId="0" xfId="0" quotePrefix="1" applyNumberFormat="1" applyFont="1"/>
    <xf numFmtId="166" fontId="0" fillId="0" borderId="0" xfId="0" applyNumberFormat="1"/>
    <xf numFmtId="14" fontId="0" fillId="0" borderId="0" xfId="0" applyNumberFormat="1"/>
    <xf numFmtId="10" fontId="0" fillId="0" borderId="0" xfId="0" quotePrefix="1" applyNumberFormat="1"/>
    <xf numFmtId="167" fontId="0" fillId="0" borderId="0" xfId="0" quotePrefix="1" applyNumberFormat="1"/>
    <xf numFmtId="0" fontId="3" fillId="0" borderId="0" xfId="0" applyFont="1"/>
    <xf numFmtId="0" fontId="4" fillId="0" borderId="0" xfId="0" applyFont="1"/>
    <xf numFmtId="0" fontId="5" fillId="0" borderId="0" xfId="0" applyFont="1"/>
    <xf numFmtId="0" fontId="0" fillId="0" borderId="0" xfId="0" quotePrefix="1"/>
    <xf numFmtId="10" fontId="0" fillId="0" borderId="0" xfId="0" applyNumberFormat="1"/>
    <xf numFmtId="10" fontId="0" fillId="0" borderId="1" xfId="0" quotePrefix="1" applyNumberFormat="1" applyBorder="1"/>
    <xf numFmtId="0" fontId="1" fillId="0" borderId="0" xfId="0" applyFont="1"/>
    <xf numFmtId="168" fontId="0" fillId="0" borderId="1" xfId="0" applyNumberFormat="1" applyBorder="1"/>
    <xf numFmtId="10" fontId="0" fillId="0" borderId="1" xfId="0" applyNumberFormat="1" applyBorder="1"/>
    <xf numFmtId="0" fontId="0" fillId="0" borderId="0" xfId="0" applyAlignment="1">
      <alignment horizontal="center" wrapText="1"/>
    </xf>
    <xf numFmtId="2" fontId="0" fillId="0" borderId="2" xfId="0" quotePrefix="1" applyNumberFormat="1" applyBorder="1"/>
    <xf numFmtId="10" fontId="0" fillId="0" borderId="2" xfId="0" applyNumberFormat="1" applyBorder="1"/>
    <xf numFmtId="2" fontId="0" fillId="0" borderId="2" xfId="0" applyNumberFormat="1" applyBorder="1"/>
    <xf numFmtId="0" fontId="1" fillId="0" borderId="0" xfId="0" applyFon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'Functions on Arrays '!$D$4:$D$177</c:f>
              <c:numCache>
                <c:formatCode>0.00%</c:formatCode>
                <c:ptCount val="174"/>
                <c:pt idx="0">
                  <c:v>2.0313062610448386E-2</c:v>
                </c:pt>
                <c:pt idx="1">
                  <c:v>-9.23238121222235E-2</c:v>
                </c:pt>
                <c:pt idx="2">
                  <c:v>3.1279977258077928E-2</c:v>
                </c:pt>
                <c:pt idx="3">
                  <c:v>2.2158698229963587E-2</c:v>
                </c:pt>
                <c:pt idx="4">
                  <c:v>-2.3651631156730694E-2</c:v>
                </c:pt>
                <c:pt idx="5">
                  <c:v>1.6476253264362237E-2</c:v>
                </c:pt>
                <c:pt idx="6">
                  <c:v>-5.8928157588211898E-2</c:v>
                </c:pt>
                <c:pt idx="7">
                  <c:v>5.4966292284748461E-2</c:v>
                </c:pt>
                <c:pt idx="8">
                  <c:v>4.9617849736629666E-3</c:v>
                </c:pt>
                <c:pt idx="9">
                  <c:v>8.3456133710587341E-2</c:v>
                </c:pt>
                <c:pt idx="10">
                  <c:v>-4.0451932227231575E-3</c:v>
                </c:pt>
                <c:pt idx="11">
                  <c:v>-3.4050246450141909E-2</c:v>
                </c:pt>
                <c:pt idx="12">
                  <c:v>9.6831090416541241E-2</c:v>
                </c:pt>
                <c:pt idx="13">
                  <c:v>6.6358543930131367E-2</c:v>
                </c:pt>
                <c:pt idx="14">
                  <c:v>-7.4007010555980468E-2</c:v>
                </c:pt>
                <c:pt idx="15">
                  <c:v>-5.0772876986082726E-3</c:v>
                </c:pt>
                <c:pt idx="16">
                  <c:v>2.5354152249423903E-2</c:v>
                </c:pt>
                <c:pt idx="17">
                  <c:v>1.0798221205900141E-2</c:v>
                </c:pt>
                <c:pt idx="18">
                  <c:v>6.6255605887466956E-2</c:v>
                </c:pt>
                <c:pt idx="19">
                  <c:v>8.525661524698995E-2</c:v>
                </c:pt>
                <c:pt idx="20">
                  <c:v>-1.7937188329115485E-2</c:v>
                </c:pt>
                <c:pt idx="21">
                  <c:v>-7.2484350433373201E-2</c:v>
                </c:pt>
                <c:pt idx="22">
                  <c:v>-7.5452920338960226E-3</c:v>
                </c:pt>
                <c:pt idx="23">
                  <c:v>1.5696373666933293E-2</c:v>
                </c:pt>
                <c:pt idx="24">
                  <c:v>2.0984886675167645E-2</c:v>
                </c:pt>
                <c:pt idx="25">
                  <c:v>-3.6080076252758442E-2</c:v>
                </c:pt>
                <c:pt idx="26">
                  <c:v>6.3384682784413629E-2</c:v>
                </c:pt>
                <c:pt idx="27">
                  <c:v>9.1229422971258779E-3</c:v>
                </c:pt>
                <c:pt idx="28">
                  <c:v>7.5214343275906176E-2</c:v>
                </c:pt>
                <c:pt idx="29">
                  <c:v>8.2299871837899136E-2</c:v>
                </c:pt>
                <c:pt idx="30">
                  <c:v>-4.8695443903157979E-3</c:v>
                </c:pt>
                <c:pt idx="31">
                  <c:v>0.11656116844786653</c:v>
                </c:pt>
                <c:pt idx="32">
                  <c:v>-8.2914421028757262E-2</c:v>
                </c:pt>
                <c:pt idx="33">
                  <c:v>-5.5500584676112304E-2</c:v>
                </c:pt>
                <c:pt idx="34">
                  <c:v>6.2229277129875513E-2</c:v>
                </c:pt>
                <c:pt idx="35">
                  <c:v>2.7797493671423101E-2</c:v>
                </c:pt>
                <c:pt idx="36">
                  <c:v>1.7149844258839874E-2</c:v>
                </c:pt>
                <c:pt idx="37">
                  <c:v>-8.32287425282951E-3</c:v>
                </c:pt>
                <c:pt idx="38">
                  <c:v>-7.7927350029476664E-2</c:v>
                </c:pt>
                <c:pt idx="39">
                  <c:v>-4.9645665489287678E-2</c:v>
                </c:pt>
                <c:pt idx="40">
                  <c:v>-1.1258626010852131E-2</c:v>
                </c:pt>
                <c:pt idx="41">
                  <c:v>-1.6093506478773636E-2</c:v>
                </c:pt>
                <c:pt idx="42">
                  <c:v>-1.7715343790636214E-2</c:v>
                </c:pt>
                <c:pt idx="43">
                  <c:v>1.2016232567985547E-2</c:v>
                </c:pt>
                <c:pt idx="44">
                  <c:v>-5.3504268464946547E-2</c:v>
                </c:pt>
                <c:pt idx="45">
                  <c:v>-7.1032253560451173E-3</c:v>
                </c:pt>
                <c:pt idx="46">
                  <c:v>-4.9518899306471312E-2</c:v>
                </c:pt>
                <c:pt idx="47">
                  <c:v>-1.7128882262967143E-2</c:v>
                </c:pt>
                <c:pt idx="48">
                  <c:v>-1.2135100829125842E-2</c:v>
                </c:pt>
                <c:pt idx="49">
                  <c:v>1.6494220669989155E-2</c:v>
                </c:pt>
                <c:pt idx="50">
                  <c:v>1.6933393494544011E-2</c:v>
                </c:pt>
                <c:pt idx="51">
                  <c:v>-1.2011024205564319E-2</c:v>
                </c:pt>
                <c:pt idx="52">
                  <c:v>-1.782918924931249E-2</c:v>
                </c:pt>
                <c:pt idx="53">
                  <c:v>3.4892238215330308E-2</c:v>
                </c:pt>
                <c:pt idx="54">
                  <c:v>-2.2847205717139254E-3</c:v>
                </c:pt>
                <c:pt idx="55">
                  <c:v>-9.3203368022064647E-3</c:v>
                </c:pt>
                <c:pt idx="56">
                  <c:v>-1.3916955878213656E-2</c:v>
                </c:pt>
                <c:pt idx="57">
                  <c:v>-3.7868779461133054E-2</c:v>
                </c:pt>
                <c:pt idx="58">
                  <c:v>-3.1942491193192139E-2</c:v>
                </c:pt>
                <c:pt idx="59">
                  <c:v>2.5615747968515897E-2</c:v>
                </c:pt>
                <c:pt idx="60">
                  <c:v>-1.8726934874337769E-2</c:v>
                </c:pt>
                <c:pt idx="61">
                  <c:v>1.9302752254528675E-2</c:v>
                </c:pt>
                <c:pt idx="62">
                  <c:v>2.0313519347670395E-2</c:v>
                </c:pt>
                <c:pt idx="63">
                  <c:v>-2.9512223385105781E-2</c:v>
                </c:pt>
                <c:pt idx="64">
                  <c:v>1.4268747689805871E-4</c:v>
                </c:pt>
                <c:pt idx="65">
                  <c:v>-3.5336451864729064E-2</c:v>
                </c:pt>
                <c:pt idx="66">
                  <c:v>1.128546797235919E-2</c:v>
                </c:pt>
                <c:pt idx="67">
                  <c:v>-6.9249074268589207E-3</c:v>
                </c:pt>
                <c:pt idx="68">
                  <c:v>1.789999431377386E-2</c:v>
                </c:pt>
                <c:pt idx="69">
                  <c:v>-3.4581237676988681E-2</c:v>
                </c:pt>
                <c:pt idx="70">
                  <c:v>9.5285001424130929E-4</c:v>
                </c:pt>
                <c:pt idx="71">
                  <c:v>-2.5147961230518243E-2</c:v>
                </c:pt>
                <c:pt idx="72">
                  <c:v>-4.5299406415205836E-4</c:v>
                </c:pt>
                <c:pt idx="73">
                  <c:v>-1.1034733969458879E-2</c:v>
                </c:pt>
                <c:pt idx="74">
                  <c:v>-1.208237367514441E-2</c:v>
                </c:pt>
                <c:pt idx="75">
                  <c:v>3.1404913585891744E-2</c:v>
                </c:pt>
                <c:pt idx="76">
                  <c:v>-8.6604285391679798E-5</c:v>
                </c:pt>
                <c:pt idx="77">
                  <c:v>-5.0729241919582734E-3</c:v>
                </c:pt>
                <c:pt idx="78">
                  <c:v>-2.1051124587992132E-2</c:v>
                </c:pt>
                <c:pt idx="79">
                  <c:v>-2.4269376195304108E-2</c:v>
                </c:pt>
                <c:pt idx="80">
                  <c:v>-3.1021836917226001E-2</c:v>
                </c:pt>
                <c:pt idx="81">
                  <c:v>-1.6332505122359668E-2</c:v>
                </c:pt>
                <c:pt idx="82">
                  <c:v>-1.2536835916847008E-2</c:v>
                </c:pt>
                <c:pt idx="83">
                  <c:v>-1.3961172524527346E-2</c:v>
                </c:pt>
                <c:pt idx="84">
                  <c:v>2.2088305664389775E-2</c:v>
                </c:pt>
                <c:pt idx="85">
                  <c:v>-9.930483915286021E-3</c:v>
                </c:pt>
                <c:pt idx="86">
                  <c:v>-4.2379836237605363E-2</c:v>
                </c:pt>
                <c:pt idx="87">
                  <c:v>-3.2030723748061339E-2</c:v>
                </c:pt>
                <c:pt idx="88">
                  <c:v>1.7976930819991115E-2</c:v>
                </c:pt>
                <c:pt idx="89">
                  <c:v>3.2504500841186605E-2</c:v>
                </c:pt>
                <c:pt idx="90">
                  <c:v>-1.2781559065278919E-2</c:v>
                </c:pt>
                <c:pt idx="91">
                  <c:v>-3.5168283637490957E-2</c:v>
                </c:pt>
                <c:pt idx="92">
                  <c:v>-1.4713557788708512E-2</c:v>
                </c:pt>
                <c:pt idx="93">
                  <c:v>4.5042789369416268E-2</c:v>
                </c:pt>
                <c:pt idx="94">
                  <c:v>8.6659298048018148E-3</c:v>
                </c:pt>
                <c:pt idx="95">
                  <c:v>6.3113909602277002E-2</c:v>
                </c:pt>
                <c:pt idx="96">
                  <c:v>3.5379707842082199E-2</c:v>
                </c:pt>
                <c:pt idx="97">
                  <c:v>5.9774122413737973E-3</c:v>
                </c:pt>
                <c:pt idx="98">
                  <c:v>-4.6450939660056409E-2</c:v>
                </c:pt>
                <c:pt idx="99">
                  <c:v>-1.0617586652650276E-2</c:v>
                </c:pt>
                <c:pt idx="100">
                  <c:v>8.9883550431045428E-2</c:v>
                </c:pt>
                <c:pt idx="101">
                  <c:v>9.9083004864561498E-3</c:v>
                </c:pt>
                <c:pt idx="102">
                  <c:v>-1.2116797460712972E-2</c:v>
                </c:pt>
                <c:pt idx="103">
                  <c:v>9.5180786774375359E-2</c:v>
                </c:pt>
                <c:pt idx="104">
                  <c:v>0.18563648644598743</c:v>
                </c:pt>
                <c:pt idx="105">
                  <c:v>7.7798346417088854E-2</c:v>
                </c:pt>
                <c:pt idx="106">
                  <c:v>-7.7911357772817913E-3</c:v>
                </c:pt>
                <c:pt idx="107">
                  <c:v>8.9549885511070917E-2</c:v>
                </c:pt>
                <c:pt idx="108">
                  <c:v>0.11645654382051442</c:v>
                </c:pt>
                <c:pt idx="109">
                  <c:v>-8.1952736214643843E-2</c:v>
                </c:pt>
                <c:pt idx="110">
                  <c:v>-8.977221492096954E-2</c:v>
                </c:pt>
                <c:pt idx="111">
                  <c:v>-5.1720558420882246E-2</c:v>
                </c:pt>
                <c:pt idx="112">
                  <c:v>-1.9581606407016841E-4</c:v>
                </c:pt>
                <c:pt idx="113">
                  <c:v>-7.1521977088892019E-2</c:v>
                </c:pt>
                <c:pt idx="114">
                  <c:v>-3.3009321348136576E-2</c:v>
                </c:pt>
                <c:pt idx="115">
                  <c:v>-3.510010415594611E-2</c:v>
                </c:pt>
                <c:pt idx="116">
                  <c:v>1.9959865222177759E-2</c:v>
                </c:pt>
                <c:pt idx="117">
                  <c:v>-5.5779015582807095E-2</c:v>
                </c:pt>
                <c:pt idx="118">
                  <c:v>-1.7614546700982094E-2</c:v>
                </c:pt>
                <c:pt idx="119">
                  <c:v>3.7675141059320773E-2</c:v>
                </c:pt>
                <c:pt idx="120">
                  <c:v>-2.8114744036660439E-2</c:v>
                </c:pt>
                <c:pt idx="121">
                  <c:v>-5.7132760645483172E-2</c:v>
                </c:pt>
                <c:pt idx="122">
                  <c:v>-1.4651468311863218E-2</c:v>
                </c:pt>
                <c:pt idx="123">
                  <c:v>8.5531653633770022E-2</c:v>
                </c:pt>
                <c:pt idx="124">
                  <c:v>5.5388380132376659E-2</c:v>
                </c:pt>
                <c:pt idx="125">
                  <c:v>-6.6515783274589596E-2</c:v>
                </c:pt>
                <c:pt idx="126">
                  <c:v>4.8611803170382661E-2</c:v>
                </c:pt>
                <c:pt idx="127">
                  <c:v>-8.3928475095282631E-2</c:v>
                </c:pt>
                <c:pt idx="128">
                  <c:v>-3.619300071068763E-2</c:v>
                </c:pt>
                <c:pt idx="129">
                  <c:v>2.2929094870601718E-3</c:v>
                </c:pt>
                <c:pt idx="130">
                  <c:v>-6.3256517221926087E-2</c:v>
                </c:pt>
                <c:pt idx="131">
                  <c:v>-2.2392985256517013E-2</c:v>
                </c:pt>
                <c:pt idx="132">
                  <c:v>-3.1456595040144877E-2</c:v>
                </c:pt>
                <c:pt idx="133">
                  <c:v>1.0478506829377226E-3</c:v>
                </c:pt>
                <c:pt idx="134">
                  <c:v>-2.8096916367129181E-2</c:v>
                </c:pt>
                <c:pt idx="135">
                  <c:v>1.3592893899637385E-2</c:v>
                </c:pt>
                <c:pt idx="136">
                  <c:v>1.8426233301897504E-2</c:v>
                </c:pt>
                <c:pt idx="137">
                  <c:v>2.1708367435427194E-2</c:v>
                </c:pt>
                <c:pt idx="138">
                  <c:v>5.846749161912039E-2</c:v>
                </c:pt>
                <c:pt idx="139">
                  <c:v>7.4467127542783146E-2</c:v>
                </c:pt>
                <c:pt idx="140">
                  <c:v>-0.10230659165059015</c:v>
                </c:pt>
                <c:pt idx="141">
                  <c:v>5.0714834366810619E-3</c:v>
                </c:pt>
                <c:pt idx="142">
                  <c:v>-5.1156552505284017E-2</c:v>
                </c:pt>
                <c:pt idx="143">
                  <c:v>-3.9787331386417935E-2</c:v>
                </c:pt>
                <c:pt idx="144">
                  <c:v>-3.0851535762571471E-2</c:v>
                </c:pt>
                <c:pt idx="145">
                  <c:v>7.5257447960486758E-3</c:v>
                </c:pt>
                <c:pt idx="146">
                  <c:v>6.4699250170469208E-2</c:v>
                </c:pt>
                <c:pt idx="147">
                  <c:v>-3.8792661243837512E-2</c:v>
                </c:pt>
                <c:pt idx="148">
                  <c:v>-1.2518948972710855E-2</c:v>
                </c:pt>
                <c:pt idx="149">
                  <c:v>-1.9570602004382088E-2</c:v>
                </c:pt>
                <c:pt idx="150">
                  <c:v>-2.3947057050200629E-2</c:v>
                </c:pt>
                <c:pt idx="151">
                  <c:v>1.9987836058499787E-2</c:v>
                </c:pt>
                <c:pt idx="152">
                  <c:v>-2.8426587376602507E-3</c:v>
                </c:pt>
                <c:pt idx="153">
                  <c:v>-7.0434471114576569E-3</c:v>
                </c:pt>
                <c:pt idx="154">
                  <c:v>-4.919776069257821E-2</c:v>
                </c:pt>
                <c:pt idx="155">
                  <c:v>-1.0999881888155896E-2</c:v>
                </c:pt>
                <c:pt idx="156">
                  <c:v>-3.5355367130083443E-2</c:v>
                </c:pt>
                <c:pt idx="157">
                  <c:v>-1.7924162116924564E-2</c:v>
                </c:pt>
                <c:pt idx="158">
                  <c:v>-2.0550174751576365E-2</c:v>
                </c:pt>
                <c:pt idx="159">
                  <c:v>1.5112952997701256E-2</c:v>
                </c:pt>
                <c:pt idx="160">
                  <c:v>-4.8277757876973526E-2</c:v>
                </c:pt>
                <c:pt idx="161">
                  <c:v>3.1798261683318868E-2</c:v>
                </c:pt>
                <c:pt idx="162">
                  <c:v>-2.931554438800249E-2</c:v>
                </c:pt>
                <c:pt idx="163">
                  <c:v>-4.3629977912082347E-2</c:v>
                </c:pt>
                <c:pt idx="164">
                  <c:v>-2.766327956420591E-2</c:v>
                </c:pt>
                <c:pt idx="165">
                  <c:v>-2.3289514854503375E-2</c:v>
                </c:pt>
                <c:pt idx="166">
                  <c:v>3.6231396526946763E-2</c:v>
                </c:pt>
                <c:pt idx="167">
                  <c:v>-4.2213382157548732E-2</c:v>
                </c:pt>
                <c:pt idx="168">
                  <c:v>-6.9082404225634421E-3</c:v>
                </c:pt>
                <c:pt idx="169">
                  <c:v>-6.1816510284720605E-3</c:v>
                </c:pt>
                <c:pt idx="170">
                  <c:v>-2.081219801793471E-2</c:v>
                </c:pt>
                <c:pt idx="171">
                  <c:v>-1.8878978754786349E-2</c:v>
                </c:pt>
                <c:pt idx="172">
                  <c:v>1.51947203634357E-2</c:v>
                </c:pt>
                <c:pt idx="173">
                  <c:v>2.8632061512499345E-3</c:v>
                </c:pt>
              </c:numCache>
            </c:numRef>
          </c:xVal>
          <c:yVal>
            <c:numRef>
              <c:f>'Functions on Arrays '!$E$4:$E$177</c:f>
              <c:numCache>
                <c:formatCode>0.00%</c:formatCode>
                <c:ptCount val="174"/>
                <c:pt idx="0">
                  <c:v>0.16423370556814587</c:v>
                </c:pt>
                <c:pt idx="1">
                  <c:v>-7.9162193396342673E-2</c:v>
                </c:pt>
                <c:pt idx="2">
                  <c:v>-9.0879853767550145E-2</c:v>
                </c:pt>
                <c:pt idx="3">
                  <c:v>-2.2524334578486262E-2</c:v>
                </c:pt>
                <c:pt idx="4">
                  <c:v>3.300376290799853E-2</c:v>
                </c:pt>
                <c:pt idx="5">
                  <c:v>-9.0225091592725612E-2</c:v>
                </c:pt>
                <c:pt idx="6">
                  <c:v>-0.20086513450612356</c:v>
                </c:pt>
                <c:pt idx="7">
                  <c:v>-0.13662517295894003</c:v>
                </c:pt>
                <c:pt idx="8">
                  <c:v>-7.8551018366357639E-3</c:v>
                </c:pt>
                <c:pt idx="9">
                  <c:v>-4.6118393074371725E-2</c:v>
                </c:pt>
                <c:pt idx="10">
                  <c:v>5.3464847901058411E-2</c:v>
                </c:pt>
                <c:pt idx="11">
                  <c:v>0.15330350932589579</c:v>
                </c:pt>
                <c:pt idx="12">
                  <c:v>-0.11494690276563554</c:v>
                </c:pt>
                <c:pt idx="13">
                  <c:v>-4.7720207809686964E-2</c:v>
                </c:pt>
                <c:pt idx="14">
                  <c:v>-8.9799258853585751E-2</c:v>
                </c:pt>
                <c:pt idx="15">
                  <c:v>1.6249196890796982E-2</c:v>
                </c:pt>
                <c:pt idx="16">
                  <c:v>0.15868548040541652</c:v>
                </c:pt>
                <c:pt idx="17">
                  <c:v>1.0199950595819646E-2</c:v>
                </c:pt>
                <c:pt idx="18">
                  <c:v>-2.5172327743367254E-2</c:v>
                </c:pt>
                <c:pt idx="19">
                  <c:v>3.7719543795455959E-2</c:v>
                </c:pt>
                <c:pt idx="20">
                  <c:v>-1.4484932921367126E-2</c:v>
                </c:pt>
                <c:pt idx="21">
                  <c:v>5.368319963745799E-2</c:v>
                </c:pt>
                <c:pt idx="22">
                  <c:v>-8.2575915327587152E-2</c:v>
                </c:pt>
                <c:pt idx="23">
                  <c:v>0.11852215882122651</c:v>
                </c:pt>
                <c:pt idx="24">
                  <c:v>-2.0063556680680623E-2</c:v>
                </c:pt>
                <c:pt idx="25">
                  <c:v>-6.8459079475225851E-2</c:v>
                </c:pt>
                <c:pt idx="26">
                  <c:v>-1.4020848241938505E-2</c:v>
                </c:pt>
                <c:pt idx="27">
                  <c:v>0.17270374689875331</c:v>
                </c:pt>
                <c:pt idx="28">
                  <c:v>2.8968450900487278E-2</c:v>
                </c:pt>
                <c:pt idx="29">
                  <c:v>0.19889093970871694</c:v>
                </c:pt>
                <c:pt idx="30">
                  <c:v>-6.1630875045882438E-2</c:v>
                </c:pt>
                <c:pt idx="31">
                  <c:v>0.31644425721140357</c:v>
                </c:pt>
                <c:pt idx="32">
                  <c:v>-4.6735077107459118E-2</c:v>
                </c:pt>
                <c:pt idx="33">
                  <c:v>2.2324620705233882E-2</c:v>
                </c:pt>
                <c:pt idx="34">
                  <c:v>1.0314686601831762E-2</c:v>
                </c:pt>
                <c:pt idx="35">
                  <c:v>0.13761287949711351</c:v>
                </c:pt>
                <c:pt idx="36">
                  <c:v>0.21337582528997404</c:v>
                </c:pt>
                <c:pt idx="37">
                  <c:v>-7.3792332191082319E-2</c:v>
                </c:pt>
                <c:pt idx="38">
                  <c:v>-0.19004360288786498</c:v>
                </c:pt>
                <c:pt idx="39">
                  <c:v>-0.1132478804909922</c:v>
                </c:pt>
                <c:pt idx="40">
                  <c:v>-2.9362646885874265E-2</c:v>
                </c:pt>
                <c:pt idx="41">
                  <c:v>0.12856929696932237</c:v>
                </c:pt>
                <c:pt idx="42">
                  <c:v>1.1217167530924924E-2</c:v>
                </c:pt>
                <c:pt idx="43">
                  <c:v>-4.1971925312916818E-2</c:v>
                </c:pt>
                <c:pt idx="44">
                  <c:v>-1.8752223749183575E-2</c:v>
                </c:pt>
                <c:pt idx="45">
                  <c:v>-9.5087879690271878E-3</c:v>
                </c:pt>
                <c:pt idx="46">
                  <c:v>-0.12534868892355217</c:v>
                </c:pt>
                <c:pt idx="47">
                  <c:v>-6.0733750424607873E-2</c:v>
                </c:pt>
                <c:pt idx="48">
                  <c:v>-2.3296998426884152E-2</c:v>
                </c:pt>
                <c:pt idx="49">
                  <c:v>-2.8585384744651991E-2</c:v>
                </c:pt>
                <c:pt idx="50">
                  <c:v>7.0385113665716093E-2</c:v>
                </c:pt>
                <c:pt idx="51">
                  <c:v>4.0840521444508199E-2</c:v>
                </c:pt>
                <c:pt idx="52">
                  <c:v>-1.7447641869802778E-2</c:v>
                </c:pt>
                <c:pt idx="53">
                  <c:v>-5.7916736466718376E-2</c:v>
                </c:pt>
                <c:pt idx="54">
                  <c:v>-4.2058343328060396E-2</c:v>
                </c:pt>
                <c:pt idx="55">
                  <c:v>-3.3214879946440685E-2</c:v>
                </c:pt>
                <c:pt idx="56">
                  <c:v>-6.9258440470055097E-2</c:v>
                </c:pt>
                <c:pt idx="57">
                  <c:v>-4.0792254301067567E-2</c:v>
                </c:pt>
                <c:pt idx="58">
                  <c:v>-2.1390382487494184E-3</c:v>
                </c:pt>
                <c:pt idx="59">
                  <c:v>-5.5752709618058213E-2</c:v>
                </c:pt>
                <c:pt idx="60">
                  <c:v>-1.7693668068924993E-2</c:v>
                </c:pt>
                <c:pt idx="61">
                  <c:v>-3.7029238637613648E-2</c:v>
                </c:pt>
                <c:pt idx="62">
                  <c:v>-4.1230074509595038E-2</c:v>
                </c:pt>
                <c:pt idx="63">
                  <c:v>5.0198744492355486E-2</c:v>
                </c:pt>
                <c:pt idx="64">
                  <c:v>-7.8556602481022864E-2</c:v>
                </c:pt>
                <c:pt idx="65">
                  <c:v>6.5652279978148792E-3</c:v>
                </c:pt>
                <c:pt idx="66">
                  <c:v>1.8737326666970991E-2</c:v>
                </c:pt>
                <c:pt idx="67">
                  <c:v>-6.3859119248065033E-3</c:v>
                </c:pt>
                <c:pt idx="68">
                  <c:v>9.7009106249007729E-2</c:v>
                </c:pt>
                <c:pt idx="69">
                  <c:v>-2.6369359118967439E-2</c:v>
                </c:pt>
                <c:pt idx="70">
                  <c:v>-2.1561575440105459E-2</c:v>
                </c:pt>
                <c:pt idx="71">
                  <c:v>-3.2265915696656905E-2</c:v>
                </c:pt>
                <c:pt idx="72">
                  <c:v>-1.2863883361909897E-2</c:v>
                </c:pt>
                <c:pt idx="73">
                  <c:v>-2.6131536464436798E-2</c:v>
                </c:pt>
                <c:pt idx="74">
                  <c:v>1.1865916550972454E-3</c:v>
                </c:pt>
                <c:pt idx="75">
                  <c:v>2.0390511553359778E-2</c:v>
                </c:pt>
                <c:pt idx="76">
                  <c:v>-3.979147280325681E-2</c:v>
                </c:pt>
                <c:pt idx="77">
                  <c:v>-3.1803281977703449E-2</c:v>
                </c:pt>
                <c:pt idx="78">
                  <c:v>0</c:v>
                </c:pt>
                <c:pt idx="79">
                  <c:v>-6.7453881395316499E-3</c:v>
                </c:pt>
                <c:pt idx="80">
                  <c:v>-4.6520015634892699E-2</c:v>
                </c:pt>
                <c:pt idx="81">
                  <c:v>-1.2752563897391348E-2</c:v>
                </c:pt>
                <c:pt idx="82">
                  <c:v>-4.5919854773772299E-2</c:v>
                </c:pt>
                <c:pt idx="83">
                  <c:v>-1.9970708647949604E-2</c:v>
                </c:pt>
                <c:pt idx="84">
                  <c:v>-9.8377576498765197E-3</c:v>
                </c:pt>
                <c:pt idx="85">
                  <c:v>-3.0608486601449259E-2</c:v>
                </c:pt>
                <c:pt idx="86">
                  <c:v>-1.109417728439952E-2</c:v>
                </c:pt>
                <c:pt idx="87">
                  <c:v>3.8526118759078569E-2</c:v>
                </c:pt>
                <c:pt idx="88">
                  <c:v>6.5531125503539789E-2</c:v>
                </c:pt>
                <c:pt idx="89">
                  <c:v>7.2086253004408074E-2</c:v>
                </c:pt>
                <c:pt idx="90">
                  <c:v>-8.605440561406609E-2</c:v>
                </c:pt>
                <c:pt idx="91">
                  <c:v>-1.8830072903874437E-2</c:v>
                </c:pt>
                <c:pt idx="92">
                  <c:v>-2.5387127487359683E-2</c:v>
                </c:pt>
                <c:pt idx="93">
                  <c:v>-4.328639211312172E-2</c:v>
                </c:pt>
                <c:pt idx="94">
                  <c:v>-1.8883880881723863E-2</c:v>
                </c:pt>
                <c:pt idx="95">
                  <c:v>7.8273680561424183E-2</c:v>
                </c:pt>
                <c:pt idx="96">
                  <c:v>4.9664672314364569E-2</c:v>
                </c:pt>
                <c:pt idx="97">
                  <c:v>-1.769036768185046E-2</c:v>
                </c:pt>
                <c:pt idx="98">
                  <c:v>-2.5459623611320415E-2</c:v>
                </c:pt>
                <c:pt idx="99">
                  <c:v>-2.0896282726412377E-2</c:v>
                </c:pt>
                <c:pt idx="100">
                  <c:v>6.1425040539708917E-2</c:v>
                </c:pt>
                <c:pt idx="101">
                  <c:v>-1.145249373178764E-2</c:v>
                </c:pt>
                <c:pt idx="102">
                  <c:v>-4.9051343992586203E-3</c:v>
                </c:pt>
                <c:pt idx="103">
                  <c:v>5.1519836276082672E-4</c:v>
                </c:pt>
                <c:pt idx="104">
                  <c:v>6.2187940560226265E-2</c:v>
                </c:pt>
                <c:pt idx="105">
                  <c:v>3.6580932003612621E-2</c:v>
                </c:pt>
                <c:pt idx="106">
                  <c:v>3.6199116679428926E-2</c:v>
                </c:pt>
                <c:pt idx="107">
                  <c:v>-9.3924964045467643E-3</c:v>
                </c:pt>
                <c:pt idx="108">
                  <c:v>0.10234626863839417</c:v>
                </c:pt>
                <c:pt idx="109">
                  <c:v>-6.1195561026919795E-2</c:v>
                </c:pt>
                <c:pt idx="110">
                  <c:v>3.6266177984394569E-2</c:v>
                </c:pt>
                <c:pt idx="111">
                  <c:v>-4.0821994520255166E-2</c:v>
                </c:pt>
                <c:pt idx="112">
                  <c:v>-3.0734927046334137E-2</c:v>
                </c:pt>
                <c:pt idx="113">
                  <c:v>-5.9327346776552013E-2</c:v>
                </c:pt>
                <c:pt idx="114">
                  <c:v>-1.5934403077824264E-2</c:v>
                </c:pt>
                <c:pt idx="115">
                  <c:v>-1.6220955823538784E-2</c:v>
                </c:pt>
                <c:pt idx="116">
                  <c:v>-4.8154186148665745E-3</c:v>
                </c:pt>
                <c:pt idx="117">
                  <c:v>-6.7835721506927613E-2</c:v>
                </c:pt>
                <c:pt idx="118">
                  <c:v>-3.1421338004873491E-2</c:v>
                </c:pt>
                <c:pt idx="119">
                  <c:v>4.0439435193726184E-2</c:v>
                </c:pt>
                <c:pt idx="120">
                  <c:v>-3.7674287936443926E-3</c:v>
                </c:pt>
                <c:pt idx="121">
                  <c:v>2.007528905089474E-3</c:v>
                </c:pt>
                <c:pt idx="122">
                  <c:v>-2.7989443220917509E-2</c:v>
                </c:pt>
                <c:pt idx="123">
                  <c:v>3.6060104934585335E-2</c:v>
                </c:pt>
                <c:pt idx="124">
                  <c:v>-2.5290858194812879E-3</c:v>
                </c:pt>
                <c:pt idx="125">
                  <c:v>-6.6683226432004666E-2</c:v>
                </c:pt>
                <c:pt idx="126">
                  <c:v>-1.8495201208999335E-2</c:v>
                </c:pt>
                <c:pt idx="127">
                  <c:v>-3.0384976012386003E-2</c:v>
                </c:pt>
                <c:pt idx="128">
                  <c:v>-2.7958333128729935E-2</c:v>
                </c:pt>
                <c:pt idx="129">
                  <c:v>2.369201925898055E-2</c:v>
                </c:pt>
                <c:pt idx="130">
                  <c:v>-1.4679978926943841E-2</c:v>
                </c:pt>
                <c:pt idx="131">
                  <c:v>-3.9665102687966953E-3</c:v>
                </c:pt>
                <c:pt idx="132">
                  <c:v>-1.9815563990466481E-2</c:v>
                </c:pt>
                <c:pt idx="133">
                  <c:v>-8.8011730507392295E-3</c:v>
                </c:pt>
                <c:pt idx="134">
                  <c:v>-2.7196785348827197E-2</c:v>
                </c:pt>
                <c:pt idx="135">
                  <c:v>-1.7933078749567309E-2</c:v>
                </c:pt>
                <c:pt idx="136">
                  <c:v>-4.2809157213146093E-3</c:v>
                </c:pt>
                <c:pt idx="137">
                  <c:v>1.2280137946591151E-2</c:v>
                </c:pt>
                <c:pt idx="138">
                  <c:v>-3.0621879590610517E-2</c:v>
                </c:pt>
                <c:pt idx="139">
                  <c:v>-5.55482595280428E-2</c:v>
                </c:pt>
                <c:pt idx="140">
                  <c:v>-2.1309217524017262E-2</c:v>
                </c:pt>
                <c:pt idx="141">
                  <c:v>-3.2927030994847617E-2</c:v>
                </c:pt>
                <c:pt idx="142">
                  <c:v>-2.19477836425678E-2</c:v>
                </c:pt>
                <c:pt idx="143">
                  <c:v>6.8511466928530863E-3</c:v>
                </c:pt>
                <c:pt idx="144">
                  <c:v>-4.3971577312863774E-3</c:v>
                </c:pt>
                <c:pt idx="145">
                  <c:v>-1.9637437017251985E-2</c:v>
                </c:pt>
                <c:pt idx="146">
                  <c:v>-3.6994337646125468E-2</c:v>
                </c:pt>
                <c:pt idx="147">
                  <c:v>-4.7921114144363001E-2</c:v>
                </c:pt>
                <c:pt idx="148">
                  <c:v>2.0441465517900721E-2</c:v>
                </c:pt>
                <c:pt idx="149">
                  <c:v>3.3968316263768589E-2</c:v>
                </c:pt>
                <c:pt idx="150">
                  <c:v>-1.6690311313055696E-4</c:v>
                </c:pt>
                <c:pt idx="151">
                  <c:v>-1.3921338518608007E-2</c:v>
                </c:pt>
                <c:pt idx="152">
                  <c:v>1.6595136903010226E-2</c:v>
                </c:pt>
                <c:pt idx="153">
                  <c:v>3.3472803659803516E-4</c:v>
                </c:pt>
                <c:pt idx="154">
                  <c:v>-7.464587327656079E-2</c:v>
                </c:pt>
                <c:pt idx="155">
                  <c:v>-1.8470588211003416E-2</c:v>
                </c:pt>
                <c:pt idx="156">
                  <c:v>-4.7067510857985967E-2</c:v>
                </c:pt>
                <c:pt idx="157">
                  <c:v>-3.5307033284416263E-2</c:v>
                </c:pt>
                <c:pt idx="158">
                  <c:v>0.10582879007518695</c:v>
                </c:pt>
                <c:pt idx="159">
                  <c:v>-8.550382445812901E-3</c:v>
                </c:pt>
                <c:pt idx="160">
                  <c:v>-5.0557729808596741E-2</c:v>
                </c:pt>
                <c:pt idx="161">
                  <c:v>6.8047244938944457E-2</c:v>
                </c:pt>
                <c:pt idx="162">
                  <c:v>-1.779906473814398E-2</c:v>
                </c:pt>
                <c:pt idx="163">
                  <c:v>-7.150698895514003E-2</c:v>
                </c:pt>
                <c:pt idx="164">
                  <c:v>1.4073500327499636E-2</c:v>
                </c:pt>
                <c:pt idx="165">
                  <c:v>1.368171397021346E-2</c:v>
                </c:pt>
                <c:pt idx="166">
                  <c:v>-2.3134267446924397E-2</c:v>
                </c:pt>
                <c:pt idx="167">
                  <c:v>-1.4655434718172744E-2</c:v>
                </c:pt>
                <c:pt idx="168">
                  <c:v>-4.8378011258130476E-3</c:v>
                </c:pt>
                <c:pt idx="169">
                  <c:v>-4.482815360236226E-2</c:v>
                </c:pt>
                <c:pt idx="170">
                  <c:v>3.5925388660600951E-2</c:v>
                </c:pt>
                <c:pt idx="171">
                  <c:v>-4.2823366914983958E-2</c:v>
                </c:pt>
                <c:pt idx="172">
                  <c:v>2.8159323685853384E-2</c:v>
                </c:pt>
                <c:pt idx="173">
                  <c:v>-1.1167138864952892E-2</c:v>
                </c:pt>
              </c:numCache>
            </c:numRef>
          </c:yVal>
          <c:smooth val="0"/>
          <c:extLst>
            <c:ext xmlns:c16="http://schemas.microsoft.com/office/drawing/2014/chart" uri="{C3380CC4-5D6E-409C-BE32-E72D297353CC}">
              <c16:uniqueId val="{00000001-3382-4445-916D-437A893B81D2}"/>
            </c:ext>
          </c:extLst>
        </c:ser>
        <c:dLbls>
          <c:showLegendKey val="0"/>
          <c:showVal val="0"/>
          <c:showCatName val="0"/>
          <c:showSerName val="0"/>
          <c:showPercent val="0"/>
          <c:showBubbleSize val="0"/>
        </c:dLbls>
        <c:axId val="233868823"/>
        <c:axId val="610930280"/>
      </c:scatterChart>
      <c:valAx>
        <c:axId val="2338688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30280"/>
        <c:crosses val="autoZero"/>
        <c:crossBetween val="midCat"/>
      </c:valAx>
      <c:valAx>
        <c:axId val="610930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8688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552450</xdr:colOff>
      <xdr:row>27</xdr:row>
      <xdr:rowOff>85725</xdr:rowOff>
    </xdr:from>
    <xdr:to>
      <xdr:col>8</xdr:col>
      <xdr:colOff>247650</xdr:colOff>
      <xdr:row>41</xdr:row>
      <xdr:rowOff>171450</xdr:rowOff>
    </xdr:to>
    <xdr:graphicFrame macro="">
      <xdr:nvGraphicFramePr>
        <xdr:cNvPr id="2" name="Chart 1">
          <a:extLst>
            <a:ext uri="{FF2B5EF4-FFF2-40B4-BE49-F238E27FC236}">
              <a16:creationId xmlns:a16="http://schemas.microsoft.com/office/drawing/2014/main" id="{B9646834-B3E5-4333-B6C9-8456AAC05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38E50-C437-4C0B-9AC5-196E75EDA32E}">
  <dimension ref="A1:L183"/>
  <sheetViews>
    <sheetView tabSelected="1" topLeftCell="E10" workbookViewId="0">
      <selection activeCell="K25" sqref="K25"/>
    </sheetView>
  </sheetViews>
  <sheetFormatPr defaultColWidth="11" defaultRowHeight="15"/>
  <cols>
    <col min="2" max="2" width="25.375" customWidth="1"/>
    <col min="3" max="3" width="22.375" customWidth="1"/>
    <col min="4" max="4" width="28.5" customWidth="1"/>
    <col min="5" max="5" width="29.375" customWidth="1"/>
    <col min="6" max="6" width="9"/>
    <col min="7" max="7" width="28.875" customWidth="1"/>
    <col min="8" max="8" width="24.125" customWidth="1"/>
    <col min="9" max="9" width="11.875" customWidth="1"/>
    <col min="10" max="10" width="9"/>
    <col min="11" max="11" width="51" customWidth="1"/>
    <col min="12" max="12" width="15.125" customWidth="1"/>
  </cols>
  <sheetData>
    <row r="1" spans="1:12">
      <c r="B1" t="s">
        <v>0</v>
      </c>
      <c r="D1" t="s">
        <v>1</v>
      </c>
      <c r="G1" t="s">
        <v>2</v>
      </c>
      <c r="I1" s="1">
        <f>175/12</f>
        <v>14.583333333333334</v>
      </c>
      <c r="J1" t="s">
        <v>3</v>
      </c>
      <c r="K1" s="2"/>
    </row>
    <row r="2" spans="1:12">
      <c r="G2" t="s">
        <v>4</v>
      </c>
      <c r="K2" s="3"/>
    </row>
    <row r="3" spans="1:12">
      <c r="A3" t="s">
        <v>5</v>
      </c>
      <c r="B3" s="4" t="s">
        <v>6</v>
      </c>
      <c r="C3" s="4" t="s">
        <v>7</v>
      </c>
      <c r="D3" s="4" t="s">
        <v>8</v>
      </c>
      <c r="E3" s="4" t="s">
        <v>9</v>
      </c>
      <c r="G3" s="5" t="s">
        <v>10</v>
      </c>
      <c r="H3" s="5"/>
    </row>
    <row r="4" spans="1:12" ht="15.75">
      <c r="A4" s="7">
        <v>36528</v>
      </c>
      <c r="B4">
        <v>1394.46</v>
      </c>
      <c r="C4">
        <v>25.75</v>
      </c>
      <c r="D4" s="14">
        <f>LN(B4/B5)</f>
        <v>2.0313062610448386E-2</v>
      </c>
      <c r="E4" s="14">
        <f>LN(C4/C5)</f>
        <v>0.16423370556814587</v>
      </c>
      <c r="G4" s="4" t="s">
        <v>8</v>
      </c>
      <c r="H4" s="4" t="s">
        <v>9</v>
      </c>
    </row>
    <row r="5" spans="1:12" ht="15.75">
      <c r="A5" s="7">
        <v>36557</v>
      </c>
      <c r="B5">
        <v>1366.42</v>
      </c>
      <c r="C5">
        <v>21.85</v>
      </c>
      <c r="D5" s="14">
        <f>LN(B5/B6)</f>
        <v>-9.23238121222235E-2</v>
      </c>
      <c r="E5" s="14">
        <f>LN(C5/C6)</f>
        <v>-7.9162193396342673E-2</v>
      </c>
      <c r="G5" t="s">
        <v>11</v>
      </c>
    </row>
    <row r="6" spans="1:12" ht="15.75">
      <c r="A6" s="7">
        <v>36586</v>
      </c>
      <c r="B6">
        <v>1498.58</v>
      </c>
      <c r="C6">
        <v>23.65</v>
      </c>
      <c r="D6" s="14">
        <f>LN(B6/B7)</f>
        <v>3.1279977258077928E-2</v>
      </c>
      <c r="E6" s="14">
        <f>LN(C6/C7)</f>
        <v>-9.0879853767550145E-2</v>
      </c>
      <c r="G6" s="15">
        <f>AVERAGE(D4:D177)</f>
        <v>-1.8534289840463382E-3</v>
      </c>
      <c r="H6" s="15">
        <f>AVERAGE(E4:E177)</f>
        <v>-5.9839227486827001E-3</v>
      </c>
      <c r="K6" s="8"/>
      <c r="L6" s="8"/>
    </row>
    <row r="7" spans="1:12" ht="15.75">
      <c r="A7" s="7">
        <v>36619</v>
      </c>
      <c r="B7">
        <v>1452.43</v>
      </c>
      <c r="C7">
        <v>25.9</v>
      </c>
      <c r="D7" s="14">
        <f>LN(B7/B8)</f>
        <v>2.2158698229963587E-2</v>
      </c>
      <c r="E7" s="14">
        <f>LN(C7/C8)</f>
        <v>-2.2524334578486262E-2</v>
      </c>
      <c r="G7" s="8" t="s">
        <v>12</v>
      </c>
      <c r="H7" s="8"/>
    </row>
    <row r="8" spans="1:12" ht="15.75">
      <c r="A8" s="7">
        <v>36647</v>
      </c>
      <c r="B8">
        <v>1420.6</v>
      </c>
      <c r="C8">
        <v>26.49</v>
      </c>
      <c r="D8" s="14">
        <f>LN(B8/B9)</f>
        <v>-2.3651631156730694E-2</v>
      </c>
      <c r="E8" s="14">
        <f>LN(C8/C9)</f>
        <v>3.300376290799853E-2</v>
      </c>
      <c r="G8" s="15">
        <f>G6*12</f>
        <v>-2.2241147808556058E-2</v>
      </c>
      <c r="H8" s="15">
        <f>H6*12</f>
        <v>-7.1807072984192394E-2</v>
      </c>
    </row>
    <row r="9" spans="1:12" ht="15.75">
      <c r="A9" s="7">
        <v>36678</v>
      </c>
      <c r="B9">
        <v>1454.6</v>
      </c>
      <c r="C9">
        <v>25.63</v>
      </c>
      <c r="D9" s="14">
        <f>LN(B9/B10)</f>
        <v>1.6476253264362237E-2</v>
      </c>
      <c r="E9" s="14">
        <f>LN(C9/C10)</f>
        <v>-9.0225091592725612E-2</v>
      </c>
      <c r="G9" s="8" t="s">
        <v>13</v>
      </c>
      <c r="H9" s="8"/>
      <c r="K9" s="8"/>
      <c r="L9" s="8"/>
    </row>
    <row r="10" spans="1:12" ht="15.75">
      <c r="A10" s="7">
        <v>36710</v>
      </c>
      <c r="B10">
        <v>1430.83</v>
      </c>
      <c r="C10">
        <v>28.05</v>
      </c>
      <c r="D10" s="14">
        <f>LN(B10/B11)</f>
        <v>-5.8928157588211898E-2</v>
      </c>
      <c r="E10" s="14">
        <f>LN(C10/C11)</f>
        <v>-0.20086513450612356</v>
      </c>
      <c r="G10" s="17">
        <f>STDEVP(D4:D177)</f>
        <v>4.4921734702488975E-2</v>
      </c>
      <c r="H10" s="17">
        <f>STDEVP(E4:E177)</f>
        <v>6.5272856261952408E-2</v>
      </c>
    </row>
    <row r="11" spans="1:12" ht="15.75">
      <c r="A11" s="7">
        <v>36739</v>
      </c>
      <c r="B11">
        <v>1517.68</v>
      </c>
      <c r="C11">
        <v>34.29</v>
      </c>
      <c r="D11" s="14">
        <f>LN(B11/B12)</f>
        <v>5.4966292284748461E-2</v>
      </c>
      <c r="E11" s="14">
        <f>LN(C11/C12)</f>
        <v>-0.13662517295894003</v>
      </c>
      <c r="G11" t="s">
        <v>14</v>
      </c>
    </row>
    <row r="12" spans="1:12" ht="15.75">
      <c r="A12" s="7">
        <v>36770</v>
      </c>
      <c r="B12">
        <v>1436.51</v>
      </c>
      <c r="C12">
        <v>39.31</v>
      </c>
      <c r="D12" s="14">
        <f>LN(B12/B13)</f>
        <v>4.9617849736629666E-3</v>
      </c>
      <c r="E12" s="14">
        <f>LN(C12/C13)</f>
        <v>-7.8551018366357639E-3</v>
      </c>
      <c r="G12" s="15">
        <f>G10*SQRT(12)</f>
        <v>0.15561345373768176</v>
      </c>
      <c r="H12" s="15">
        <f>H10*SQRT(12)</f>
        <v>0.22611180680168383</v>
      </c>
      <c r="K12" s="9"/>
    </row>
    <row r="13" spans="1:12" ht="15.75">
      <c r="A13" s="7">
        <v>36801</v>
      </c>
      <c r="B13">
        <v>1429.4</v>
      </c>
      <c r="C13">
        <v>39.619999999999997</v>
      </c>
      <c r="D13" s="14">
        <f>LN(B13/B14)</f>
        <v>8.3456133710587341E-2</v>
      </c>
      <c r="E13" s="14">
        <f>LN(C13/C14)</f>
        <v>-4.6118393074371725E-2</v>
      </c>
      <c r="G13" s="8" t="s">
        <v>15</v>
      </c>
      <c r="H13" s="8"/>
      <c r="K13" s="9"/>
    </row>
    <row r="14" spans="1:12" ht="15.75">
      <c r="A14" s="7">
        <v>36831</v>
      </c>
      <c r="B14">
        <v>1314.95</v>
      </c>
      <c r="C14">
        <v>41.49</v>
      </c>
      <c r="D14" s="14">
        <f>LN(B14/B15)</f>
        <v>-4.0451932227231575E-3</v>
      </c>
      <c r="E14" s="14">
        <f>LN(C14/C15)</f>
        <v>5.3464847901058411E-2</v>
      </c>
      <c r="G14" s="15">
        <f>MIN(D4:D177)</f>
        <v>-0.10230659165059015</v>
      </c>
      <c r="H14" s="15">
        <f>MIN(E4:E177)</f>
        <v>-0.20086513450612356</v>
      </c>
      <c r="K14" s="9"/>
    </row>
    <row r="15" spans="1:12" ht="15.75">
      <c r="A15" s="7">
        <v>36861</v>
      </c>
      <c r="B15">
        <v>1320.28</v>
      </c>
      <c r="C15">
        <v>39.33</v>
      </c>
      <c r="D15" s="14">
        <f>LN(B15/B16)</f>
        <v>-3.4050246450141909E-2</v>
      </c>
      <c r="E15" s="14">
        <f>LN(C15/C16)</f>
        <v>0.15330350932589579</v>
      </c>
      <c r="G15" t="s">
        <v>16</v>
      </c>
      <c r="K15" s="9"/>
    </row>
    <row r="16" spans="1:12" ht="15.75">
      <c r="A16" s="7">
        <v>36893</v>
      </c>
      <c r="B16">
        <v>1366.01</v>
      </c>
      <c r="C16">
        <v>33.74</v>
      </c>
      <c r="D16" s="14">
        <f>LN(B16/B17)</f>
        <v>9.6831090416541241E-2</v>
      </c>
      <c r="E16" s="14">
        <f>LN(C16/C17)</f>
        <v>-0.11494690276563554</v>
      </c>
      <c r="G16" s="18">
        <f>MAX(D6:D177)</f>
        <v>0.18563648644598743</v>
      </c>
      <c r="H16" s="18">
        <f>MAX(E6:E177)</f>
        <v>0.31644425721140357</v>
      </c>
    </row>
    <row r="17" spans="1:11" ht="15.75">
      <c r="A17" s="7">
        <v>36923</v>
      </c>
      <c r="B17">
        <v>1239.94</v>
      </c>
      <c r="C17">
        <v>37.85</v>
      </c>
      <c r="D17" s="14">
        <f>LN(B17/B18)</f>
        <v>6.6358543930131367E-2</v>
      </c>
      <c r="E17" s="14">
        <f>LN(C17/C18)</f>
        <v>-4.7720207809686964E-2</v>
      </c>
    </row>
    <row r="18" spans="1:11" ht="15.75">
      <c r="A18" s="7">
        <v>36951</v>
      </c>
      <c r="B18">
        <v>1160.33</v>
      </c>
      <c r="C18">
        <v>39.700000000000003</v>
      </c>
      <c r="D18" s="14">
        <f>LN(B18/B19)</f>
        <v>-7.4007010555980468E-2</v>
      </c>
      <c r="E18" s="14">
        <f>LN(C18/C19)</f>
        <v>-8.9799258853585751E-2</v>
      </c>
      <c r="G18" s="10" t="s">
        <v>17</v>
      </c>
      <c r="H18" s="11"/>
    </row>
    <row r="19" spans="1:11" ht="15.75">
      <c r="A19" s="7">
        <v>36983</v>
      </c>
      <c r="B19">
        <v>1249.46</v>
      </c>
      <c r="C19">
        <v>43.43</v>
      </c>
      <c r="D19" s="14">
        <f>LN(B19/B20)</f>
        <v>-5.0772876986082726E-3</v>
      </c>
      <c r="E19" s="14">
        <f>LN(C19/C20)</f>
        <v>1.6249196890796982E-2</v>
      </c>
      <c r="G19" s="4" t="s">
        <v>18</v>
      </c>
      <c r="H19" s="4" t="s">
        <v>19</v>
      </c>
    </row>
    <row r="20" spans="1:11" ht="15.75">
      <c r="A20" s="7">
        <v>37012</v>
      </c>
      <c r="B20">
        <v>1255.82</v>
      </c>
      <c r="C20">
        <v>42.73</v>
      </c>
      <c r="D20" s="14">
        <f>LN(B20/B21)</f>
        <v>2.5354152249423903E-2</v>
      </c>
      <c r="E20" s="14">
        <f>LN(C20/C21)</f>
        <v>0.15868548040541652</v>
      </c>
      <c r="G20" s="12" t="s">
        <v>20</v>
      </c>
    </row>
    <row r="21" spans="1:11" ht="15.75">
      <c r="A21" s="7">
        <v>37043</v>
      </c>
      <c r="B21">
        <v>1224.3800000000001</v>
      </c>
      <c r="C21">
        <v>36.46</v>
      </c>
      <c r="D21" s="14">
        <f>LN(B21/B22)</f>
        <v>1.0798221205900141E-2</v>
      </c>
      <c r="E21" s="14">
        <f>LN(C21/C22)</f>
        <v>1.0199950595819646E-2</v>
      </c>
      <c r="G21" t="s">
        <v>21</v>
      </c>
      <c r="H21" s="20">
        <f>SLOPE(E4:E177, D4:D177)</f>
        <v>0.49100804258847403</v>
      </c>
    </row>
    <row r="22" spans="1:11" ht="15.75">
      <c r="A22" s="7">
        <v>37074</v>
      </c>
      <c r="B22">
        <v>1211.23</v>
      </c>
      <c r="C22">
        <v>36.090000000000003</v>
      </c>
      <c r="D22" s="14">
        <f>LN(B22/B23)</f>
        <v>6.6255605887466956E-2</v>
      </c>
      <c r="E22" s="14">
        <f>LN(C22/C23)</f>
        <v>-2.5172327743367254E-2</v>
      </c>
      <c r="K22" s="13"/>
    </row>
    <row r="23" spans="1:11" ht="15.75">
      <c r="A23" s="7">
        <v>37104</v>
      </c>
      <c r="B23">
        <v>1133.58</v>
      </c>
      <c r="C23">
        <v>37.01</v>
      </c>
      <c r="D23" s="14">
        <f>LN(B23/B24)</f>
        <v>8.525661524698995E-2</v>
      </c>
      <c r="E23" s="14">
        <f>LN(C23/C24)</f>
        <v>3.7719543795455959E-2</v>
      </c>
      <c r="G23" s="8" t="s">
        <v>22</v>
      </c>
      <c r="H23" s="21">
        <f>INTERCEPT(E4:E177,D4:D177)</f>
        <v>-5.0738742111493635E-3</v>
      </c>
    </row>
    <row r="24" spans="1:11" ht="15.75">
      <c r="A24" s="7">
        <v>37138</v>
      </c>
      <c r="B24">
        <v>1040.94</v>
      </c>
      <c r="C24">
        <v>35.64</v>
      </c>
      <c r="D24" s="14">
        <f>LN(B24/B25)</f>
        <v>-1.7937188329115485E-2</v>
      </c>
      <c r="E24" s="14">
        <f>LN(C24/C25)</f>
        <v>-1.4484932921367126E-2</v>
      </c>
      <c r="G24" s="8"/>
    </row>
    <row r="25" spans="1:11" ht="15.75">
      <c r="A25" s="7">
        <v>37165</v>
      </c>
      <c r="B25">
        <v>1059.78</v>
      </c>
      <c r="C25">
        <v>36.159999999999997</v>
      </c>
      <c r="D25" s="14">
        <f>LN(B25/B26)</f>
        <v>-7.2484350433373201E-2</v>
      </c>
      <c r="E25" s="14">
        <f>LN(C25/C26)</f>
        <v>5.368319963745799E-2</v>
      </c>
      <c r="G25" t="s">
        <v>23</v>
      </c>
      <c r="H25" s="20">
        <f>CORREL(E4:E177,D4:D177)</f>
        <v>0.33791891896731396</v>
      </c>
    </row>
    <row r="26" spans="1:11" ht="15.75">
      <c r="A26" s="7">
        <v>37196</v>
      </c>
      <c r="B26">
        <v>1139.45</v>
      </c>
      <c r="C26">
        <v>34.270000000000003</v>
      </c>
      <c r="D26" s="14">
        <f>LN(B26/B27)</f>
        <v>-7.5452920338960226E-3</v>
      </c>
      <c r="E26" s="14">
        <f>LN(C26/C27)</f>
        <v>-8.2575915327587152E-2</v>
      </c>
    </row>
    <row r="27" spans="1:11" ht="15.75">
      <c r="A27" s="7">
        <v>37228</v>
      </c>
      <c r="B27">
        <v>1148.08</v>
      </c>
      <c r="C27">
        <v>37.22</v>
      </c>
      <c r="D27" s="14">
        <f>LN(B27/B28)</f>
        <v>1.5696373666933293E-2</v>
      </c>
      <c r="E27" s="14">
        <f>LN(C27/C28)</f>
        <v>0.11852215882122651</v>
      </c>
      <c r="G27" t="s">
        <v>24</v>
      </c>
      <c r="H27" s="22">
        <f>RSQ(E4:E177,D4:D177)</f>
        <v>0.11418919579603817</v>
      </c>
    </row>
    <row r="28" spans="1:11" ht="15.75">
      <c r="A28" s="7">
        <v>37258</v>
      </c>
      <c r="B28">
        <v>1130.2</v>
      </c>
      <c r="C28">
        <v>33.06</v>
      </c>
      <c r="D28" s="14">
        <f>LN(B28/B29)</f>
        <v>2.0984886675167645E-2</v>
      </c>
      <c r="E28" s="14">
        <f>LN(C28/C29)</f>
        <v>-2.0063556680680623E-2</v>
      </c>
      <c r="G28" s="13"/>
    </row>
    <row r="29" spans="1:11" ht="15.75">
      <c r="A29" s="7">
        <v>37288</v>
      </c>
      <c r="B29">
        <v>1106.73</v>
      </c>
      <c r="C29">
        <v>33.729999999999997</v>
      </c>
      <c r="D29" s="14">
        <f>LN(B29/B30)</f>
        <v>-3.6080076252758442E-2</v>
      </c>
      <c r="E29" s="14">
        <f>LN(C29/C30)</f>
        <v>-6.8459079475225851E-2</v>
      </c>
      <c r="G29" s="8"/>
      <c r="H29" s="8"/>
    </row>
    <row r="30" spans="1:11" ht="15.75">
      <c r="A30" s="7">
        <v>37316</v>
      </c>
      <c r="B30">
        <v>1147.3900000000001</v>
      </c>
      <c r="C30">
        <v>36.119999999999997</v>
      </c>
      <c r="D30" s="14">
        <f>LN(B30/B31)</f>
        <v>6.3384682784413629E-2</v>
      </c>
      <c r="E30" s="14">
        <f>LN(C30/C31)</f>
        <v>-1.4020848241938505E-2</v>
      </c>
      <c r="G30" s="23"/>
    </row>
    <row r="31" spans="1:11" ht="15.75">
      <c r="A31" s="7">
        <v>37347</v>
      </c>
      <c r="B31">
        <v>1076.92</v>
      </c>
      <c r="C31">
        <v>36.630000000000003</v>
      </c>
      <c r="D31" s="14">
        <f>LN(B31/B32)</f>
        <v>9.1229422971258779E-3</v>
      </c>
      <c r="E31" s="14">
        <f>LN(C31/C32)</f>
        <v>0.17270374689875331</v>
      </c>
    </row>
    <row r="32" spans="1:11" ht="15.75">
      <c r="A32" s="7">
        <v>37377</v>
      </c>
      <c r="B32">
        <v>1067.1400000000001</v>
      </c>
      <c r="C32">
        <v>30.82</v>
      </c>
      <c r="D32" s="14">
        <f>LN(B32/B33)</f>
        <v>7.5214343275906176E-2</v>
      </c>
      <c r="E32" s="14">
        <f>LN(C32/C33)</f>
        <v>2.8968450900487278E-2</v>
      </c>
      <c r="G32" s="16"/>
      <c r="H32" s="8"/>
    </row>
    <row r="33" spans="1:7" ht="15.75">
      <c r="A33" s="7">
        <v>37410</v>
      </c>
      <c r="B33">
        <v>989.82</v>
      </c>
      <c r="C33">
        <v>29.94</v>
      </c>
      <c r="D33" s="14">
        <f>LN(B33/B34)</f>
        <v>8.2299871837899136E-2</v>
      </c>
      <c r="E33" s="14">
        <f>LN(C33/C34)</f>
        <v>0.19889093970871694</v>
      </c>
      <c r="G33" s="8"/>
    </row>
    <row r="34" spans="1:7" ht="15.75">
      <c r="A34" s="7">
        <v>37438</v>
      </c>
      <c r="B34">
        <v>911.62</v>
      </c>
      <c r="C34">
        <v>24.54</v>
      </c>
      <c r="D34" s="14">
        <f>LN(B34/B35)</f>
        <v>-4.8695443903157979E-3</v>
      </c>
      <c r="E34" s="14">
        <f>LN(C34/C35)</f>
        <v>-6.1630875045882438E-2</v>
      </c>
    </row>
    <row r="35" spans="1:7" ht="15.75">
      <c r="A35" s="7">
        <v>37469</v>
      </c>
      <c r="B35">
        <v>916.07</v>
      </c>
      <c r="C35">
        <v>26.1</v>
      </c>
      <c r="D35" s="14">
        <f>LN(B35/B36)</f>
        <v>0.11656116844786653</v>
      </c>
      <c r="E35" s="14">
        <f>LN(C35/C36)</f>
        <v>0.31644425721140357</v>
      </c>
    </row>
    <row r="36" spans="1:7" ht="15.75">
      <c r="A36" s="7">
        <v>37502</v>
      </c>
      <c r="B36">
        <v>815.28</v>
      </c>
      <c r="C36">
        <v>19.02</v>
      </c>
      <c r="D36" s="14">
        <f>LN(B36/B37)</f>
        <v>-8.2914421028757262E-2</v>
      </c>
      <c r="E36" s="14">
        <f>LN(C36/C37)</f>
        <v>-4.6735077107459118E-2</v>
      </c>
    </row>
    <row r="37" spans="1:7" ht="15.75">
      <c r="A37" s="7">
        <v>37530</v>
      </c>
      <c r="B37">
        <v>885.76</v>
      </c>
      <c r="C37">
        <v>19.93</v>
      </c>
      <c r="D37" s="14">
        <f>LN(B37/B38)</f>
        <v>-5.5500584676112304E-2</v>
      </c>
      <c r="E37" s="14">
        <f>LN(C37/C38)</f>
        <v>2.2324620705233882E-2</v>
      </c>
      <c r="G37" s="13"/>
    </row>
    <row r="38" spans="1:7" ht="15.75">
      <c r="A38" s="7">
        <v>37561</v>
      </c>
      <c r="B38">
        <v>936.31</v>
      </c>
      <c r="C38">
        <v>19.489999999999998</v>
      </c>
      <c r="D38" s="14">
        <f>LN(B38/B39)</f>
        <v>6.2229277129875513E-2</v>
      </c>
      <c r="E38" s="14">
        <f>LN(C38/C39)</f>
        <v>1.0314686601831762E-2</v>
      </c>
    </row>
    <row r="39" spans="1:7" ht="15.75">
      <c r="A39" s="7">
        <v>37592</v>
      </c>
      <c r="B39">
        <v>879.82</v>
      </c>
      <c r="C39">
        <v>19.29</v>
      </c>
      <c r="D39" s="14">
        <f>LN(B39/B40)</f>
        <v>2.7797493671423101E-2</v>
      </c>
      <c r="E39" s="14">
        <f>LN(C39/C40)</f>
        <v>0.13761287949711351</v>
      </c>
    </row>
    <row r="40" spans="1:7" ht="15.75">
      <c r="A40" s="7">
        <v>37623</v>
      </c>
      <c r="B40">
        <v>855.7</v>
      </c>
      <c r="C40">
        <v>16.809999999999999</v>
      </c>
      <c r="D40" s="14">
        <f>LN(B40/B41)</f>
        <v>1.7149844258839874E-2</v>
      </c>
      <c r="E40" s="14">
        <f>LN(C40/C41)</f>
        <v>0.21337582528997404</v>
      </c>
    </row>
    <row r="41" spans="1:7" ht="15.75">
      <c r="A41" s="7">
        <v>37655</v>
      </c>
      <c r="B41">
        <v>841.15</v>
      </c>
      <c r="C41">
        <v>13.58</v>
      </c>
      <c r="D41" s="14">
        <f>LN(B41/B42)</f>
        <v>-8.32287425282951E-3</v>
      </c>
      <c r="E41" s="14">
        <f>LN(C41/C42)</f>
        <v>-7.3792332191082319E-2</v>
      </c>
    </row>
    <row r="42" spans="1:7" ht="15.75">
      <c r="A42" s="7">
        <v>37683</v>
      </c>
      <c r="B42">
        <v>848.18</v>
      </c>
      <c r="C42">
        <v>14.62</v>
      </c>
      <c r="D42" s="14">
        <f>LN(B42/B43)</f>
        <v>-7.7927350029476664E-2</v>
      </c>
      <c r="E42" s="14">
        <f>LN(C42/C43)</f>
        <v>-0.19004360288786498</v>
      </c>
    </row>
    <row r="43" spans="1:7" ht="15.75">
      <c r="A43" s="7">
        <v>37712</v>
      </c>
      <c r="B43">
        <v>916.92</v>
      </c>
      <c r="C43">
        <v>17.68</v>
      </c>
      <c r="D43" s="14">
        <f>LN(B43/B44)</f>
        <v>-4.9645665489287678E-2</v>
      </c>
      <c r="E43" s="14">
        <f>LN(C43/C44)</f>
        <v>-0.1132478804909922</v>
      </c>
    </row>
    <row r="44" spans="1:7" ht="15.75">
      <c r="A44" s="7">
        <v>37742</v>
      </c>
      <c r="B44">
        <v>963.59</v>
      </c>
      <c r="C44">
        <v>19.8</v>
      </c>
      <c r="D44" s="14">
        <f>LN(B44/B45)</f>
        <v>-1.1258626010852131E-2</v>
      </c>
      <c r="E44" s="14">
        <f>LN(C44/C45)</f>
        <v>-2.9362646885874265E-2</v>
      </c>
    </row>
    <row r="45" spans="1:7" ht="15.75">
      <c r="A45" s="7">
        <v>37774</v>
      </c>
      <c r="B45">
        <v>974.5</v>
      </c>
      <c r="C45">
        <v>20.39</v>
      </c>
      <c r="D45" s="14">
        <f>LN(B45/B46)</f>
        <v>-1.6093506478773636E-2</v>
      </c>
      <c r="E45" s="14">
        <f>LN(C45/C46)</f>
        <v>0.12856929696932237</v>
      </c>
    </row>
    <row r="46" spans="1:7" ht="15.75">
      <c r="A46" s="7">
        <v>37803</v>
      </c>
      <c r="B46">
        <v>990.31</v>
      </c>
      <c r="C46">
        <v>17.93</v>
      </c>
      <c r="D46" s="14">
        <f>LN(B46/B47)</f>
        <v>-1.7715343790636214E-2</v>
      </c>
      <c r="E46" s="14">
        <f>LN(C46/C47)</f>
        <v>1.1217167530924924E-2</v>
      </c>
    </row>
    <row r="47" spans="1:7" ht="15.75">
      <c r="A47" s="7">
        <v>37834</v>
      </c>
      <c r="B47">
        <v>1008.01</v>
      </c>
      <c r="C47">
        <v>17.73</v>
      </c>
      <c r="D47" s="14">
        <f>LN(B47/B48)</f>
        <v>1.2016232567985547E-2</v>
      </c>
      <c r="E47" s="14">
        <f>LN(C47/C48)</f>
        <v>-4.1971925312916818E-2</v>
      </c>
    </row>
    <row r="48" spans="1:7" ht="15.75">
      <c r="A48" s="7">
        <v>37866</v>
      </c>
      <c r="B48">
        <v>995.97</v>
      </c>
      <c r="C48">
        <v>18.489999999999998</v>
      </c>
      <c r="D48" s="14">
        <f>LN(B48/B49)</f>
        <v>-5.3504268464946547E-2</v>
      </c>
      <c r="E48" s="14">
        <f>LN(C48/C49)</f>
        <v>-1.8752223749183575E-2</v>
      </c>
    </row>
    <row r="49" spans="1:5" ht="15.75">
      <c r="A49" s="7">
        <v>37895</v>
      </c>
      <c r="B49">
        <v>1050.71</v>
      </c>
      <c r="C49">
        <v>18.84</v>
      </c>
      <c r="D49" s="14">
        <f>LN(B49/B50)</f>
        <v>-7.1032253560451173E-3</v>
      </c>
      <c r="E49" s="14">
        <f>LN(C49/C50)</f>
        <v>-9.5087879690271878E-3</v>
      </c>
    </row>
    <row r="50" spans="1:5" ht="15.75">
      <c r="A50" s="7">
        <v>37928</v>
      </c>
      <c r="B50">
        <v>1058.2</v>
      </c>
      <c r="C50">
        <v>19.02</v>
      </c>
      <c r="D50" s="14">
        <f>LN(B50/B51)</f>
        <v>-4.9518899306471312E-2</v>
      </c>
      <c r="E50" s="14">
        <f>LN(C50/C51)</f>
        <v>-0.12534868892355217</v>
      </c>
    </row>
    <row r="51" spans="1:5" ht="15.75">
      <c r="A51" s="7">
        <v>37956</v>
      </c>
      <c r="B51">
        <v>1111.92</v>
      </c>
      <c r="C51">
        <v>21.56</v>
      </c>
      <c r="D51" s="14">
        <f>LN(B51/B52)</f>
        <v>-1.7128882262967143E-2</v>
      </c>
      <c r="E51" s="14">
        <f>LN(C51/C52)</f>
        <v>-6.0733750424607873E-2</v>
      </c>
    </row>
    <row r="52" spans="1:5" ht="15.75">
      <c r="A52" s="7">
        <v>37988</v>
      </c>
      <c r="B52">
        <v>1131.1300000000001</v>
      </c>
      <c r="C52">
        <v>22.91</v>
      </c>
      <c r="D52" s="14">
        <f>LN(B52/B53)</f>
        <v>-1.2135100829125842E-2</v>
      </c>
      <c r="E52" s="14">
        <f>LN(C52/C53)</f>
        <v>-2.3296998426884152E-2</v>
      </c>
    </row>
    <row r="53" spans="1:5" ht="15.75">
      <c r="A53" s="7">
        <v>38019</v>
      </c>
      <c r="B53">
        <v>1144.94</v>
      </c>
      <c r="C53">
        <v>23.45</v>
      </c>
      <c r="D53" s="14">
        <f>LN(B53/B54)</f>
        <v>1.6494220669989155E-2</v>
      </c>
      <c r="E53" s="14">
        <f>LN(C53/C54)</f>
        <v>-2.8585384744651991E-2</v>
      </c>
    </row>
    <row r="54" spans="1:5" ht="15.75">
      <c r="A54" s="7">
        <v>38047</v>
      </c>
      <c r="B54">
        <v>1126.21</v>
      </c>
      <c r="C54">
        <v>24.13</v>
      </c>
      <c r="D54" s="14">
        <f>LN(B54/B55)</f>
        <v>1.6933393494544011E-2</v>
      </c>
      <c r="E54" s="14">
        <f>LN(C54/C55)</f>
        <v>7.0385113665716093E-2</v>
      </c>
    </row>
    <row r="55" spans="1:5" ht="15.75">
      <c r="A55" s="7">
        <v>38078</v>
      </c>
      <c r="B55">
        <v>1107.3</v>
      </c>
      <c r="C55">
        <v>22.49</v>
      </c>
      <c r="D55" s="14">
        <f>LN(B55/B56)</f>
        <v>-1.2011024205564319E-2</v>
      </c>
      <c r="E55" s="14">
        <f>LN(C55/C56)</f>
        <v>4.0840521444508199E-2</v>
      </c>
    </row>
    <row r="56" spans="1:5" ht="15.75">
      <c r="A56" s="7">
        <v>38110</v>
      </c>
      <c r="B56">
        <v>1120.68</v>
      </c>
      <c r="C56">
        <v>21.59</v>
      </c>
      <c r="D56" s="14">
        <f>LN(B56/B57)</f>
        <v>-1.782918924931249E-2</v>
      </c>
      <c r="E56" s="14">
        <f>LN(C56/C57)</f>
        <v>-1.7447641869802778E-2</v>
      </c>
    </row>
    <row r="57" spans="1:5" ht="15.75">
      <c r="A57" s="7">
        <v>38139</v>
      </c>
      <c r="B57">
        <v>1140.8399999999999</v>
      </c>
      <c r="C57">
        <v>21.97</v>
      </c>
      <c r="D57" s="14">
        <f>LN(B57/B58)</f>
        <v>3.4892238215330308E-2</v>
      </c>
      <c r="E57" s="14">
        <f>LN(C57/C58)</f>
        <v>-5.7916736466718376E-2</v>
      </c>
    </row>
    <row r="58" spans="1:5" ht="15.75">
      <c r="A58" s="7">
        <v>38169</v>
      </c>
      <c r="B58">
        <v>1101.72</v>
      </c>
      <c r="C58">
        <v>23.28</v>
      </c>
      <c r="D58" s="14">
        <f>LN(B58/B59)</f>
        <v>-2.2847205717139254E-3</v>
      </c>
      <c r="E58" s="14">
        <f>LN(C58/C59)</f>
        <v>-4.2058343328060396E-2</v>
      </c>
    </row>
    <row r="59" spans="1:5" ht="15.75">
      <c r="A59" s="7">
        <v>38201</v>
      </c>
      <c r="B59">
        <v>1104.24</v>
      </c>
      <c r="C59">
        <v>24.28</v>
      </c>
      <c r="D59" s="14">
        <f>LN(B59/B60)</f>
        <v>-9.3203368022064647E-3</v>
      </c>
      <c r="E59" s="14">
        <f>LN(C59/C60)</f>
        <v>-3.3214879946440685E-2</v>
      </c>
    </row>
    <row r="60" spans="1:5" ht="15.75">
      <c r="A60" s="7">
        <v>38231</v>
      </c>
      <c r="B60">
        <v>1114.58</v>
      </c>
      <c r="C60">
        <v>25.1</v>
      </c>
      <c r="D60" s="14">
        <f>LN(B60/B61)</f>
        <v>-1.3916955878213656E-2</v>
      </c>
      <c r="E60" s="14">
        <f>LN(C60/C61)</f>
        <v>-6.9258440470055097E-2</v>
      </c>
    </row>
    <row r="61" spans="1:5" ht="15.75">
      <c r="A61" s="7">
        <v>38261</v>
      </c>
      <c r="B61">
        <v>1130.2</v>
      </c>
      <c r="C61">
        <v>26.9</v>
      </c>
      <c r="D61" s="14">
        <f>LN(B61/B62)</f>
        <v>-3.7868779461133054E-2</v>
      </c>
      <c r="E61" s="14">
        <f>LN(C61/C62)</f>
        <v>-4.0792254301067567E-2</v>
      </c>
    </row>
    <row r="62" spans="1:5" ht="15.75">
      <c r="A62" s="7">
        <v>38292</v>
      </c>
      <c r="B62">
        <v>1173.82</v>
      </c>
      <c r="C62">
        <v>28.02</v>
      </c>
      <c r="D62" s="14">
        <f>LN(B62/B63)</f>
        <v>-3.1942491193192139E-2</v>
      </c>
      <c r="E62" s="14">
        <f>LN(C62/C63)</f>
        <v>-2.1390382487494184E-3</v>
      </c>
    </row>
    <row r="63" spans="1:5" ht="15.75">
      <c r="A63" s="7">
        <v>38322</v>
      </c>
      <c r="B63">
        <v>1211.92</v>
      </c>
      <c r="C63">
        <v>28.08</v>
      </c>
      <c r="D63" s="14">
        <f>LN(B63/B64)</f>
        <v>2.5615747968515897E-2</v>
      </c>
      <c r="E63" s="14">
        <f>LN(C63/C64)</f>
        <v>-5.5752709618058213E-2</v>
      </c>
    </row>
    <row r="64" spans="1:5" ht="15.75">
      <c r="A64" s="7">
        <v>38355</v>
      </c>
      <c r="B64">
        <v>1181.27</v>
      </c>
      <c r="C64">
        <v>29.69</v>
      </c>
      <c r="D64" s="14">
        <f>LN(B64/B65)</f>
        <v>-1.8726934874337769E-2</v>
      </c>
      <c r="E64" s="14">
        <f>LN(C64/C65)</f>
        <v>-1.7693668068924993E-2</v>
      </c>
    </row>
    <row r="65" spans="1:5" ht="15.75">
      <c r="A65" s="7">
        <v>38384</v>
      </c>
      <c r="B65">
        <v>1203.5999999999999</v>
      </c>
      <c r="C65">
        <v>30.22</v>
      </c>
      <c r="D65" s="14">
        <f>LN(B65/B66)</f>
        <v>1.9302752254528675E-2</v>
      </c>
      <c r="E65" s="14">
        <f>LN(C65/C66)</f>
        <v>-3.7029238637613648E-2</v>
      </c>
    </row>
    <row r="66" spans="1:5" ht="15.75">
      <c r="A66" s="7">
        <v>38412</v>
      </c>
      <c r="B66">
        <v>1180.5899999999999</v>
      </c>
      <c r="C66">
        <v>31.36</v>
      </c>
      <c r="D66" s="14">
        <f>LN(B66/B67)</f>
        <v>2.0313519347670395E-2</v>
      </c>
      <c r="E66" s="14">
        <f>LN(C66/C67)</f>
        <v>-4.1230074509595038E-2</v>
      </c>
    </row>
    <row r="67" spans="1:5" ht="15.75">
      <c r="A67" s="7">
        <v>38443</v>
      </c>
      <c r="B67">
        <v>1156.8499999999999</v>
      </c>
      <c r="C67">
        <v>32.68</v>
      </c>
      <c r="D67" s="14">
        <f>LN(B67/B68)</f>
        <v>-2.9512223385105781E-2</v>
      </c>
      <c r="E67" s="14">
        <f>LN(C67/C68)</f>
        <v>5.0198744492355486E-2</v>
      </c>
    </row>
    <row r="68" spans="1:5" ht="15.75">
      <c r="A68" s="7">
        <v>38474</v>
      </c>
      <c r="B68">
        <v>1191.5</v>
      </c>
      <c r="C68">
        <v>31.08</v>
      </c>
      <c r="D68" s="14">
        <f>LN(B68/B69)</f>
        <v>1.4268747689805871E-4</v>
      </c>
      <c r="E68" s="14">
        <f>LN(C68/C69)</f>
        <v>-7.8556602481022864E-2</v>
      </c>
    </row>
    <row r="69" spans="1:5" ht="15.75">
      <c r="A69" s="7">
        <v>38504</v>
      </c>
      <c r="B69">
        <v>1191.33</v>
      </c>
      <c r="C69">
        <v>33.619999999999997</v>
      </c>
      <c r="D69" s="14">
        <f>LN(B69/B70)</f>
        <v>-3.5336451864729064E-2</v>
      </c>
      <c r="E69" s="14">
        <f>LN(C69/C70)</f>
        <v>6.5652279978148792E-3</v>
      </c>
    </row>
    <row r="70" spans="1:5" ht="15.75">
      <c r="A70" s="7">
        <v>38534</v>
      </c>
      <c r="B70">
        <v>1234.18</v>
      </c>
      <c r="C70">
        <v>33.4</v>
      </c>
      <c r="D70" s="14">
        <f>LN(B70/B71)</f>
        <v>1.128546797235919E-2</v>
      </c>
      <c r="E70" s="14">
        <f>LN(C70/C71)</f>
        <v>1.8737326666970991E-2</v>
      </c>
    </row>
    <row r="71" spans="1:5" ht="15.75">
      <c r="A71" s="7">
        <v>38565</v>
      </c>
      <c r="B71">
        <v>1220.33</v>
      </c>
      <c r="C71">
        <v>32.78</v>
      </c>
      <c r="D71" s="14">
        <f>LN(B71/B72)</f>
        <v>-6.9249074268589207E-3</v>
      </c>
      <c r="E71" s="14">
        <f>LN(C71/C72)</f>
        <v>-6.3859119248065033E-3</v>
      </c>
    </row>
    <row r="72" spans="1:5" ht="15.75">
      <c r="A72" s="7">
        <v>38596</v>
      </c>
      <c r="B72">
        <v>1228.81</v>
      </c>
      <c r="C72">
        <v>32.99</v>
      </c>
      <c r="D72" s="14">
        <f>LN(B72/B73)</f>
        <v>1.789999431377386E-2</v>
      </c>
      <c r="E72" s="14">
        <f>LN(C72/C73)</f>
        <v>9.7009106249007729E-2</v>
      </c>
    </row>
    <row r="73" spans="1:5" ht="15.75">
      <c r="A73" s="7">
        <v>38628</v>
      </c>
      <c r="B73">
        <v>1207.01</v>
      </c>
      <c r="C73">
        <v>29.94</v>
      </c>
      <c r="D73" s="14">
        <f>LN(B73/B74)</f>
        <v>-3.4581237676988681E-2</v>
      </c>
      <c r="E73" s="14">
        <f>LN(C73/C74)</f>
        <v>-2.6369359118967439E-2</v>
      </c>
    </row>
    <row r="74" spans="1:5" ht="15.75">
      <c r="A74" s="7">
        <v>38657</v>
      </c>
      <c r="B74">
        <v>1249.48</v>
      </c>
      <c r="C74">
        <v>30.74</v>
      </c>
      <c r="D74" s="14">
        <f>LN(B74/B75)</f>
        <v>9.5285001424130929E-4</v>
      </c>
      <c r="E74" s="14">
        <f>LN(C74/C75)</f>
        <v>-2.1561575440105459E-2</v>
      </c>
    </row>
    <row r="75" spans="1:5" ht="15.75">
      <c r="A75" s="7">
        <v>38687</v>
      </c>
      <c r="B75">
        <v>1248.29</v>
      </c>
      <c r="C75">
        <v>31.41</v>
      </c>
      <c r="D75" s="14">
        <f>LN(B75/B76)</f>
        <v>-2.5147961230518243E-2</v>
      </c>
      <c r="E75" s="14">
        <f>LN(C75/C76)</f>
        <v>-3.2265915696656905E-2</v>
      </c>
    </row>
    <row r="76" spans="1:5" ht="15.75">
      <c r="A76" s="7">
        <v>38720</v>
      </c>
      <c r="B76">
        <v>1280.08</v>
      </c>
      <c r="C76">
        <v>32.44</v>
      </c>
      <c r="D76" s="14">
        <f>LN(B76/B77)</f>
        <v>-4.5299406415205836E-4</v>
      </c>
      <c r="E76" s="14">
        <f>LN(C76/C77)</f>
        <v>-1.2863883361909897E-2</v>
      </c>
    </row>
    <row r="77" spans="1:5" ht="15.75">
      <c r="A77" s="7">
        <v>38749</v>
      </c>
      <c r="B77">
        <v>1280.6600000000001</v>
      </c>
      <c r="C77">
        <v>32.86</v>
      </c>
      <c r="D77" s="14">
        <f>LN(B77/B78)</f>
        <v>-1.1034733969458879E-2</v>
      </c>
      <c r="E77" s="14">
        <f>LN(C77/C78)</f>
        <v>-2.6131536464436798E-2</v>
      </c>
    </row>
    <row r="78" spans="1:5" ht="15.75">
      <c r="A78" s="7">
        <v>38777</v>
      </c>
      <c r="B78">
        <v>1294.8699999999999</v>
      </c>
      <c r="C78">
        <v>33.729999999999997</v>
      </c>
      <c r="D78" s="14">
        <f>LN(B78/B79)</f>
        <v>-1.208237367514441E-2</v>
      </c>
      <c r="E78" s="14">
        <f>LN(C78/C79)</f>
        <v>1.1865916550972454E-3</v>
      </c>
    </row>
    <row r="79" spans="1:5" ht="15.75">
      <c r="A79" s="7">
        <v>38810</v>
      </c>
      <c r="B79">
        <v>1310.6099999999999</v>
      </c>
      <c r="C79">
        <v>33.69</v>
      </c>
      <c r="D79" s="14">
        <f>LN(B79/B80)</f>
        <v>3.1404913585891744E-2</v>
      </c>
      <c r="E79" s="14">
        <f>LN(C79/C80)</f>
        <v>2.0390511553359778E-2</v>
      </c>
    </row>
    <row r="80" spans="1:5" ht="15.75">
      <c r="A80" s="7">
        <v>38838</v>
      </c>
      <c r="B80">
        <v>1270.0899999999999</v>
      </c>
      <c r="C80">
        <v>33.01</v>
      </c>
      <c r="D80" s="14">
        <f>LN(B80/B81)</f>
        <v>-8.6604285391679798E-5</v>
      </c>
      <c r="E80" s="14">
        <f>LN(C80/C81)</f>
        <v>-3.979147280325681E-2</v>
      </c>
    </row>
    <row r="81" spans="1:5" ht="15.75">
      <c r="A81" s="7">
        <v>38869</v>
      </c>
      <c r="B81">
        <v>1270.2</v>
      </c>
      <c r="C81">
        <v>34.35</v>
      </c>
      <c r="D81" s="14">
        <f>LN(B81/B82)</f>
        <v>-5.0729241919582734E-3</v>
      </c>
      <c r="E81" s="14">
        <f>LN(C81/C82)</f>
        <v>-3.1803281977703449E-2</v>
      </c>
    </row>
    <row r="82" spans="1:5" ht="15.75">
      <c r="A82" s="7">
        <v>38901</v>
      </c>
      <c r="B82">
        <v>1276.6600000000001</v>
      </c>
      <c r="C82">
        <v>35.46</v>
      </c>
      <c r="D82" s="14">
        <f>LN(B82/B83)</f>
        <v>-2.1051124587992132E-2</v>
      </c>
      <c r="E82" s="14">
        <f>LN(C82/C83)</f>
        <v>0</v>
      </c>
    </row>
    <row r="83" spans="1:5" ht="15.75">
      <c r="A83" s="7">
        <v>38930</v>
      </c>
      <c r="B83">
        <v>1303.82</v>
      </c>
      <c r="C83">
        <v>35.46</v>
      </c>
      <c r="D83" s="14">
        <f>LN(B83/B84)</f>
        <v>-2.4269376195304108E-2</v>
      </c>
      <c r="E83" s="14">
        <f>LN(C83/C84)</f>
        <v>-6.7453881395316499E-3</v>
      </c>
    </row>
    <row r="84" spans="1:5" ht="15.75">
      <c r="A84" s="7">
        <v>38961</v>
      </c>
      <c r="B84">
        <v>1335.85</v>
      </c>
      <c r="C84">
        <v>35.700000000000003</v>
      </c>
      <c r="D84" s="14">
        <f>LN(B84/B85)</f>
        <v>-3.1021836917226001E-2</v>
      </c>
      <c r="E84" s="14">
        <f>LN(C84/C85)</f>
        <v>-4.6520015634892699E-2</v>
      </c>
    </row>
    <row r="85" spans="1:5" ht="15.75">
      <c r="A85" s="7">
        <v>38992</v>
      </c>
      <c r="B85">
        <v>1377.94</v>
      </c>
      <c r="C85">
        <v>37.4</v>
      </c>
      <c r="D85" s="14">
        <f>LN(B85/B86)</f>
        <v>-1.6332505122359668E-2</v>
      </c>
      <c r="E85" s="14">
        <f>LN(C85/C86)</f>
        <v>-1.2752563897391348E-2</v>
      </c>
    </row>
    <row r="86" spans="1:5" ht="15.75">
      <c r="A86" s="7">
        <v>39022</v>
      </c>
      <c r="B86">
        <v>1400.63</v>
      </c>
      <c r="C86">
        <v>37.880000000000003</v>
      </c>
      <c r="D86" s="14">
        <f>LN(B86/B87)</f>
        <v>-1.2536835916847008E-2</v>
      </c>
      <c r="E86" s="14">
        <f>LN(C86/C87)</f>
        <v>-4.5919854773772299E-2</v>
      </c>
    </row>
    <row r="87" spans="1:5" ht="15.75">
      <c r="A87" s="7">
        <v>39052</v>
      </c>
      <c r="B87">
        <v>1418.3</v>
      </c>
      <c r="C87">
        <v>39.659999999999997</v>
      </c>
      <c r="D87" s="14">
        <f>LN(B87/B88)</f>
        <v>-1.3961172524527346E-2</v>
      </c>
      <c r="E87" s="14">
        <f>LN(C87/C88)</f>
        <v>-1.9970708647949604E-2</v>
      </c>
    </row>
    <row r="88" spans="1:5" ht="15.75">
      <c r="A88" s="7">
        <v>39085</v>
      </c>
      <c r="B88">
        <v>1438.24</v>
      </c>
      <c r="C88">
        <v>40.46</v>
      </c>
      <c r="D88" s="14">
        <f>LN(B88/B89)</f>
        <v>2.2088305664389775E-2</v>
      </c>
      <c r="E88" s="14">
        <f>LN(C88/C89)</f>
        <v>-9.8377576498765197E-3</v>
      </c>
    </row>
    <row r="89" spans="1:5" ht="15.75">
      <c r="A89" s="7">
        <v>39114</v>
      </c>
      <c r="B89">
        <v>1406.82</v>
      </c>
      <c r="C89">
        <v>40.86</v>
      </c>
      <c r="D89" s="14">
        <f>LN(B89/B90)</f>
        <v>-9.930483915286021E-3</v>
      </c>
      <c r="E89" s="14">
        <f>LN(C89/C90)</f>
        <v>-3.0608486601449259E-2</v>
      </c>
    </row>
    <row r="90" spans="1:5" ht="15.75">
      <c r="A90" s="7">
        <v>39142</v>
      </c>
      <c r="B90">
        <v>1420.86</v>
      </c>
      <c r="C90">
        <v>42.13</v>
      </c>
      <c r="D90" s="14">
        <f>LN(B90/B91)</f>
        <v>-4.2379836237605363E-2</v>
      </c>
      <c r="E90" s="14">
        <f>LN(C90/C91)</f>
        <v>-1.109417728439952E-2</v>
      </c>
    </row>
    <row r="91" spans="1:5" ht="15.75">
      <c r="A91" s="7">
        <v>39174</v>
      </c>
      <c r="B91">
        <v>1482.37</v>
      </c>
      <c r="C91">
        <v>42.6</v>
      </c>
      <c r="D91" s="14">
        <f>LN(B91/B92)</f>
        <v>-3.2030723748061339E-2</v>
      </c>
      <c r="E91" s="14">
        <f>LN(C91/C92)</f>
        <v>3.8526118759078569E-2</v>
      </c>
    </row>
    <row r="92" spans="1:5" ht="15.75">
      <c r="A92" s="7">
        <v>39203</v>
      </c>
      <c r="B92">
        <v>1530.62</v>
      </c>
      <c r="C92">
        <v>40.99</v>
      </c>
      <c r="D92" s="14">
        <f>LN(B92/B93)</f>
        <v>1.7976930819991115E-2</v>
      </c>
      <c r="E92" s="14">
        <f>LN(C92/C93)</f>
        <v>6.5531125503539789E-2</v>
      </c>
    </row>
    <row r="93" spans="1:5" ht="15.75">
      <c r="A93" s="7">
        <v>39234</v>
      </c>
      <c r="B93">
        <v>1503.35</v>
      </c>
      <c r="C93">
        <v>38.39</v>
      </c>
      <c r="D93" s="14">
        <f>LN(B93/B94)</f>
        <v>3.2504500841186605E-2</v>
      </c>
      <c r="E93" s="14">
        <f>LN(C93/C94)</f>
        <v>7.2086253004408074E-2</v>
      </c>
    </row>
    <row r="94" spans="1:5" ht="15.75">
      <c r="A94" s="7">
        <v>39265</v>
      </c>
      <c r="B94">
        <v>1455.27</v>
      </c>
      <c r="C94">
        <v>35.72</v>
      </c>
      <c r="D94" s="14">
        <f>LN(B94/B95)</f>
        <v>-1.2781559065278919E-2</v>
      </c>
      <c r="E94" s="14">
        <f>LN(C94/C95)</f>
        <v>-8.605440561406609E-2</v>
      </c>
    </row>
    <row r="95" spans="1:5" ht="15.75">
      <c r="A95" s="7">
        <v>39295</v>
      </c>
      <c r="B95">
        <v>1473.99</v>
      </c>
      <c r="C95">
        <v>38.93</v>
      </c>
      <c r="D95" s="14">
        <f>LN(B95/B96)</f>
        <v>-3.5168283637490957E-2</v>
      </c>
      <c r="E95" s="14">
        <f>LN(C95/C96)</f>
        <v>-1.8830072903874437E-2</v>
      </c>
    </row>
    <row r="96" spans="1:5" ht="15.75">
      <c r="A96" s="7">
        <v>39329</v>
      </c>
      <c r="B96">
        <v>1526.75</v>
      </c>
      <c r="C96">
        <v>39.67</v>
      </c>
      <c r="D96" s="14">
        <f>LN(B96/B97)</f>
        <v>-1.4713557788708512E-2</v>
      </c>
      <c r="E96" s="14">
        <f>LN(C96/C97)</f>
        <v>-2.5387127487359683E-2</v>
      </c>
    </row>
    <row r="97" spans="1:5" ht="15.75">
      <c r="A97" s="7">
        <v>39356</v>
      </c>
      <c r="B97">
        <v>1549.38</v>
      </c>
      <c r="C97">
        <v>40.69</v>
      </c>
      <c r="D97" s="14">
        <f>LN(B97/B98)</f>
        <v>4.5042789369416268E-2</v>
      </c>
      <c r="E97" s="14">
        <f>LN(C97/C98)</f>
        <v>-4.328639211312172E-2</v>
      </c>
    </row>
    <row r="98" spans="1:5" ht="15.75">
      <c r="A98" s="7">
        <v>39387</v>
      </c>
      <c r="B98">
        <v>1481.14</v>
      </c>
      <c r="C98">
        <v>42.49</v>
      </c>
      <c r="D98" s="14">
        <f>LN(B98/B99)</f>
        <v>8.6659298048018148E-3</v>
      </c>
      <c r="E98" s="14">
        <f>LN(C98/C99)</f>
        <v>-1.8883880881723863E-2</v>
      </c>
    </row>
    <row r="99" spans="1:5" ht="15.75">
      <c r="A99" s="7">
        <v>39419</v>
      </c>
      <c r="B99">
        <v>1468.36</v>
      </c>
      <c r="C99">
        <v>43.3</v>
      </c>
      <c r="D99" s="14">
        <f>LN(B99/B100)</f>
        <v>6.3113909602277002E-2</v>
      </c>
      <c r="E99" s="14">
        <f>LN(C99/C100)</f>
        <v>7.8273680561424183E-2</v>
      </c>
    </row>
    <row r="100" spans="1:5" ht="15.75">
      <c r="A100" s="7">
        <v>39449</v>
      </c>
      <c r="B100">
        <v>1378.55</v>
      </c>
      <c r="C100">
        <v>40.04</v>
      </c>
      <c r="D100" s="14">
        <f>LN(B100/B101)</f>
        <v>3.5379707842082199E-2</v>
      </c>
      <c r="E100" s="14">
        <f>LN(C100/C101)</f>
        <v>4.9664672314364569E-2</v>
      </c>
    </row>
    <row r="101" spans="1:5" ht="15.75">
      <c r="A101" s="7">
        <v>39479</v>
      </c>
      <c r="B101">
        <v>1330.63</v>
      </c>
      <c r="C101">
        <v>38.1</v>
      </c>
      <c r="D101" s="14">
        <f>LN(B101/B102)</f>
        <v>5.9774122413737973E-3</v>
      </c>
      <c r="E101" s="14">
        <f>LN(C101/C102)</f>
        <v>-1.769036768185046E-2</v>
      </c>
    </row>
    <row r="102" spans="1:5" ht="15.75">
      <c r="A102" s="7">
        <v>39510</v>
      </c>
      <c r="B102">
        <v>1322.7</v>
      </c>
      <c r="C102">
        <v>38.78</v>
      </c>
      <c r="D102" s="14">
        <f>LN(B102/B103)</f>
        <v>-4.6450939660056409E-2</v>
      </c>
      <c r="E102" s="14">
        <f>LN(C102/C103)</f>
        <v>-2.5459623611320415E-2</v>
      </c>
    </row>
    <row r="103" spans="1:5" ht="15.75">
      <c r="A103" s="7">
        <v>39539</v>
      </c>
      <c r="B103">
        <v>1385.59</v>
      </c>
      <c r="C103">
        <v>39.78</v>
      </c>
      <c r="D103" s="14">
        <f>LN(B103/B104)</f>
        <v>-1.0617586652650276E-2</v>
      </c>
      <c r="E103" s="14">
        <f>LN(C103/C104)</f>
        <v>-2.0896282726412377E-2</v>
      </c>
    </row>
    <row r="104" spans="1:5" ht="15.75">
      <c r="A104" s="7">
        <v>39569</v>
      </c>
      <c r="B104">
        <v>1400.38</v>
      </c>
      <c r="C104">
        <v>40.619999999999997</v>
      </c>
      <c r="D104" s="14">
        <f>LN(B104/B105)</f>
        <v>8.9883550431045428E-2</v>
      </c>
      <c r="E104" s="14">
        <f>LN(C104/C105)</f>
        <v>6.1425040539708917E-2</v>
      </c>
    </row>
    <row r="105" spans="1:5" ht="15.75">
      <c r="A105" s="7">
        <v>39601</v>
      </c>
      <c r="B105">
        <v>1280</v>
      </c>
      <c r="C105">
        <v>38.200000000000003</v>
      </c>
      <c r="D105" s="14">
        <f>LN(B105/B106)</f>
        <v>9.9083004864561498E-3</v>
      </c>
      <c r="E105" s="14">
        <f>LN(C105/C106)</f>
        <v>-1.145249373178764E-2</v>
      </c>
    </row>
    <row r="106" spans="1:5" ht="15.75">
      <c r="A106" s="7">
        <v>39630</v>
      </c>
      <c r="B106">
        <v>1267.3800000000001</v>
      </c>
      <c r="C106">
        <v>38.64</v>
      </c>
      <c r="D106" s="14">
        <f>LN(B106/B107)</f>
        <v>-1.2116797460712972E-2</v>
      </c>
      <c r="E106" s="14">
        <f>LN(C106/C107)</f>
        <v>-4.9051343992586203E-3</v>
      </c>
    </row>
    <row r="107" spans="1:5" ht="15.75">
      <c r="A107" s="7">
        <v>39661</v>
      </c>
      <c r="B107">
        <v>1282.83</v>
      </c>
      <c r="C107">
        <v>38.83</v>
      </c>
      <c r="D107" s="14">
        <f>LN(B107/B108)</f>
        <v>9.5180786774375359E-2</v>
      </c>
      <c r="E107" s="14">
        <f>LN(C107/C108)</f>
        <v>5.1519836276082672E-4</v>
      </c>
    </row>
    <row r="108" spans="1:5" ht="15.75">
      <c r="A108" s="7">
        <v>39693</v>
      </c>
      <c r="B108">
        <v>1166.3599999999999</v>
      </c>
      <c r="C108">
        <v>38.81</v>
      </c>
      <c r="D108" s="14">
        <f>LN(B108/B109)</f>
        <v>0.18563648644598743</v>
      </c>
      <c r="E108" s="14">
        <f>LN(C108/C109)</f>
        <v>6.2187940560226265E-2</v>
      </c>
    </row>
    <row r="109" spans="1:5" ht="15.75">
      <c r="A109" s="7">
        <v>39722</v>
      </c>
      <c r="B109">
        <v>968.75</v>
      </c>
      <c r="C109">
        <v>36.47</v>
      </c>
      <c r="D109" s="14">
        <f>LN(B109/B110)</f>
        <v>7.7798346417088854E-2</v>
      </c>
      <c r="E109" s="14">
        <f>LN(C109/C110)</f>
        <v>3.6580932003612621E-2</v>
      </c>
    </row>
    <row r="110" spans="1:5" ht="15.75">
      <c r="A110" s="7">
        <v>39755</v>
      </c>
      <c r="B110">
        <v>896.24</v>
      </c>
      <c r="C110">
        <v>35.159999999999997</v>
      </c>
      <c r="D110" s="14">
        <f>LN(B110/B111)</f>
        <v>-7.7911357772817913E-3</v>
      </c>
      <c r="E110" s="14">
        <f>LN(C110/C111)</f>
        <v>3.6199116679428926E-2</v>
      </c>
    </row>
    <row r="111" spans="1:5" ht="15.75">
      <c r="A111" s="7">
        <v>39783</v>
      </c>
      <c r="B111">
        <v>903.25</v>
      </c>
      <c r="C111">
        <v>33.909999999999997</v>
      </c>
      <c r="D111" s="14">
        <f>LN(B111/B112)</f>
        <v>8.9549885511070917E-2</v>
      </c>
      <c r="E111" s="14">
        <f>LN(C111/C112)</f>
        <v>-9.3924964045467643E-3</v>
      </c>
    </row>
    <row r="112" spans="1:5" ht="15.75">
      <c r="A112" s="7">
        <v>39815</v>
      </c>
      <c r="B112">
        <v>825.88</v>
      </c>
      <c r="C112">
        <v>34.229999999999997</v>
      </c>
      <c r="D112" s="14">
        <f>LN(B112/B113)</f>
        <v>0.11645654382051442</v>
      </c>
      <c r="E112" s="14">
        <f>LN(C112/C113)</f>
        <v>0.10234626863839417</v>
      </c>
    </row>
    <row r="113" spans="1:5" ht="15.75">
      <c r="A113" s="7">
        <v>39846</v>
      </c>
      <c r="B113">
        <v>735.09</v>
      </c>
      <c r="C113">
        <v>30.9</v>
      </c>
      <c r="D113" s="14">
        <f>LN(B113/B114)</f>
        <v>-8.1952736214643843E-2</v>
      </c>
      <c r="E113" s="14">
        <f>LN(C113/C114)</f>
        <v>-6.1195561026919795E-2</v>
      </c>
    </row>
    <row r="114" spans="1:5" ht="15.75">
      <c r="A114" s="7">
        <v>39874</v>
      </c>
      <c r="B114">
        <v>797.87</v>
      </c>
      <c r="C114">
        <v>32.85</v>
      </c>
      <c r="D114" s="14">
        <f>LN(B114/B115)</f>
        <v>-8.977221492096954E-2</v>
      </c>
      <c r="E114" s="14">
        <f>LN(C114/C115)</f>
        <v>3.6266177984394569E-2</v>
      </c>
    </row>
    <row r="115" spans="1:5" ht="15.75">
      <c r="A115" s="7">
        <v>39904</v>
      </c>
      <c r="B115">
        <v>872.81</v>
      </c>
      <c r="C115">
        <v>31.68</v>
      </c>
      <c r="D115" s="14">
        <f>LN(B115/B116)</f>
        <v>-5.1720558420882246E-2</v>
      </c>
      <c r="E115" s="14">
        <f>LN(C115/C116)</f>
        <v>-4.0821994520255166E-2</v>
      </c>
    </row>
    <row r="116" spans="1:5" ht="15.75">
      <c r="A116" s="7">
        <v>39934</v>
      </c>
      <c r="B116">
        <v>919.14</v>
      </c>
      <c r="C116">
        <v>33</v>
      </c>
      <c r="D116" s="14">
        <f>LN(B116/B117)</f>
        <v>-1.9581606407016841E-4</v>
      </c>
      <c r="E116" s="14">
        <f>LN(C116/C117)</f>
        <v>-3.0734927046334137E-2</v>
      </c>
    </row>
    <row r="117" spans="1:5" ht="15.75">
      <c r="A117" s="7">
        <v>39965</v>
      </c>
      <c r="B117">
        <v>919.32</v>
      </c>
      <c r="C117">
        <v>34.03</v>
      </c>
      <c r="D117" s="14">
        <f>LN(B117/B118)</f>
        <v>-7.1521977088892019E-2</v>
      </c>
      <c r="E117" s="14">
        <f>LN(C117/C118)</f>
        <v>-5.9327346776552013E-2</v>
      </c>
    </row>
    <row r="118" spans="1:5" ht="15.75">
      <c r="A118" s="7">
        <v>39995</v>
      </c>
      <c r="B118">
        <v>987.48</v>
      </c>
      <c r="C118">
        <v>36.11</v>
      </c>
      <c r="D118" s="14">
        <f>LN(B118/B119)</f>
        <v>-3.3009321348136576E-2</v>
      </c>
      <c r="E118" s="14">
        <f>LN(C118/C119)</f>
        <v>-1.5934403077824264E-2</v>
      </c>
    </row>
    <row r="119" spans="1:5" ht="15.75">
      <c r="A119" s="7">
        <v>40028</v>
      </c>
      <c r="B119">
        <v>1020.62</v>
      </c>
      <c r="C119">
        <v>36.69</v>
      </c>
      <c r="D119" s="14">
        <f>LN(B119/B120)</f>
        <v>-3.510010415594611E-2</v>
      </c>
      <c r="E119" s="14">
        <f>LN(C119/C120)</f>
        <v>-1.6220955823538784E-2</v>
      </c>
    </row>
    <row r="120" spans="1:5" ht="15.75">
      <c r="A120" s="7">
        <v>40057</v>
      </c>
      <c r="B120">
        <v>1057.08</v>
      </c>
      <c r="C120">
        <v>37.29</v>
      </c>
      <c r="D120" s="14">
        <f>LN(B120/B121)</f>
        <v>1.9959865222177759E-2</v>
      </c>
      <c r="E120" s="14">
        <f>LN(C120/C121)</f>
        <v>-4.8154186148665745E-3</v>
      </c>
    </row>
    <row r="121" spans="1:5" ht="15.75">
      <c r="A121" s="7">
        <v>40087</v>
      </c>
      <c r="B121">
        <v>1036.19</v>
      </c>
      <c r="C121">
        <v>37.47</v>
      </c>
      <c r="D121" s="14">
        <f>LN(B121/B122)</f>
        <v>-5.5779015582807095E-2</v>
      </c>
      <c r="E121" s="14">
        <f>LN(C121/C122)</f>
        <v>-6.7835721506927613E-2</v>
      </c>
    </row>
    <row r="122" spans="1:5" ht="15.75">
      <c r="A122" s="7">
        <v>40119</v>
      </c>
      <c r="B122">
        <v>1095.6300000000001</v>
      </c>
      <c r="C122">
        <v>40.1</v>
      </c>
      <c r="D122" s="14">
        <f>LN(B122/B123)</f>
        <v>-1.7614546700982094E-2</v>
      </c>
      <c r="E122" s="14">
        <f>LN(C122/C123)</f>
        <v>-3.1421338004873491E-2</v>
      </c>
    </row>
    <row r="123" spans="1:5" ht="15.75">
      <c r="A123" s="7">
        <v>40148</v>
      </c>
      <c r="B123">
        <v>1115.0999999999999</v>
      </c>
      <c r="C123">
        <v>41.38</v>
      </c>
      <c r="D123" s="14">
        <f>LN(B123/B124)</f>
        <v>3.7675141059320773E-2</v>
      </c>
      <c r="E123" s="14">
        <f>LN(C123/C124)</f>
        <v>4.0439435193726184E-2</v>
      </c>
    </row>
    <row r="124" spans="1:5" ht="15.75">
      <c r="A124" s="7">
        <v>40182</v>
      </c>
      <c r="B124">
        <v>1073.8699999999999</v>
      </c>
      <c r="C124">
        <v>39.74</v>
      </c>
      <c r="D124" s="14">
        <f>LN(B124/B125)</f>
        <v>-2.8114744036660439E-2</v>
      </c>
      <c r="E124" s="14">
        <f>LN(C124/C125)</f>
        <v>-3.7674287936443926E-3</v>
      </c>
    </row>
    <row r="125" spans="1:5" ht="15.75">
      <c r="A125" s="7">
        <v>40210</v>
      </c>
      <c r="B125">
        <v>1104.49</v>
      </c>
      <c r="C125">
        <v>39.89</v>
      </c>
      <c r="D125" s="14">
        <f>LN(B125/B126)</f>
        <v>-5.7132760645483172E-2</v>
      </c>
      <c r="E125" s="14">
        <f>LN(C125/C126)</f>
        <v>2.007528905089474E-3</v>
      </c>
    </row>
    <row r="126" spans="1:5" ht="15.75">
      <c r="A126" s="7">
        <v>40238</v>
      </c>
      <c r="B126">
        <v>1169.43</v>
      </c>
      <c r="C126">
        <v>39.81</v>
      </c>
      <c r="D126" s="14">
        <f>LN(B126/B127)</f>
        <v>-1.4651468311863218E-2</v>
      </c>
      <c r="E126" s="14">
        <f>LN(C126/C127)</f>
        <v>-2.7989443220917509E-2</v>
      </c>
    </row>
    <row r="127" spans="1:5" ht="15.75">
      <c r="A127" s="7">
        <v>40269</v>
      </c>
      <c r="B127">
        <v>1186.69</v>
      </c>
      <c r="C127">
        <v>40.94</v>
      </c>
      <c r="D127" s="14">
        <f>LN(B127/B128)</f>
        <v>8.5531653633770022E-2</v>
      </c>
      <c r="E127" s="14">
        <f>LN(C127/C128)</f>
        <v>3.6060104934585335E-2</v>
      </c>
    </row>
    <row r="128" spans="1:5" ht="15.75">
      <c r="A128" s="7">
        <v>40301</v>
      </c>
      <c r="B128">
        <v>1089.4100000000001</v>
      </c>
      <c r="C128">
        <v>39.49</v>
      </c>
      <c r="D128" s="14">
        <f>LN(B128/B129)</f>
        <v>5.5388380132376659E-2</v>
      </c>
      <c r="E128" s="14">
        <f>LN(C128/C129)</f>
        <v>-2.5290858194812879E-3</v>
      </c>
    </row>
    <row r="129" spans="1:5" ht="15.75">
      <c r="A129" s="7">
        <v>40330</v>
      </c>
      <c r="B129">
        <v>1030.71</v>
      </c>
      <c r="C129">
        <v>39.590000000000003</v>
      </c>
      <c r="D129" s="14">
        <f>LN(B129/B130)</f>
        <v>-6.6515783274589596E-2</v>
      </c>
      <c r="E129" s="14">
        <f>LN(C129/C130)</f>
        <v>-6.6683226432004666E-2</v>
      </c>
    </row>
    <row r="130" spans="1:5" ht="15.75">
      <c r="A130" s="7">
        <v>40360</v>
      </c>
      <c r="B130">
        <v>1101.5999999999999</v>
      </c>
      <c r="C130">
        <v>42.32</v>
      </c>
      <c r="D130" s="14">
        <f>LN(B130/B131)</f>
        <v>4.8611803170382661E-2</v>
      </c>
      <c r="E130" s="14">
        <f>LN(C130/C131)</f>
        <v>-1.8495201208999335E-2</v>
      </c>
    </row>
    <row r="131" spans="1:5" ht="15.75">
      <c r="A131" s="7">
        <v>40392</v>
      </c>
      <c r="B131">
        <v>1049.33</v>
      </c>
      <c r="C131">
        <v>43.11</v>
      </c>
      <c r="D131" s="14">
        <f>LN(B131/B132)</f>
        <v>-8.3928475095282631E-2</v>
      </c>
      <c r="E131" s="14">
        <f>LN(C131/C132)</f>
        <v>-3.0384976012386003E-2</v>
      </c>
    </row>
    <row r="132" spans="1:5" ht="15.75">
      <c r="A132" s="7">
        <v>40422</v>
      </c>
      <c r="B132">
        <v>1141.2</v>
      </c>
      <c r="C132">
        <v>44.44</v>
      </c>
      <c r="D132" s="14">
        <f>LN(B132/B133)</f>
        <v>-3.619300071068763E-2</v>
      </c>
      <c r="E132" s="14">
        <f>LN(C132/C133)</f>
        <v>-2.7958333128729935E-2</v>
      </c>
    </row>
    <row r="133" spans="1:5" ht="15.75">
      <c r="A133" s="7">
        <v>40452</v>
      </c>
      <c r="B133">
        <v>1183.26</v>
      </c>
      <c r="C133">
        <v>45.7</v>
      </c>
      <c r="D133" s="14">
        <f>LN(B133/B134)</f>
        <v>2.2929094870601718E-3</v>
      </c>
      <c r="E133" s="14">
        <f>LN(C133/C134)</f>
        <v>2.369201925898055E-2</v>
      </c>
    </row>
    <row r="134" spans="1:5" ht="15.75">
      <c r="A134" s="7">
        <v>40483</v>
      </c>
      <c r="B134">
        <v>1180.55</v>
      </c>
      <c r="C134">
        <v>44.63</v>
      </c>
      <c r="D134" s="14">
        <f>LN(B134/B135)</f>
        <v>-6.3256517221926087E-2</v>
      </c>
      <c r="E134" s="14">
        <f>LN(C134/C135)</f>
        <v>-1.4679978926943841E-2</v>
      </c>
    </row>
    <row r="135" spans="1:5" ht="15.75">
      <c r="A135" s="7">
        <v>40513</v>
      </c>
      <c r="B135">
        <v>1257.6400000000001</v>
      </c>
      <c r="C135">
        <v>45.29</v>
      </c>
      <c r="D135" s="14">
        <f>LN(B135/B136)</f>
        <v>-2.2392985256517013E-2</v>
      </c>
      <c r="E135" s="14">
        <f>LN(C135/C136)</f>
        <v>-3.9665102687966953E-3</v>
      </c>
    </row>
    <row r="136" spans="1:5" ht="15.75">
      <c r="A136" s="7">
        <v>40546</v>
      </c>
      <c r="B136">
        <v>1286.1199999999999</v>
      </c>
      <c r="C136">
        <v>45.47</v>
      </c>
      <c r="D136" s="14">
        <f>LN(B136/B137)</f>
        <v>-3.1456595040144877E-2</v>
      </c>
      <c r="E136" s="14">
        <f>LN(C136/C137)</f>
        <v>-1.9815563990466481E-2</v>
      </c>
    </row>
    <row r="137" spans="1:5" ht="15.75">
      <c r="A137" s="7">
        <v>40575</v>
      </c>
      <c r="B137">
        <v>1327.22</v>
      </c>
      <c r="C137">
        <v>46.38</v>
      </c>
      <c r="D137" s="14">
        <f>LN(B137/B138)</f>
        <v>1.0478506829377226E-3</v>
      </c>
      <c r="E137" s="14">
        <f>LN(C137/C138)</f>
        <v>-8.8011730507392295E-3</v>
      </c>
    </row>
    <row r="138" spans="1:5" ht="15.75">
      <c r="A138" s="7">
        <v>40603</v>
      </c>
      <c r="B138">
        <v>1325.83</v>
      </c>
      <c r="C138">
        <v>46.79</v>
      </c>
      <c r="D138" s="14">
        <f>LN(B138/B139)</f>
        <v>-2.8096916367129181E-2</v>
      </c>
      <c r="E138" s="14">
        <f>LN(C138/C139)</f>
        <v>-2.7196785348827197E-2</v>
      </c>
    </row>
    <row r="139" spans="1:5" ht="15.75">
      <c r="A139" s="7">
        <v>40634</v>
      </c>
      <c r="B139">
        <v>1363.61</v>
      </c>
      <c r="C139">
        <v>48.08</v>
      </c>
      <c r="D139" s="14">
        <f>LN(B139/B140)</f>
        <v>1.3592893899637385E-2</v>
      </c>
      <c r="E139" s="14">
        <f>LN(C139/C140)</f>
        <v>-1.7933078749567309E-2</v>
      </c>
    </row>
    <row r="140" spans="1:5" ht="15.75">
      <c r="A140" s="7">
        <v>40665</v>
      </c>
      <c r="B140">
        <v>1345.2</v>
      </c>
      <c r="C140">
        <v>48.95</v>
      </c>
      <c r="D140" s="14">
        <f>LN(B140/B141)</f>
        <v>1.8426233301897504E-2</v>
      </c>
      <c r="E140" s="14">
        <f>LN(C140/C141)</f>
        <v>-4.2809157213146093E-3</v>
      </c>
    </row>
    <row r="141" spans="1:5" ht="15.75">
      <c r="A141" s="7">
        <v>40695</v>
      </c>
      <c r="B141">
        <v>1320.64</v>
      </c>
      <c r="C141">
        <v>49.16</v>
      </c>
      <c r="D141" s="14">
        <f>LN(B141/B142)</f>
        <v>2.1708367435427194E-2</v>
      </c>
      <c r="E141" s="14">
        <f>LN(C141/C142)</f>
        <v>1.2280137946591151E-2</v>
      </c>
    </row>
    <row r="142" spans="1:5" ht="15.75">
      <c r="A142" s="7">
        <v>40725</v>
      </c>
      <c r="B142">
        <v>1292.28</v>
      </c>
      <c r="C142">
        <v>48.56</v>
      </c>
      <c r="D142" s="14">
        <f>LN(B142/B143)</f>
        <v>5.846749161912039E-2</v>
      </c>
      <c r="E142" s="14">
        <f>LN(C142/C143)</f>
        <v>-3.0621879590610517E-2</v>
      </c>
    </row>
    <row r="143" spans="1:5" ht="15.75">
      <c r="A143" s="7">
        <v>40756</v>
      </c>
      <c r="B143">
        <v>1218.8900000000001</v>
      </c>
      <c r="C143">
        <v>50.07</v>
      </c>
      <c r="D143" s="14">
        <f>LN(B143/B144)</f>
        <v>7.4467127542783146E-2</v>
      </c>
      <c r="E143" s="14">
        <f>LN(C143/C144)</f>
        <v>-5.55482595280428E-2</v>
      </c>
    </row>
    <row r="144" spans="1:5" ht="15.75">
      <c r="A144" s="7">
        <v>40787</v>
      </c>
      <c r="B144">
        <v>1131.42</v>
      </c>
      <c r="C144">
        <v>52.93</v>
      </c>
      <c r="D144" s="14">
        <f>LN(B144/B145)</f>
        <v>-0.10230659165059015</v>
      </c>
      <c r="E144" s="14">
        <f>LN(C144/C145)</f>
        <v>-2.1309217524017262E-2</v>
      </c>
    </row>
    <row r="145" spans="1:5" ht="15.75">
      <c r="A145" s="7">
        <v>40819</v>
      </c>
      <c r="B145">
        <v>1253.3</v>
      </c>
      <c r="C145">
        <v>54.07</v>
      </c>
      <c r="D145" s="14">
        <f>LN(B145/B146)</f>
        <v>5.0714834366810619E-3</v>
      </c>
      <c r="E145" s="14">
        <f>LN(C145/C146)</f>
        <v>-3.2927030994847617E-2</v>
      </c>
    </row>
    <row r="146" spans="1:5" ht="15.75">
      <c r="A146" s="7">
        <v>40848</v>
      </c>
      <c r="B146">
        <v>1246.96</v>
      </c>
      <c r="C146">
        <v>55.88</v>
      </c>
      <c r="D146" s="14">
        <f>LN(B146/B147)</f>
        <v>-5.1156552505284017E-2</v>
      </c>
      <c r="E146" s="14">
        <f>LN(C146/C147)</f>
        <v>-2.19477836425678E-2</v>
      </c>
    </row>
    <row r="147" spans="1:5" ht="15.75">
      <c r="A147" s="7">
        <v>40911</v>
      </c>
      <c r="B147">
        <v>1312.41</v>
      </c>
      <c r="C147">
        <v>57.12</v>
      </c>
      <c r="D147" s="14">
        <f>LN(B147/B148)</f>
        <v>-3.9787331386417935E-2</v>
      </c>
      <c r="E147" s="14">
        <f>LN(C147/C148)</f>
        <v>6.8511466928530863E-3</v>
      </c>
    </row>
    <row r="148" spans="1:5" ht="15.75">
      <c r="A148" s="7">
        <v>40940</v>
      </c>
      <c r="B148">
        <v>1365.68</v>
      </c>
      <c r="C148">
        <v>56.73</v>
      </c>
      <c r="D148" s="14">
        <f>LN(B148/B149)</f>
        <v>-3.0851535762571471E-2</v>
      </c>
      <c r="E148" s="14">
        <f>LN(C148/C149)</f>
        <v>-4.3971577312863774E-3</v>
      </c>
    </row>
    <row r="149" spans="1:5" ht="15.75">
      <c r="A149" s="7">
        <v>40969</v>
      </c>
      <c r="B149">
        <v>1408.47</v>
      </c>
      <c r="C149">
        <v>56.98</v>
      </c>
      <c r="D149" s="14">
        <f>LN(B149/B150)</f>
        <v>7.5257447960486758E-3</v>
      </c>
      <c r="E149" s="14">
        <f>LN(C149/C150)</f>
        <v>-1.9637437017251985E-2</v>
      </c>
    </row>
    <row r="150" spans="1:5" ht="15.75">
      <c r="A150" s="7">
        <v>41001</v>
      </c>
      <c r="B150">
        <v>1397.91</v>
      </c>
      <c r="C150">
        <v>58.11</v>
      </c>
      <c r="D150" s="14">
        <f>LN(B150/B151)</f>
        <v>6.4699250170469208E-2</v>
      </c>
      <c r="E150" s="14">
        <f>LN(C150/C151)</f>
        <v>-3.6994337646125468E-2</v>
      </c>
    </row>
    <row r="151" spans="1:5" ht="15.75">
      <c r="A151" s="7">
        <v>41030</v>
      </c>
      <c r="B151">
        <v>1310.33</v>
      </c>
      <c r="C151">
        <v>60.3</v>
      </c>
      <c r="D151" s="14">
        <f>LN(B151/B152)</f>
        <v>-3.8792661243837512E-2</v>
      </c>
      <c r="E151" s="14">
        <f>LN(C151/C152)</f>
        <v>-4.7921114144363001E-2</v>
      </c>
    </row>
    <row r="152" spans="1:5" ht="15.75">
      <c r="A152" s="7">
        <v>41061</v>
      </c>
      <c r="B152">
        <v>1362.16</v>
      </c>
      <c r="C152">
        <v>63.26</v>
      </c>
      <c r="D152" s="14">
        <f>LN(B152/B153)</f>
        <v>-1.2518948972710855E-2</v>
      </c>
      <c r="E152" s="14">
        <f>LN(C152/C153)</f>
        <v>2.0441465517900721E-2</v>
      </c>
    </row>
    <row r="153" spans="1:5" ht="15.75">
      <c r="A153" s="7">
        <v>41092</v>
      </c>
      <c r="B153">
        <v>1379.32</v>
      </c>
      <c r="C153">
        <v>61.98</v>
      </c>
      <c r="D153" s="14">
        <f>LN(B153/B154)</f>
        <v>-1.9570602004382088E-2</v>
      </c>
      <c r="E153" s="14">
        <f>LN(C153/C154)</f>
        <v>3.3968316263768589E-2</v>
      </c>
    </row>
    <row r="154" spans="1:5" ht="15.75">
      <c r="A154" s="7">
        <v>41122</v>
      </c>
      <c r="B154">
        <v>1406.58</v>
      </c>
      <c r="C154">
        <v>59.91</v>
      </c>
      <c r="D154" s="14">
        <f>LN(B154/B155)</f>
        <v>-2.3947057050200629E-2</v>
      </c>
      <c r="E154" s="14">
        <f>LN(C154/C155)</f>
        <v>-1.6690311313055696E-4</v>
      </c>
    </row>
    <row r="155" spans="1:5" ht="15.75">
      <c r="A155" s="7">
        <v>41156</v>
      </c>
      <c r="B155">
        <v>1440.67</v>
      </c>
      <c r="C155">
        <v>59.92</v>
      </c>
      <c r="D155" s="14">
        <f>LN(B155/B156)</f>
        <v>1.9987836058499787E-2</v>
      </c>
      <c r="E155" s="14">
        <f>LN(C155/C156)</f>
        <v>-1.3921338518608007E-2</v>
      </c>
    </row>
    <row r="156" spans="1:5" ht="15.75">
      <c r="A156" s="7">
        <v>41183</v>
      </c>
      <c r="B156">
        <v>1412.16</v>
      </c>
      <c r="C156">
        <v>60.76</v>
      </c>
      <c r="D156" s="14">
        <f>LN(B156/B157)</f>
        <v>-2.8426587376602507E-3</v>
      </c>
      <c r="E156" s="14">
        <f>LN(C156/C157)</f>
        <v>1.6595136903010226E-2</v>
      </c>
    </row>
    <row r="157" spans="1:5" ht="15.75">
      <c r="A157" s="7">
        <v>41214</v>
      </c>
      <c r="B157">
        <v>1416.18</v>
      </c>
      <c r="C157">
        <v>59.76</v>
      </c>
      <c r="D157" s="14">
        <f>LN(B157/B158)</f>
        <v>-7.0434471114576569E-3</v>
      </c>
      <c r="E157" s="14">
        <f>LN(C157/C158)</f>
        <v>3.3472803659803516E-4</v>
      </c>
    </row>
    <row r="158" spans="1:5" ht="15.75">
      <c r="A158" s="7">
        <v>41246</v>
      </c>
      <c r="B158">
        <v>1426.19</v>
      </c>
      <c r="C158">
        <v>59.74</v>
      </c>
      <c r="D158" s="14">
        <f>LN(B158/B159)</f>
        <v>-4.919776069257821E-2</v>
      </c>
      <c r="E158" s="14">
        <f>LN(C158/C159)</f>
        <v>-7.464587327656079E-2</v>
      </c>
    </row>
    <row r="159" spans="1:5" ht="15.75">
      <c r="A159" s="7">
        <v>41276</v>
      </c>
      <c r="B159">
        <v>1498.11</v>
      </c>
      <c r="C159">
        <v>64.37</v>
      </c>
      <c r="D159" s="14">
        <f>LN(B159/B160)</f>
        <v>-1.0999881888155896E-2</v>
      </c>
      <c r="E159" s="14">
        <f>LN(C159/C160)</f>
        <v>-1.8470588211003416E-2</v>
      </c>
    </row>
    <row r="160" spans="1:5" ht="15.75">
      <c r="A160" s="7">
        <v>41306</v>
      </c>
      <c r="B160">
        <v>1514.68</v>
      </c>
      <c r="C160">
        <v>65.569999999999993</v>
      </c>
      <c r="D160" s="14">
        <f>LN(B160/B161)</f>
        <v>-3.5355367130083443E-2</v>
      </c>
      <c r="E160" s="14">
        <f>LN(C160/C161)</f>
        <v>-4.7067510857985967E-2</v>
      </c>
    </row>
    <row r="161" spans="1:5" ht="15.75">
      <c r="A161" s="7">
        <v>41334</v>
      </c>
      <c r="B161">
        <v>1569.19</v>
      </c>
      <c r="C161">
        <v>68.73</v>
      </c>
      <c r="D161" s="14">
        <f>LN(B161/B162)</f>
        <v>-1.7924162116924564E-2</v>
      </c>
      <c r="E161" s="14">
        <f>LN(C161/C162)</f>
        <v>-3.5307033284416263E-2</v>
      </c>
    </row>
    <row r="162" spans="1:5" ht="15.75">
      <c r="A162" s="7">
        <v>41365</v>
      </c>
      <c r="B162">
        <v>1597.57</v>
      </c>
      <c r="C162">
        <v>71.2</v>
      </c>
      <c r="D162" s="14">
        <f>LN(B162/B163)</f>
        <v>-2.0550174751576365E-2</v>
      </c>
      <c r="E162" s="14">
        <f>LN(C162/C163)</f>
        <v>0.10582879007518695</v>
      </c>
    </row>
    <row r="163" spans="1:5" ht="15.75">
      <c r="A163" s="7">
        <v>41395</v>
      </c>
      <c r="B163">
        <v>1630.74</v>
      </c>
      <c r="C163">
        <v>64.05</v>
      </c>
      <c r="D163" s="14">
        <f>LN(B163/B164)</f>
        <v>1.5112952997701256E-2</v>
      </c>
      <c r="E163" s="14">
        <f>LN(C163/C164)</f>
        <v>-8.550382445812901E-3</v>
      </c>
    </row>
    <row r="164" spans="1:5" ht="15.75">
      <c r="A164" s="7">
        <v>41428</v>
      </c>
      <c r="B164">
        <v>1606.28</v>
      </c>
      <c r="C164">
        <v>64.599999999999994</v>
      </c>
      <c r="D164" s="14">
        <f>LN(B164/B165)</f>
        <v>-4.8277757876973526E-2</v>
      </c>
      <c r="E164" s="14">
        <f>LN(C164/C165)</f>
        <v>-5.0557729808596741E-2</v>
      </c>
    </row>
    <row r="165" spans="1:5" ht="15.75">
      <c r="A165" s="7">
        <v>41456</v>
      </c>
      <c r="B165">
        <v>1685.73</v>
      </c>
      <c r="C165">
        <v>67.95</v>
      </c>
      <c r="D165" s="14">
        <f>LN(B165/B166)</f>
        <v>3.1798261683318868E-2</v>
      </c>
      <c r="E165" s="14">
        <f>LN(C165/C166)</f>
        <v>6.8047244938944457E-2</v>
      </c>
    </row>
    <row r="166" spans="1:5" ht="15.75">
      <c r="A166" s="7">
        <v>41487</v>
      </c>
      <c r="B166">
        <v>1632.97</v>
      </c>
      <c r="C166">
        <v>63.48</v>
      </c>
      <c r="D166" s="14">
        <f>LN(B166/B167)</f>
        <v>-2.931554438800249E-2</v>
      </c>
      <c r="E166" s="14">
        <f>LN(C166/C167)</f>
        <v>-1.779906473814398E-2</v>
      </c>
    </row>
    <row r="167" spans="1:5" ht="15.75">
      <c r="A167" s="7">
        <v>41520</v>
      </c>
      <c r="B167">
        <v>1681.55</v>
      </c>
      <c r="C167">
        <v>64.62</v>
      </c>
      <c r="D167" s="14">
        <f>LN(B167/B168)</f>
        <v>-4.3629977912082347E-2</v>
      </c>
      <c r="E167" s="14">
        <f>LN(C167/C168)</f>
        <v>-7.150698895514003E-2</v>
      </c>
    </row>
    <row r="168" spans="1:5" ht="15.75">
      <c r="A168" s="7">
        <v>41548</v>
      </c>
      <c r="B168">
        <v>1756.54</v>
      </c>
      <c r="C168">
        <v>69.41</v>
      </c>
      <c r="D168" s="14">
        <f>LN(B168/B169)</f>
        <v>-2.766327956420591E-2</v>
      </c>
      <c r="E168" s="14">
        <f>LN(C168/C169)</f>
        <v>1.4073500327499636E-2</v>
      </c>
    </row>
    <row r="169" spans="1:5" ht="15.75">
      <c r="A169" s="7">
        <v>41579</v>
      </c>
      <c r="B169">
        <v>1805.81</v>
      </c>
      <c r="C169">
        <v>68.44</v>
      </c>
      <c r="D169" s="14">
        <f>LN(B169/B170)</f>
        <v>-2.3289514854503375E-2</v>
      </c>
      <c r="E169" s="14">
        <f>LN(C169/C170)</f>
        <v>1.368171397021346E-2</v>
      </c>
    </row>
    <row r="170" spans="1:5" ht="15.75">
      <c r="A170" s="7">
        <v>41610</v>
      </c>
      <c r="B170">
        <v>1848.36</v>
      </c>
      <c r="C170">
        <v>67.510000000000005</v>
      </c>
      <c r="D170" s="14">
        <f>LN(B170/B171)</f>
        <v>3.6231396526946763E-2</v>
      </c>
      <c r="E170" s="14">
        <f>LN(C170/C171)</f>
        <v>-2.3134267446924397E-2</v>
      </c>
    </row>
    <row r="171" spans="1:5" ht="15.75">
      <c r="A171" s="7">
        <v>41641</v>
      </c>
      <c r="B171">
        <v>1782.59</v>
      </c>
      <c r="C171">
        <v>69.09</v>
      </c>
      <c r="D171" s="14">
        <f>LN(B171/B172)</f>
        <v>-4.2213382157548732E-2</v>
      </c>
      <c r="E171" s="14">
        <f>LN(C171/C172)</f>
        <v>-1.4655434718172744E-2</v>
      </c>
    </row>
    <row r="172" spans="1:5" ht="15.75">
      <c r="A172" s="7">
        <v>41673</v>
      </c>
      <c r="B172">
        <v>1859.45</v>
      </c>
      <c r="C172">
        <v>70.11</v>
      </c>
      <c r="D172" s="14">
        <f>LN(B172/B173)</f>
        <v>-6.9082404225634421E-3</v>
      </c>
      <c r="E172" s="14">
        <f>LN(C172/C173)</f>
        <v>-4.8378011258130476E-3</v>
      </c>
    </row>
    <row r="173" spans="1:5" ht="15.75">
      <c r="A173" s="7">
        <v>41701</v>
      </c>
      <c r="B173">
        <v>1872.34</v>
      </c>
      <c r="C173">
        <v>70.45</v>
      </c>
      <c r="D173" s="14">
        <f>LN(B173/B174)</f>
        <v>-6.1816510284720605E-3</v>
      </c>
      <c r="E173" s="14">
        <f>LN(C173/C174)</f>
        <v>-4.482815360236226E-2</v>
      </c>
    </row>
    <row r="174" spans="1:5" ht="15.75">
      <c r="A174" s="7">
        <v>41730</v>
      </c>
      <c r="B174">
        <v>1883.95</v>
      </c>
      <c r="C174">
        <v>73.680000000000007</v>
      </c>
      <c r="D174" s="14">
        <f>LN(B174/B175)</f>
        <v>-2.081219801793471E-2</v>
      </c>
      <c r="E174" s="14">
        <f>LN(C174/C175)</f>
        <v>3.5925388660600951E-2</v>
      </c>
    </row>
    <row r="175" spans="1:5" ht="15.75">
      <c r="A175" s="6">
        <v>41760</v>
      </c>
      <c r="B175">
        <v>1923.57</v>
      </c>
      <c r="C175">
        <v>71.08</v>
      </c>
      <c r="D175" s="14">
        <f>LN(B175/B176)</f>
        <v>-1.8878978754786349E-2</v>
      </c>
      <c r="E175" s="14">
        <f>LN(C175/C176)</f>
        <v>-4.2823366914983958E-2</v>
      </c>
    </row>
    <row r="176" spans="1:5" ht="15.75">
      <c r="A176" s="7">
        <v>41792</v>
      </c>
      <c r="B176">
        <v>1960.23</v>
      </c>
      <c r="C176">
        <v>74.19</v>
      </c>
      <c r="D176" s="14">
        <f>LN(B176/B177)</f>
        <v>1.51947203634357E-2</v>
      </c>
      <c r="E176" s="14">
        <f>LN(C176/C177)</f>
        <v>2.8159323685853384E-2</v>
      </c>
    </row>
    <row r="177" spans="1:5" ht="15.75">
      <c r="A177" s="7">
        <v>41821</v>
      </c>
      <c r="B177">
        <v>1930.67</v>
      </c>
      <c r="C177">
        <v>72.13</v>
      </c>
      <c r="D177" s="14">
        <f>LN(B177/B178)</f>
        <v>2.8632061512499345E-3</v>
      </c>
      <c r="E177" s="14">
        <f>LN(C177/C178)</f>
        <v>-1.1167138864952892E-2</v>
      </c>
    </row>
    <row r="178" spans="1:5" ht="15.75">
      <c r="A178" s="6">
        <v>41852</v>
      </c>
      <c r="B178">
        <v>1925.15</v>
      </c>
      <c r="C178">
        <v>72.94</v>
      </c>
      <c r="D178" s="14" t="e">
        <f>LN(B178/B179)</f>
        <v>#DIV/0!</v>
      </c>
      <c r="E178" s="14" t="e">
        <f>LN(C178/C179)</f>
        <v>#DIV/0!</v>
      </c>
    </row>
    <row r="179" spans="1:5" ht="15.75">
      <c r="D179" s="14"/>
    </row>
    <row r="180" spans="1:5" ht="15.75"/>
    <row r="181" spans="1:5" ht="15.75">
      <c r="D181" s="19"/>
    </row>
    <row r="182" spans="1:5" ht="15.75"/>
    <row r="183" spans="1:5" ht="15.75"/>
  </sheetData>
  <sortState xmlns:xlrd2="http://schemas.microsoft.com/office/spreadsheetml/2017/richdata2" ref="A4:E178">
    <sortCondition ref="A4:A178"/>
  </sortState>
  <pageMargins left="0.75" right="0.75" top="1" bottom="1" header="0.5" footer="0.5"/>
  <pageSetup orientation="portrait" horizontalDpi="4294967292" verticalDpi="4294967292"/>
  <drawing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Duke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OCB Lapop</dc:creator>
  <cp:keywords/>
  <dc:description/>
  <cp:lastModifiedBy/>
  <cp:revision/>
  <dcterms:created xsi:type="dcterms:W3CDTF">2016-05-26T17:36:05Z</dcterms:created>
  <dcterms:modified xsi:type="dcterms:W3CDTF">2021-10-25T08:06:59Z</dcterms:modified>
  <cp:category/>
  <cp:contentStatus/>
</cp:coreProperties>
</file>