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muham\Downloads\Jazz\Project Tracking\BI\"/>
    </mc:Choice>
  </mc:AlternateContent>
  <xr:revisionPtr revIDLastSave="0" documentId="13_ncr:1_{FB913CD7-A630-4592-8D06-61152C298144}" xr6:coauthVersionLast="47" xr6:coauthVersionMax="47" xr10:uidLastSave="{00000000-0000-0000-0000-000000000000}"/>
  <bookViews>
    <workbookView xWindow="-108" yWindow="-108" windowWidth="23256" windowHeight="13176" xr2:uid="{5B695CE7-D1EF-45B5-B6AB-F1E04AFCA18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1" l="1"/>
  <c r="AA2" i="1" s="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K3" i="1"/>
  <c r="M3" i="1" s="1"/>
  <c r="K4" i="1"/>
  <c r="R4" i="1" s="1"/>
  <c r="S4" i="1" s="1"/>
  <c r="V4" i="1" s="1"/>
  <c r="K5" i="1"/>
  <c r="N5" i="1" s="1"/>
  <c r="K6" i="1"/>
  <c r="N6" i="1" s="1"/>
  <c r="O6" i="1" s="1"/>
  <c r="K7" i="1"/>
  <c r="U7" i="1" s="1"/>
  <c r="K8" i="1"/>
  <c r="U8" i="1" s="1"/>
  <c r="K9" i="1"/>
  <c r="R9" i="1" s="1"/>
  <c r="S9" i="1" s="1"/>
  <c r="V9" i="1" s="1"/>
  <c r="K10" i="1"/>
  <c r="U10" i="1" s="1"/>
  <c r="K11" i="1"/>
  <c r="M11" i="1" s="1"/>
  <c r="K12" i="1"/>
  <c r="U12" i="1" s="1"/>
  <c r="K13" i="1"/>
  <c r="O13" i="1" s="1"/>
  <c r="P13" i="1" s="1"/>
  <c r="Q13" i="1" s="1"/>
  <c r="K14" i="1"/>
  <c r="R14" i="1" s="1"/>
  <c r="S14" i="1" s="1"/>
  <c r="V14" i="1" s="1"/>
  <c r="K15" i="1"/>
  <c r="R15" i="1" s="1"/>
  <c r="S15" i="1" s="1"/>
  <c r="V15" i="1" s="1"/>
  <c r="K16" i="1"/>
  <c r="R16" i="1" s="1"/>
  <c r="S16" i="1" s="1"/>
  <c r="V16" i="1" s="1"/>
  <c r="K17" i="1"/>
  <c r="O17" i="1" s="1"/>
  <c r="P17" i="1" s="1"/>
  <c r="Q17" i="1" s="1"/>
  <c r="K18" i="1"/>
  <c r="R18" i="1" s="1"/>
  <c r="S18" i="1" s="1"/>
  <c r="V18" i="1" s="1"/>
  <c r="K19" i="1"/>
  <c r="R19" i="1" s="1"/>
  <c r="S19" i="1" s="1"/>
  <c r="V19" i="1" s="1"/>
  <c r="K20" i="1"/>
  <c r="T20" i="1" s="1"/>
  <c r="K21" i="1"/>
  <c r="T21" i="1" s="1"/>
  <c r="K22" i="1"/>
  <c r="T22" i="1" s="1"/>
  <c r="K23" i="1"/>
  <c r="U23" i="1" s="1"/>
  <c r="K24" i="1"/>
  <c r="T24" i="1" s="1"/>
  <c r="K25" i="1"/>
  <c r="T25" i="1" s="1"/>
  <c r="K26" i="1"/>
  <c r="T26" i="1" s="1"/>
  <c r="K27" i="1"/>
  <c r="U27" i="1" s="1"/>
  <c r="K28" i="1"/>
  <c r="T28" i="1" s="1"/>
  <c r="K29" i="1"/>
  <c r="K30" i="1"/>
  <c r="K31" i="1"/>
  <c r="U31" i="1" s="1"/>
  <c r="K32" i="1"/>
  <c r="K33" i="1"/>
  <c r="K34" i="1"/>
  <c r="K35" i="1"/>
  <c r="U35" i="1" s="1"/>
  <c r="K36" i="1"/>
  <c r="K37" i="1"/>
  <c r="K38" i="1"/>
  <c r="K39" i="1"/>
  <c r="U39" i="1" s="1"/>
  <c r="K40" i="1"/>
  <c r="K41" i="1"/>
  <c r="L2" i="1"/>
  <c r="M7" i="1"/>
  <c r="K2" i="1"/>
  <c r="M2" i="1" s="1"/>
  <c r="Z2" i="1" l="1"/>
  <c r="T41" i="1"/>
  <c r="T40" i="1"/>
  <c r="N2" i="1"/>
  <c r="T39" i="1"/>
  <c r="T27" i="1"/>
  <c r="T23" i="1"/>
  <c r="T19" i="1"/>
  <c r="T15" i="1"/>
  <c r="T10" i="1"/>
  <c r="T6" i="1"/>
  <c r="U2" i="1"/>
  <c r="U38" i="1"/>
  <c r="U34" i="1"/>
  <c r="U30" i="1"/>
  <c r="U26" i="1"/>
  <c r="U22" i="1"/>
  <c r="U18" i="1"/>
  <c r="U14" i="1"/>
  <c r="U6" i="1"/>
  <c r="W18" i="1"/>
  <c r="W14" i="1"/>
  <c r="X18" i="1"/>
  <c r="X14" i="1"/>
  <c r="Y18" i="1"/>
  <c r="Y14" i="1"/>
  <c r="T2" i="1"/>
  <c r="T18" i="1"/>
  <c r="T14" i="1"/>
  <c r="T9" i="1"/>
  <c r="T5" i="1"/>
  <c r="U41" i="1"/>
  <c r="U37" i="1"/>
  <c r="U33" i="1"/>
  <c r="U29" i="1"/>
  <c r="U25" i="1"/>
  <c r="U21" i="1"/>
  <c r="U17" i="1"/>
  <c r="U13" i="1"/>
  <c r="U9" i="1"/>
  <c r="U5" i="1"/>
  <c r="W9" i="1"/>
  <c r="X9" i="1"/>
  <c r="Y9" i="1"/>
  <c r="T17" i="1"/>
  <c r="T13" i="1"/>
  <c r="T8" i="1"/>
  <c r="T4" i="1"/>
  <c r="U40" i="1"/>
  <c r="U36" i="1"/>
  <c r="U32" i="1"/>
  <c r="U28" i="1"/>
  <c r="U24" i="1"/>
  <c r="U20" i="1"/>
  <c r="U16" i="1"/>
  <c r="U4" i="1"/>
  <c r="W16" i="1"/>
  <c r="W4" i="1"/>
  <c r="X16" i="1"/>
  <c r="X4" i="1"/>
  <c r="Y16" i="1"/>
  <c r="Y4" i="1"/>
  <c r="T16" i="1"/>
  <c r="T11" i="1"/>
  <c r="T7" i="1"/>
  <c r="T3" i="1"/>
  <c r="U19" i="1"/>
  <c r="U15" i="1"/>
  <c r="U11" i="1"/>
  <c r="U3" i="1"/>
  <c r="W19" i="1"/>
  <c r="W15" i="1"/>
  <c r="X19" i="1"/>
  <c r="X15" i="1"/>
  <c r="Y19" i="1"/>
  <c r="Y15" i="1"/>
  <c r="M40" i="1"/>
  <c r="M36" i="1"/>
  <c r="T36" i="1" s="1"/>
  <c r="M32" i="1"/>
  <c r="T32" i="1" s="1"/>
  <c r="M28" i="1"/>
  <c r="M24" i="1"/>
  <c r="M20" i="1"/>
  <c r="M16" i="1"/>
  <c r="M12" i="1"/>
  <c r="N40" i="1"/>
  <c r="N36" i="1"/>
  <c r="N32" i="1"/>
  <c r="N28" i="1"/>
  <c r="O28" i="1" s="1"/>
  <c r="P28" i="1" s="1"/>
  <c r="Q28" i="1" s="1"/>
  <c r="N24" i="1"/>
  <c r="N20" i="1"/>
  <c r="N16" i="1"/>
  <c r="N12" i="1"/>
  <c r="O12" i="1" s="1"/>
  <c r="P12" i="1" s="1"/>
  <c r="Q12" i="1" s="1"/>
  <c r="O40" i="1"/>
  <c r="P40" i="1" s="1"/>
  <c r="Q40" i="1" s="1"/>
  <c r="O36" i="1"/>
  <c r="P36" i="1" s="1"/>
  <c r="Q36" i="1" s="1"/>
  <c r="O32" i="1"/>
  <c r="P32" i="1" s="1"/>
  <c r="Q32" i="1" s="1"/>
  <c r="O24" i="1"/>
  <c r="P24" i="1" s="1"/>
  <c r="Q24" i="1" s="1"/>
  <c r="O20" i="1"/>
  <c r="P20" i="1" s="1"/>
  <c r="Q20" i="1" s="1"/>
  <c r="O16" i="1"/>
  <c r="P16" i="1" s="1"/>
  <c r="Q16" i="1" s="1"/>
  <c r="R17" i="1"/>
  <c r="R13" i="1"/>
  <c r="M39" i="1"/>
  <c r="M35" i="1"/>
  <c r="T35" i="1" s="1"/>
  <c r="M31" i="1"/>
  <c r="T31" i="1" s="1"/>
  <c r="M27" i="1"/>
  <c r="M23" i="1"/>
  <c r="M19" i="1"/>
  <c r="M15" i="1"/>
  <c r="M10" i="1"/>
  <c r="N39" i="1"/>
  <c r="N35" i="1"/>
  <c r="N31" i="1"/>
  <c r="N27" i="1"/>
  <c r="N23" i="1"/>
  <c r="N19" i="1"/>
  <c r="N15" i="1"/>
  <c r="N10" i="1"/>
  <c r="O39" i="1"/>
  <c r="P39" i="1" s="1"/>
  <c r="Q39" i="1" s="1"/>
  <c r="O35" i="1"/>
  <c r="P35" i="1" s="1"/>
  <c r="Q35" i="1" s="1"/>
  <c r="O31" i="1"/>
  <c r="P31" i="1" s="1"/>
  <c r="Q31" i="1" s="1"/>
  <c r="O27" i="1"/>
  <c r="P27" i="1" s="1"/>
  <c r="Q27" i="1" s="1"/>
  <c r="O23" i="1"/>
  <c r="P23" i="1" s="1"/>
  <c r="Q23" i="1" s="1"/>
  <c r="O19" i="1"/>
  <c r="P19" i="1" s="1"/>
  <c r="Q19" i="1" s="1"/>
  <c r="O15" i="1"/>
  <c r="P15" i="1" s="1"/>
  <c r="Q15" i="1" s="1"/>
  <c r="O10" i="1"/>
  <c r="P10" i="1" s="1"/>
  <c r="Q10" i="1" s="1"/>
  <c r="M38" i="1"/>
  <c r="T38" i="1" s="1"/>
  <c r="M34" i="1"/>
  <c r="N34" i="1" s="1"/>
  <c r="O34" i="1" s="1"/>
  <c r="M30" i="1"/>
  <c r="N30" i="1" s="1"/>
  <c r="O30" i="1" s="1"/>
  <c r="P30" i="1" s="1"/>
  <c r="Q30" i="1" s="1"/>
  <c r="M26" i="1"/>
  <c r="M22" i="1"/>
  <c r="M18" i="1"/>
  <c r="M14" i="1"/>
  <c r="M9" i="1"/>
  <c r="N38" i="1"/>
  <c r="O38" i="1" s="1"/>
  <c r="N26" i="1"/>
  <c r="O26" i="1" s="1"/>
  <c r="P26" i="1" s="1"/>
  <c r="Q26" i="1" s="1"/>
  <c r="N22" i="1"/>
  <c r="O22" i="1" s="1"/>
  <c r="P22" i="1" s="1"/>
  <c r="Q22" i="1" s="1"/>
  <c r="N18" i="1"/>
  <c r="N14" i="1"/>
  <c r="N9" i="1"/>
  <c r="O18" i="1"/>
  <c r="P18" i="1" s="1"/>
  <c r="Q18" i="1" s="1"/>
  <c r="O14" i="1"/>
  <c r="P14" i="1" s="1"/>
  <c r="Q14" i="1" s="1"/>
  <c r="O9" i="1"/>
  <c r="P9" i="1" s="1"/>
  <c r="Q9" i="1" s="1"/>
  <c r="M41" i="1"/>
  <c r="M37" i="1"/>
  <c r="T37" i="1" s="1"/>
  <c r="M33" i="1"/>
  <c r="N33" i="1" s="1"/>
  <c r="O33" i="1" s="1"/>
  <c r="M29" i="1"/>
  <c r="N29" i="1" s="1"/>
  <c r="O29" i="1" s="1"/>
  <c r="P29" i="1" s="1"/>
  <c r="Q29" i="1" s="1"/>
  <c r="M25" i="1"/>
  <c r="M21" i="1"/>
  <c r="M17" i="1"/>
  <c r="M13" i="1"/>
  <c r="N41" i="1"/>
  <c r="O41" i="1" s="1"/>
  <c r="N37" i="1"/>
  <c r="O37" i="1" s="1"/>
  <c r="P37" i="1" s="1"/>
  <c r="Q37" i="1" s="1"/>
  <c r="N25" i="1"/>
  <c r="O25" i="1" s="1"/>
  <c r="P25" i="1" s="1"/>
  <c r="Q25" i="1" s="1"/>
  <c r="N21" i="1"/>
  <c r="O21" i="1" s="1"/>
  <c r="N17" i="1"/>
  <c r="N13" i="1"/>
  <c r="N11" i="1"/>
  <c r="O11" i="1" s="1"/>
  <c r="O5" i="1"/>
  <c r="R5" i="1" s="1"/>
  <c r="O4" i="1"/>
  <c r="P4" i="1" s="1"/>
  <c r="Q4" i="1" s="1"/>
  <c r="N4" i="1"/>
  <c r="O2" i="1"/>
  <c r="M6" i="1"/>
  <c r="M5" i="1"/>
  <c r="N7" i="1"/>
  <c r="O7" i="1" s="1"/>
  <c r="N3" i="1"/>
  <c r="O3" i="1" s="1"/>
  <c r="N8" i="1"/>
  <c r="O8" i="1" s="1"/>
  <c r="R6" i="1"/>
  <c r="M8" i="1"/>
  <c r="M4" i="1"/>
  <c r="P5" i="1"/>
  <c r="Q5" i="1" s="1"/>
  <c r="P6" i="1"/>
  <c r="Q6" i="1" s="1"/>
  <c r="S6" i="1" l="1"/>
  <c r="V6" i="1" s="1"/>
  <c r="Y6" i="1"/>
  <c r="X6" i="1"/>
  <c r="W6" i="1"/>
  <c r="T29" i="1"/>
  <c r="T30" i="1"/>
  <c r="S17" i="1"/>
  <c r="V17" i="1" s="1"/>
  <c r="Y17" i="1"/>
  <c r="X17" i="1"/>
  <c r="W17" i="1"/>
  <c r="S5" i="1"/>
  <c r="V5" i="1" s="1"/>
  <c r="Y5" i="1"/>
  <c r="X5" i="1"/>
  <c r="W5" i="1"/>
  <c r="T33" i="1"/>
  <c r="T34" i="1"/>
  <c r="S13" i="1"/>
  <c r="V13" i="1" s="1"/>
  <c r="Y13" i="1"/>
  <c r="X13" i="1"/>
  <c r="W13" i="1"/>
  <c r="R12" i="1"/>
  <c r="R10" i="1"/>
  <c r="R27" i="1"/>
  <c r="P33" i="1"/>
  <c r="Q33" i="1" s="1"/>
  <c r="R33" i="1"/>
  <c r="P21" i="1"/>
  <c r="Q21" i="1" s="1"/>
  <c r="R21" i="1"/>
  <c r="P34" i="1"/>
  <c r="Q34" i="1" s="1"/>
  <c r="R34" i="1"/>
  <c r="P41" i="1"/>
  <c r="Q41" i="1" s="1"/>
  <c r="R41" i="1"/>
  <c r="P38" i="1"/>
  <c r="Q38" i="1" s="1"/>
  <c r="R38" i="1"/>
  <c r="R36" i="1"/>
  <c r="R32" i="1"/>
  <c r="R30" i="1"/>
  <c r="R37" i="1"/>
  <c r="R20" i="1"/>
  <c r="R31" i="1"/>
  <c r="R25" i="1"/>
  <c r="R24" i="1"/>
  <c r="R40" i="1"/>
  <c r="R22" i="1"/>
  <c r="R35" i="1"/>
  <c r="R29" i="1"/>
  <c r="R28" i="1"/>
  <c r="R26" i="1"/>
  <c r="R23" i="1"/>
  <c r="R39" i="1"/>
  <c r="P11" i="1"/>
  <c r="Q11" i="1" s="1"/>
  <c r="R11" i="1"/>
  <c r="R7" i="1"/>
  <c r="R3" i="1"/>
  <c r="R8" i="1"/>
  <c r="P8" i="1"/>
  <c r="Q8" i="1" s="1"/>
  <c r="P2" i="1"/>
  <c r="Q2" i="1" s="1"/>
  <c r="S7" i="1" l="1"/>
  <c r="V7" i="1" s="1"/>
  <c r="Y7" i="1"/>
  <c r="X7" i="1"/>
  <c r="W7" i="1"/>
  <c r="S35" i="1"/>
  <c r="V35" i="1" s="1"/>
  <c r="Y35" i="1"/>
  <c r="X35" i="1"/>
  <c r="W35" i="1"/>
  <c r="S25" i="1"/>
  <c r="V25" i="1" s="1"/>
  <c r="Y25" i="1"/>
  <c r="X25" i="1"/>
  <c r="W25" i="1"/>
  <c r="S11" i="1"/>
  <c r="V11" i="1" s="1"/>
  <c r="Y11" i="1"/>
  <c r="X11" i="1"/>
  <c r="W11" i="1"/>
  <c r="S26" i="1"/>
  <c r="V26" i="1" s="1"/>
  <c r="Y26" i="1"/>
  <c r="X26" i="1"/>
  <c r="W26" i="1"/>
  <c r="S22" i="1"/>
  <c r="V22" i="1" s="1"/>
  <c r="Y22" i="1"/>
  <c r="X22" i="1"/>
  <c r="W22" i="1"/>
  <c r="S31" i="1"/>
  <c r="V31" i="1" s="1"/>
  <c r="Y31" i="1"/>
  <c r="X31" i="1"/>
  <c r="W31" i="1"/>
  <c r="S32" i="1"/>
  <c r="V32" i="1" s="1"/>
  <c r="Y32" i="1"/>
  <c r="X32" i="1"/>
  <c r="W32" i="1"/>
  <c r="S41" i="1"/>
  <c r="V41" i="1" s="1"/>
  <c r="Y41" i="1"/>
  <c r="X41" i="1"/>
  <c r="W41" i="1"/>
  <c r="S21" i="1"/>
  <c r="V21" i="1" s="1"/>
  <c r="Y21" i="1"/>
  <c r="X21" i="1"/>
  <c r="W21" i="1"/>
  <c r="S27" i="1"/>
  <c r="V27" i="1" s="1"/>
  <c r="Y27" i="1"/>
  <c r="X27" i="1"/>
  <c r="W27" i="1"/>
  <c r="S2" i="1"/>
  <c r="V2" i="1" s="1"/>
  <c r="Y2" i="1"/>
  <c r="X2" i="1"/>
  <c r="W2" i="1"/>
  <c r="S23" i="1"/>
  <c r="V23" i="1" s="1"/>
  <c r="Y23" i="1"/>
  <c r="X23" i="1"/>
  <c r="W23" i="1"/>
  <c r="S30" i="1"/>
  <c r="Y30" i="1"/>
  <c r="X30" i="1"/>
  <c r="W30" i="1"/>
  <c r="S8" i="1"/>
  <c r="V8" i="1" s="1"/>
  <c r="Y8" i="1"/>
  <c r="X8" i="1"/>
  <c r="W8" i="1"/>
  <c r="S28" i="1"/>
  <c r="V28" i="1" s="1"/>
  <c r="Y28" i="1"/>
  <c r="X28" i="1"/>
  <c r="W28" i="1"/>
  <c r="S40" i="1"/>
  <c r="V40" i="1" s="1"/>
  <c r="Y40" i="1"/>
  <c r="X40" i="1"/>
  <c r="W40" i="1"/>
  <c r="S20" i="1"/>
  <c r="V20" i="1" s="1"/>
  <c r="Y20" i="1"/>
  <c r="X20" i="1"/>
  <c r="W20" i="1"/>
  <c r="S36" i="1"/>
  <c r="V36" i="1" s="1"/>
  <c r="Y36" i="1"/>
  <c r="X36" i="1"/>
  <c r="W36" i="1"/>
  <c r="S10" i="1"/>
  <c r="V10" i="1" s="1"/>
  <c r="Y10" i="1"/>
  <c r="X10" i="1"/>
  <c r="W10" i="1"/>
  <c r="S3" i="1"/>
  <c r="V3" i="1" s="1"/>
  <c r="Y3" i="1"/>
  <c r="X3" i="1"/>
  <c r="W3" i="1"/>
  <c r="S39" i="1"/>
  <c r="V39" i="1" s="1"/>
  <c r="Y39" i="1"/>
  <c r="X39" i="1"/>
  <c r="W39" i="1"/>
  <c r="S29" i="1"/>
  <c r="V29" i="1" s="1"/>
  <c r="Y29" i="1"/>
  <c r="X29" i="1"/>
  <c r="W29" i="1"/>
  <c r="S24" i="1"/>
  <c r="V24" i="1" s="1"/>
  <c r="Y24" i="1"/>
  <c r="X24" i="1"/>
  <c r="W24" i="1"/>
  <c r="S37" i="1"/>
  <c r="V37" i="1" s="1"/>
  <c r="Y37" i="1"/>
  <c r="X37" i="1"/>
  <c r="W37" i="1"/>
  <c r="S38" i="1"/>
  <c r="V38" i="1" s="1"/>
  <c r="Y38" i="1"/>
  <c r="X38" i="1"/>
  <c r="W38" i="1"/>
  <c r="S34" i="1"/>
  <c r="V34" i="1" s="1"/>
  <c r="Y34" i="1"/>
  <c r="X34" i="1"/>
  <c r="W34" i="1"/>
  <c r="S33" i="1"/>
  <c r="V33" i="1" s="1"/>
  <c r="Y33" i="1"/>
  <c r="X33" i="1"/>
  <c r="W33" i="1"/>
  <c r="S12" i="1"/>
  <c r="V12" i="1" s="1"/>
  <c r="Y12" i="1"/>
  <c r="X12" i="1"/>
  <c r="W12" i="1"/>
  <c r="V30" i="1"/>
  <c r="P7" i="1"/>
  <c r="Q7" i="1" s="1"/>
  <c r="P3" i="1"/>
  <c r="Q3" i="1" s="1"/>
</calcChain>
</file>

<file path=xl/sharedStrings.xml><?xml version="1.0" encoding="utf-8"?>
<sst xmlns="http://schemas.openxmlformats.org/spreadsheetml/2006/main" count="113" uniqueCount="77">
  <si>
    <t>ID</t>
  </si>
  <si>
    <t>Talent landscape (2021 onwards)</t>
  </si>
  <si>
    <t>People data pipeline and insights</t>
  </si>
  <si>
    <t>Rewards data enablement on VM</t>
  </si>
  <si>
    <t>Dependent on the above data pipeline</t>
  </si>
  <si>
    <t>Job Name</t>
  </si>
  <si>
    <t>Assigned People</t>
  </si>
  <si>
    <t>L&amp;D data pipeline creation and valuation</t>
  </si>
  <si>
    <t>Actual Job Days</t>
  </si>
  <si>
    <t>Target Actual Job Days Difference</t>
  </si>
  <si>
    <t>Pipeline yet to be established, IT dependency for the flow of information</t>
  </si>
  <si>
    <t>Gender information to be added, Grade layers to be populated, Open positions month on month view, Year and month filters to be added, Consolidated overview of all KPIs to be established</t>
  </si>
  <si>
    <t>Additional Task</t>
  </si>
  <si>
    <t>No. of Additional Tasks</t>
  </si>
  <si>
    <t>Completion Status</t>
  </si>
  <si>
    <t xml:space="preserve">Jazz pulse </t>
  </si>
  <si>
    <t>Planned Start Date</t>
  </si>
  <si>
    <t>Actual Start Date</t>
  </si>
  <si>
    <t>Planned Actual Start Diff.</t>
  </si>
  <si>
    <t>Target Job Req Days</t>
  </si>
  <si>
    <t>Actual End Date</t>
  </si>
  <si>
    <t>Planned End Date</t>
  </si>
  <si>
    <t>Job Completion Performance (%)</t>
  </si>
  <si>
    <t>Planned Remaining Days</t>
  </si>
  <si>
    <t>Elapsed Days</t>
  </si>
  <si>
    <t>Employee leaves overview</t>
  </si>
  <si>
    <t>People planning</t>
  </si>
  <si>
    <t>Coorelation of people variables</t>
  </si>
  <si>
    <t>Recognition insights deployment</t>
  </si>
  <si>
    <t>Joiners / Leavers dashboard</t>
  </si>
  <si>
    <t>TurnOver Insights</t>
  </si>
  <si>
    <t>Actual Completion %</t>
  </si>
  <si>
    <t>Expeted Completion (%)</t>
  </si>
  <si>
    <t>Analytics Management Tool</t>
  </si>
  <si>
    <t>Analytics Goverance</t>
  </si>
  <si>
    <t>Redefine Access Learning P&amp;O/Business</t>
  </si>
  <si>
    <t>KPI Creation Around People Data</t>
  </si>
  <si>
    <t>L&amp;D Analytics</t>
  </si>
  <si>
    <t>Payroll Overview</t>
  </si>
  <si>
    <t>D&amp;I Analytics</t>
  </si>
  <si>
    <t xml:space="preserve">Data Model Development </t>
  </si>
  <si>
    <t>Workforce Planning Monthly Progression</t>
  </si>
  <si>
    <t>Payroll Data Pipeline</t>
  </si>
  <si>
    <t>People Analytics Branding</t>
  </si>
  <si>
    <t>Divisional Champ Insight</t>
  </si>
  <si>
    <t>Pulse Check Review</t>
  </si>
  <si>
    <t>Turnover Insights</t>
  </si>
  <si>
    <t>Advanced Talent Landscape</t>
  </si>
  <si>
    <t>Sales Competition 2.0 KYSF</t>
  </si>
  <si>
    <t>Amazon Redshift Talent Pipeline</t>
  </si>
  <si>
    <t>Exit Data Pipeline</t>
  </si>
  <si>
    <t>Preliminary Talent Landscape</t>
  </si>
  <si>
    <t xml:space="preserve">D&amp;I Baseline KPI's Marking </t>
  </si>
  <si>
    <t>People Data Model Schema Creation</t>
  </si>
  <si>
    <t>Oracle Data Pipeline Exploration</t>
  </si>
  <si>
    <t>Talent Dashboard Creation</t>
  </si>
  <si>
    <t>Wellness Pulse Check</t>
  </si>
  <si>
    <t>Title Analytics</t>
  </si>
  <si>
    <t>TSS Retention Analytics</t>
  </si>
  <si>
    <t>Joiner/Leaver Dashboard</t>
  </si>
  <si>
    <t>Performance Pulse Check</t>
  </si>
  <si>
    <t>Reward Overviews</t>
  </si>
  <si>
    <t>Rana Usman</t>
  </si>
  <si>
    <t>Muhammad Zubair</t>
  </si>
  <si>
    <t>New Joiner x</t>
  </si>
  <si>
    <t>New Joiner y</t>
  </si>
  <si>
    <t>A, B, C, D</t>
  </si>
  <si>
    <t>Z, B</t>
  </si>
  <si>
    <t>Target Actual Job Days Difference(in progress)</t>
  </si>
  <si>
    <t>Target Actual Job Days Difference (comp/not start)</t>
  </si>
  <si>
    <t>Is Completed</t>
  </si>
  <si>
    <t>Early</t>
  </si>
  <si>
    <t>Delayed</t>
  </si>
  <si>
    <t>Late</t>
  </si>
  <si>
    <t>Very Early</t>
  </si>
  <si>
    <t>In Progress</t>
  </si>
  <si>
    <t>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</si>
</sst>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2"/>
      <color theme="1"/>
      <name val="Helvetica Light"/>
    </font>
    <font>
      <sz val="12"/>
      <color theme="1"/>
      <name val="Calibri"/>
      <family val="2"/>
      <scheme val="minor"/>
    </font>
    <font>
      <b/>
      <sz val="16"/>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7" tint="-0.249977111117893"/>
        <bgColor indexed="64"/>
      </patternFill>
    </fill>
    <fill>
      <patternFill patternType="solid">
        <fgColor rgb="FFFF66CC"/>
        <bgColor indexed="64"/>
      </patternFill>
    </fill>
    <fill>
      <patternFill patternType="solid">
        <fgColor rgb="FFA71167"/>
        <bgColor indexed="64"/>
      </patternFill>
    </fill>
    <fill>
      <patternFill patternType="solid">
        <fgColor rgb="FFC00000"/>
        <bgColor indexed="64"/>
      </patternFill>
    </fill>
    <fill>
      <patternFill patternType="solid">
        <fgColor rgb="FF660066"/>
        <bgColor indexed="64"/>
      </patternFill>
    </fill>
    <fill>
      <patternFill patternType="solid">
        <fgColor rgb="FF6B3939"/>
        <bgColor indexed="64"/>
      </patternFill>
    </fill>
    <fill>
      <patternFill patternType="solid">
        <fgColor rgb="FF055F07"/>
        <bgColor indexed="64"/>
      </patternFill>
    </fill>
    <fill>
      <patternFill patternType="solid">
        <fgColor theme="5" tint="-0.249977111117893"/>
        <bgColor indexed="64"/>
      </patternFill>
    </fill>
  </fills>
  <borders count="4">
    <border>
      <left/>
      <right/>
      <top/>
      <bottom/>
      <diagonal/>
    </border>
    <border>
      <left style="hair">
        <color theme="0" tint="-0.14999847407452621"/>
      </left>
      <right style="hair">
        <color theme="0" tint="-0.14999847407452621"/>
      </right>
      <top style="hair">
        <color theme="0" tint="-0.14999847407452621"/>
      </top>
      <bottom style="hair">
        <color theme="0" tint="-0.14999847407452621"/>
      </bottom>
      <diagonal/>
    </border>
    <border>
      <left style="thin">
        <color indexed="64"/>
      </left>
      <right style="thin">
        <color indexed="64"/>
      </right>
      <top style="thin">
        <color indexed="64"/>
      </top>
      <bottom style="thin">
        <color indexed="64"/>
      </bottom>
      <diagonal/>
    </border>
    <border>
      <left style="hair">
        <color theme="0" tint="-0.14999847407452621"/>
      </left>
      <right style="hair">
        <color theme="0" tint="-0.14999847407452621"/>
      </right>
      <top/>
      <bottom style="hair">
        <color theme="0" tint="-0.14999847407452621"/>
      </bottom>
      <diagonal/>
    </border>
  </borders>
  <cellStyleXfs count="1">
    <xf numFmtId="0" fontId="0" fillId="0" borderId="0"/>
  </cellStyleXfs>
  <cellXfs count="42">
    <xf numFmtId="0" fontId="0" fillId="0" borderId="0" xfId="0"/>
    <xf numFmtId="14" fontId="1" fillId="0" borderId="1" xfId="0" applyNumberFormat="1" applyFont="1" applyBorder="1" applyAlignment="1">
      <alignment horizontal="center"/>
    </xf>
    <xf numFmtId="0" fontId="2" fillId="0" borderId="0" xfId="0" applyFont="1"/>
    <xf numFmtId="0" fontId="2" fillId="0" borderId="1" xfId="0" applyFont="1" applyBorder="1"/>
    <xf numFmtId="14" fontId="2" fillId="0" borderId="1" xfId="0" applyNumberFormat="1" applyFont="1" applyBorder="1" applyAlignment="1">
      <alignment horizontal="center"/>
    </xf>
    <xf numFmtId="0" fontId="2" fillId="0" borderId="0" xfId="0" applyFont="1" applyAlignment="1">
      <alignment horizontal="center"/>
    </xf>
    <xf numFmtId="0" fontId="1" fillId="0" borderId="0" xfId="0" applyNumberFormat="1" applyFont="1" applyBorder="1" applyAlignment="1">
      <alignment horizontal="center"/>
    </xf>
    <xf numFmtId="0" fontId="1" fillId="0" borderId="3" xfId="0" applyFont="1" applyBorder="1"/>
    <xf numFmtId="14" fontId="1" fillId="0" borderId="3" xfId="0" applyNumberFormat="1" applyFont="1" applyBorder="1" applyAlignment="1">
      <alignment horizontal="center"/>
    </xf>
    <xf numFmtId="0" fontId="1" fillId="0" borderId="3" xfId="0" applyFont="1" applyBorder="1" applyAlignment="1">
      <alignment horizontal="center"/>
    </xf>
    <xf numFmtId="0" fontId="3" fillId="8" borderId="2" xfId="0" applyFont="1" applyFill="1" applyBorder="1" applyAlignment="1">
      <alignment horizontal="center"/>
    </xf>
    <xf numFmtId="0" fontId="3" fillId="7" borderId="2" xfId="0" applyFont="1" applyFill="1" applyBorder="1" applyAlignment="1">
      <alignment horizontal="center"/>
    </xf>
    <xf numFmtId="0" fontId="3" fillId="6" borderId="2" xfId="0" applyFont="1" applyFill="1" applyBorder="1" applyAlignment="1">
      <alignment horizontal="center"/>
    </xf>
    <xf numFmtId="0" fontId="3" fillId="4" borderId="2" xfId="0" applyFont="1" applyFill="1" applyBorder="1" applyAlignment="1">
      <alignment horizontal="center"/>
    </xf>
    <xf numFmtId="0" fontId="3" fillId="2" borderId="2" xfId="0" applyFont="1" applyFill="1" applyBorder="1" applyAlignment="1">
      <alignment horizontal="center"/>
    </xf>
    <xf numFmtId="0" fontId="3" fillId="3" borderId="2" xfId="0" applyFont="1" applyFill="1" applyBorder="1" applyAlignment="1">
      <alignment horizontal="center"/>
    </xf>
    <xf numFmtId="0" fontId="2" fillId="0" borderId="1" xfId="0" applyNumberFormat="1" applyFont="1" applyBorder="1" applyAlignment="1">
      <alignment horizontal="center"/>
    </xf>
    <xf numFmtId="0" fontId="3" fillId="8" borderId="2" xfId="0" applyNumberFormat="1" applyFont="1" applyFill="1" applyBorder="1" applyAlignment="1">
      <alignment horizontal="center"/>
    </xf>
    <xf numFmtId="0" fontId="1" fillId="0" borderId="3" xfId="0" applyNumberFormat="1" applyFont="1" applyBorder="1" applyAlignment="1">
      <alignment horizontal="center"/>
    </xf>
    <xf numFmtId="0" fontId="2" fillId="0" borderId="0" xfId="0" applyNumberFormat="1" applyFont="1" applyAlignment="1">
      <alignment horizontal="center"/>
    </xf>
    <xf numFmtId="0" fontId="2" fillId="0" borderId="1" xfId="0" applyFont="1" applyBorder="1" applyAlignment="1">
      <alignment horizontal="left"/>
    </xf>
    <xf numFmtId="0" fontId="2" fillId="0" borderId="0" xfId="0" applyFont="1" applyAlignment="1">
      <alignment horizontal="left"/>
    </xf>
    <xf numFmtId="0" fontId="3" fillId="8" borderId="2" xfId="0" applyFont="1" applyFill="1" applyBorder="1" applyAlignment="1">
      <alignment horizontal="left"/>
    </xf>
    <xf numFmtId="0" fontId="1" fillId="0" borderId="3" xfId="0" applyFont="1" applyBorder="1" applyAlignment="1">
      <alignment horizontal="left"/>
    </xf>
    <xf numFmtId="0" fontId="2" fillId="0" borderId="0" xfId="0" applyFont="1" applyFill="1" applyAlignment="1">
      <alignment horizontal="center"/>
    </xf>
    <xf numFmtId="0" fontId="2" fillId="0" borderId="0" xfId="0" applyFont="1" applyFill="1" applyAlignment="1">
      <alignment horizontal="left"/>
    </xf>
    <xf numFmtId="0" fontId="2" fillId="0" borderId="0" xfId="0" applyFont="1" applyFill="1"/>
    <xf numFmtId="14" fontId="2" fillId="0" borderId="0" xfId="0" applyNumberFormat="1" applyFont="1" applyFill="1" applyAlignment="1">
      <alignment horizontal="center"/>
    </xf>
    <xf numFmtId="0" fontId="2" fillId="0" borderId="0" xfId="0" applyNumberFormat="1" applyFont="1" applyFill="1" applyAlignment="1">
      <alignment horizontal="center"/>
    </xf>
    <xf numFmtId="0" fontId="1" fillId="0" borderId="3" xfId="0" applyFont="1" applyFill="1" applyBorder="1" applyAlignment="1">
      <alignment horizontal="center"/>
    </xf>
    <xf numFmtId="0" fontId="1" fillId="0" borderId="0" xfId="0" applyNumberFormat="1" applyFont="1" applyFill="1" applyBorder="1" applyAlignment="1">
      <alignment horizontal="center"/>
    </xf>
    <xf numFmtId="0" fontId="1" fillId="0" borderId="1" xfId="0" applyFont="1" applyFill="1" applyBorder="1" applyAlignment="1">
      <alignment horizontal="left"/>
    </xf>
    <xf numFmtId="0" fontId="1" fillId="0" borderId="1" xfId="0" applyFont="1" applyFill="1" applyBorder="1"/>
    <xf numFmtId="14" fontId="1" fillId="0" borderId="1" xfId="0" applyNumberFormat="1" applyFont="1" applyFill="1" applyBorder="1" applyAlignment="1">
      <alignment horizontal="center"/>
    </xf>
    <xf numFmtId="14" fontId="1" fillId="0" borderId="0" xfId="0" applyNumberFormat="1" applyFont="1" applyFill="1" applyBorder="1" applyAlignment="1">
      <alignment horizontal="center"/>
    </xf>
    <xf numFmtId="0" fontId="2" fillId="0" borderId="1" xfId="0" applyFont="1" applyFill="1" applyBorder="1" applyAlignment="1">
      <alignment horizontal="center"/>
    </xf>
    <xf numFmtId="0" fontId="1" fillId="0" borderId="1" xfId="0" applyFont="1" applyFill="1" applyBorder="1" applyAlignment="1">
      <alignment horizontal="center"/>
    </xf>
    <xf numFmtId="0" fontId="1" fillId="0" borderId="1" xfId="0" quotePrefix="1" applyFont="1" applyFill="1" applyBorder="1" applyAlignment="1">
      <alignment horizontal="left"/>
    </xf>
    <xf numFmtId="0" fontId="4" fillId="0" borderId="0" xfId="0" applyFont="1" applyFill="1" applyAlignment="1">
      <alignment horizontal="center"/>
    </xf>
    <xf numFmtId="0" fontId="3" fillId="5" borderId="2" xfId="0" applyFont="1" applyFill="1" applyBorder="1" applyAlignment="1">
      <alignment horizontal="center"/>
    </xf>
    <xf numFmtId="0" fontId="3" fillId="9" borderId="0" xfId="0" applyFont="1" applyFill="1" applyAlignment="1">
      <alignment horizontal="center"/>
    </xf>
    <xf numFmtId="0" fontId="3" fillId="9" borderId="0" xfId="0" applyFont="1" applyFill="1"/>
  </cellXfs>
  <cellStyles count="1">
    <cellStyle name="Normal" xfId="0" builtinId="0"/>
  </cellStyles>
  <dxfs count="0"/>
  <tableStyles count="0" defaultTableStyle="TableStyleMedium2" defaultPivotStyle="PivotStyleLight16"/>
  <colors>
    <mruColors>
      <color rgb="FF055F07"/>
      <color rgb="FF554E25"/>
      <color rgb="FFD60093"/>
      <color rgb="FF6B3939"/>
      <color rgb="FF660066"/>
      <color rgb="FF003300"/>
      <color rgb="FFA71167"/>
      <color rgb="FFDBD07D"/>
      <color rgb="FFA3C692"/>
      <color rgb="FF837C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EAA13-9B50-4F98-A3A9-EA454520EDF6}">
  <dimension ref="A1:AB41"/>
  <sheetViews>
    <sheetView tabSelected="1" topLeftCell="D1" zoomScale="64" zoomScaleNormal="10" workbookViewId="0">
      <selection activeCell="T10" sqref="T10"/>
    </sheetView>
  </sheetViews>
  <sheetFormatPr defaultRowHeight="15.6"/>
  <cols>
    <col min="1" max="1" width="8.88671875" style="5"/>
    <col min="2" max="2" width="40.6640625" style="21" bestFit="1" customWidth="1"/>
    <col min="3" max="3" width="75.109375" style="2" customWidth="1"/>
    <col min="4" max="4" width="25.6640625" style="5" bestFit="1" customWidth="1"/>
    <col min="5" max="5" width="23.33203125" style="5" bestFit="1" customWidth="1"/>
    <col min="6" max="6" width="24.5546875" style="5" bestFit="1" customWidth="1"/>
    <col min="7" max="7" width="22.109375" style="5" customWidth="1"/>
    <col min="8" max="8" width="22.6640625" style="5" customWidth="1"/>
    <col min="9" max="9" width="28.5546875" style="19" customWidth="1"/>
    <col min="10" max="10" width="31.5546875" style="2" customWidth="1"/>
    <col min="11" max="11" width="34.33203125" style="2" bestFit="1" customWidth="1"/>
    <col min="12" max="12" width="27.5546875" style="5" bestFit="1" customWidth="1"/>
    <col min="13" max="13" width="21.6640625" style="5" bestFit="1" customWidth="1"/>
    <col min="14" max="14" width="45.21875" style="5" customWidth="1"/>
    <col min="15" max="15" width="44.77734375" style="5" bestFit="1" customWidth="1"/>
    <col min="16" max="16" width="33.6640625" style="5" bestFit="1" customWidth="1"/>
    <col min="17" max="17" width="18.33203125" style="5" bestFit="1" customWidth="1"/>
    <col min="18" max="18" width="25.33203125" style="5" bestFit="1" customWidth="1"/>
    <col min="19" max="19" width="31.77734375" style="5" bestFit="1" customWidth="1"/>
    <col min="20" max="20" width="60.109375" style="5" bestFit="1" customWidth="1"/>
    <col min="21" max="21" width="65.88671875" style="5" bestFit="1" customWidth="1"/>
    <col min="22" max="22" width="18" style="5" bestFit="1" customWidth="1"/>
    <col min="23" max="23" width="7.44140625" style="5" bestFit="1" customWidth="1"/>
    <col min="24" max="24" width="11.5546875" style="5" bestFit="1" customWidth="1"/>
    <col min="25" max="25" width="6.6640625" style="5" bestFit="1" customWidth="1"/>
    <col min="26" max="26" width="14.109375" style="5" bestFit="1" customWidth="1"/>
    <col min="27" max="27" width="15.44140625" style="2" bestFit="1" customWidth="1"/>
    <col min="28" max="28" width="11.88671875" style="2" bestFit="1" customWidth="1"/>
    <col min="29" max="16384" width="8.88671875" style="2"/>
  </cols>
  <sheetData>
    <row r="1" spans="1:28" ht="21">
      <c r="A1" s="10" t="s">
        <v>0</v>
      </c>
      <c r="B1" s="22" t="s">
        <v>5</v>
      </c>
      <c r="C1" s="10" t="s">
        <v>12</v>
      </c>
      <c r="D1" s="10" t="s">
        <v>16</v>
      </c>
      <c r="E1" s="10" t="s">
        <v>17</v>
      </c>
      <c r="F1" s="10" t="s">
        <v>21</v>
      </c>
      <c r="G1" s="10" t="s">
        <v>20</v>
      </c>
      <c r="H1" s="10" t="s">
        <v>6</v>
      </c>
      <c r="I1" s="17" t="s">
        <v>31</v>
      </c>
      <c r="J1" s="11" t="s">
        <v>13</v>
      </c>
      <c r="K1" s="12" t="s">
        <v>18</v>
      </c>
      <c r="L1" s="13" t="s">
        <v>19</v>
      </c>
      <c r="M1" s="13" t="s">
        <v>8</v>
      </c>
      <c r="N1" s="13" t="s">
        <v>9</v>
      </c>
      <c r="O1" s="13" t="s">
        <v>22</v>
      </c>
      <c r="P1" s="14" t="s">
        <v>23</v>
      </c>
      <c r="Q1" s="14" t="s">
        <v>24</v>
      </c>
      <c r="R1" s="15" t="s">
        <v>14</v>
      </c>
      <c r="S1" s="39" t="s">
        <v>32</v>
      </c>
      <c r="T1" s="40" t="s">
        <v>68</v>
      </c>
      <c r="U1" s="40" t="s">
        <v>69</v>
      </c>
      <c r="V1" s="40" t="s">
        <v>70</v>
      </c>
      <c r="W1" s="40" t="s">
        <v>71</v>
      </c>
      <c r="X1" s="40" t="s">
        <v>72</v>
      </c>
      <c r="Y1" s="40" t="s">
        <v>73</v>
      </c>
      <c r="Z1" s="40" t="s">
        <v>74</v>
      </c>
      <c r="AA1" s="41" t="s">
        <v>75</v>
      </c>
      <c r="AB1" s="41" t="s">
        <v>76</v>
      </c>
    </row>
    <row r="2" spans="1:28">
      <c r="A2" s="5">
        <v>1</v>
      </c>
      <c r="B2" s="23" t="s">
        <v>1</v>
      </c>
      <c r="C2" s="7" t="s">
        <v>11</v>
      </c>
      <c r="D2" s="8">
        <v>44197</v>
      </c>
      <c r="E2" s="8">
        <v>44201</v>
      </c>
      <c r="F2" s="8">
        <v>44423</v>
      </c>
      <c r="G2" s="1">
        <v>44406</v>
      </c>
      <c r="H2" s="5" t="s">
        <v>62</v>
      </c>
      <c r="I2" s="18">
        <v>100</v>
      </c>
      <c r="J2" s="9">
        <f>LEN(TRIM(C2))-LEN(SUBSTITUTE(TRIM(C2),",",""))</f>
        <v>4</v>
      </c>
      <c r="K2" s="6">
        <f t="shared" ref="K2:K41" si="0">IF(ISBLANK(E2),"Not Started",IF(E2&lt;D2,DATEDIF(E2,D2,"d")*-1,DATEDIF(D2,E2,"d")))</f>
        <v>4</v>
      </c>
      <c r="L2" s="5">
        <f t="shared" ref="L2:L41" si="1">DATEDIF(D2,F2,"d")</f>
        <v>226</v>
      </c>
      <c r="M2" s="5">
        <f>IF(K2="Not Started","Not Started",IF(NOT(G2),"Not Completed",DATEDIF(E2,G2,"d")))</f>
        <v>205</v>
      </c>
      <c r="N2" s="5">
        <f>IF(K2="Not Started","Not Started",IF(NOT(G2),"Not Completed",L2-M2))</f>
        <v>21</v>
      </c>
      <c r="O2" s="5">
        <f t="shared" ref="O2:O41" si="2">IF(K2="Not Started","Not Started",IF(N2="Not Completed","Not Completed",IF(SIGN(N2)=-1,ROUND((1-((M2+0.1)/(L2+0.1)))*100,2),ROUND((1-((M2+0.1)/(L2+0.1)))*100,2))))</f>
        <v>9.2899999999999991</v>
      </c>
      <c r="P2" s="5" t="str">
        <f ca="1">IF(ISNUMBER(O2),"Completed",_xlfn.DAYS(F2,TODAY()))</f>
        <v>Completed</v>
      </c>
      <c r="Q2" s="5">
        <f ca="1">IF(OR(P2="Completed",K2="Not Started"),_xlfn.DAYS(G2,E2),_xlfn.DAYS(TODAY(), E2))</f>
        <v>205</v>
      </c>
      <c r="R2" s="5" t="str">
        <f xml:space="preserve"> IF(OR(K2="Not Started",E2=""),"Not Started",IF(O2="Not Completed","In progress",IF(AND(O2&gt;=-1,O2&lt;=1),"On Time",IF(AND(O2&gt;1,O2&lt;=10),"Early",IF(AND(O2&gt;10,O2&lt;=100),"Very Early",IF(AND(O2&lt;-1,O2&gt;=-10),"Late",IF(O2&lt;-10,"Delayed")))))))</f>
        <v>Early</v>
      </c>
      <c r="S2" s="5" t="str">
        <f ca="1">IF(R2="Not Started","Not Started",IF(NOT(R2="In progress"),"Completed",ROUND((100/L2)*(_xlfn.DAYS(TODAY(),D2)),2)))</f>
        <v>Completed</v>
      </c>
      <c r="T2" s="5">
        <f>IF(K2="Not Started","",IF(NOT(G2),"",L2-M2))</f>
        <v>21</v>
      </c>
      <c r="U2" s="5" t="str">
        <f>IF(K2="Not Started","Not Started",IF(NOT(G2),"Not Completed",""))</f>
        <v/>
      </c>
      <c r="V2" s="5">
        <f ca="1" xml:space="preserve"> IF(S2="Completed",1,0)</f>
        <v>1</v>
      </c>
      <c r="W2" s="5">
        <f xml:space="preserve"> IF(R2="Early",1,0)</f>
        <v>1</v>
      </c>
      <c r="X2" s="5">
        <f xml:space="preserve"> IF(R2="Delayed",1,0)</f>
        <v>0</v>
      </c>
      <c r="Y2" s="5">
        <f xml:space="preserve"> IF(R2="Late",1,0)</f>
        <v>0</v>
      </c>
      <c r="Z2" s="5">
        <f xml:space="preserve"> IF(R2="Very Early",1,0)</f>
        <v>0</v>
      </c>
      <c r="AA2" s="2">
        <f xml:space="preserve"> IF(R2="In progress",1,0)</f>
        <v>0</v>
      </c>
      <c r="AB2" s="2">
        <f xml:space="preserve"> IF(R2="On Time",1,0)</f>
        <v>0</v>
      </c>
    </row>
    <row r="3" spans="1:28">
      <c r="A3" s="5">
        <v>2</v>
      </c>
      <c r="B3" s="20" t="s">
        <v>2</v>
      </c>
      <c r="C3" s="3" t="s">
        <v>10</v>
      </c>
      <c r="D3" s="4">
        <v>44197</v>
      </c>
      <c r="E3" s="4">
        <v>44197</v>
      </c>
      <c r="F3" s="4">
        <v>44439</v>
      </c>
      <c r="G3" s="1">
        <v>44545</v>
      </c>
      <c r="H3" s="5" t="s">
        <v>63</v>
      </c>
      <c r="I3" s="16">
        <v>40</v>
      </c>
      <c r="J3" s="9">
        <f t="shared" ref="J3:J41" si="3">LEN(TRIM(C3))-LEN(SUBSTITUTE(TRIM(C3),",",""))</f>
        <v>1</v>
      </c>
      <c r="K3" s="6">
        <f t="shared" si="0"/>
        <v>0</v>
      </c>
      <c r="L3" s="5">
        <f t="shared" si="1"/>
        <v>242</v>
      </c>
      <c r="M3" s="5">
        <f t="shared" ref="M3:M41" si="4">IF(K3="Not Started","Not Started",IF(NOT(G3),"Not Completed",DATEDIF(E3,G3,"d")))</f>
        <v>348</v>
      </c>
      <c r="N3" s="5">
        <f t="shared" ref="N3:N41" si="5">IF(K3="Not Started","Not Started",IF(NOT(G3),"Not Completed",L3-M3))</f>
        <v>-106</v>
      </c>
      <c r="O3" s="5">
        <f t="shared" si="2"/>
        <v>-43.78</v>
      </c>
      <c r="P3" s="5" t="str">
        <f t="shared" ref="P3:P41" ca="1" si="6">IF(ISNUMBER(O3),"Completed",_xlfn.DAYS(F3,TODAY()))</f>
        <v>Completed</v>
      </c>
      <c r="Q3" s="5">
        <f t="shared" ref="Q3:Q41" ca="1" si="7">IF(OR(P3="Completed",K3="Not Started"),_xlfn.DAYS(G3,E3),_xlfn.DAYS(TODAY(), E3))</f>
        <v>348</v>
      </c>
      <c r="R3" s="5" t="str">
        <f t="shared" ref="R3:R41" si="8" xml:space="preserve"> IF(OR(K3="Not Started",E3=""),"Not Started",IF(O3="Not Completed","In progress",IF(AND(O3&gt;=-1,O3&lt;=1),"On Time",IF(AND(O3&gt;1,O3&lt;=10),"Early",IF(AND(O3&gt;10,O3&lt;=100),"Very Early",IF(AND(O3&lt;-1,O3&gt;=-10),"Late",IF(O3&lt;-10,"Delayed")))))))</f>
        <v>Delayed</v>
      </c>
      <c r="S3" s="5" t="str">
        <f t="shared" ref="S3:S41" ca="1" si="9">IF(R3="Not Started","Not Started",IF(NOT(R3="In progress"),"Completed",ROUND((100/L3)*(_xlfn.DAYS(TODAY(),D3)),2)))</f>
        <v>Completed</v>
      </c>
      <c r="T3" s="5">
        <f t="shared" ref="T3:T41" si="10">IF(K3="Not Started","",IF(NOT(G3),"",L3-M3))</f>
        <v>-106</v>
      </c>
      <c r="U3" s="5" t="str">
        <f t="shared" ref="U3:U41" si="11">IF(K3="Not Started","Not Started",IF(NOT(G3),"Not Completed",""))</f>
        <v/>
      </c>
      <c r="V3" s="5">
        <f t="shared" ref="V3:V40" ca="1" si="12" xml:space="preserve"> IF(S3="Completed",1,0)</f>
        <v>1</v>
      </c>
      <c r="W3" s="5">
        <f t="shared" ref="W3:W41" si="13" xml:space="preserve"> IF(R3="Early",1,0)</f>
        <v>0</v>
      </c>
      <c r="X3" s="5">
        <f t="shared" ref="X3:X41" si="14" xml:space="preserve"> IF(R3="Delayed",1,0)</f>
        <v>1</v>
      </c>
      <c r="Y3" s="5">
        <f t="shared" ref="Y3:Y41" si="15" xml:space="preserve"> IF(R3="Late",1,0)</f>
        <v>0</v>
      </c>
      <c r="Z3" s="5">
        <f t="shared" ref="Z3:Z41" si="16" xml:space="preserve"> IF(R3="Very Early",1,0)</f>
        <v>0</v>
      </c>
      <c r="AA3" s="2">
        <f t="shared" ref="AA3:AA41" si="17" xml:space="preserve"> IF(R3="In progress",1,0)</f>
        <v>0</v>
      </c>
      <c r="AB3" s="2">
        <f t="shared" ref="AB3:AB41" si="18" xml:space="preserve"> IF(R3="On Time",1,0)</f>
        <v>0</v>
      </c>
    </row>
    <row r="4" spans="1:28" s="26" customFormat="1">
      <c r="A4" s="24">
        <v>3</v>
      </c>
      <c r="B4" s="31" t="s">
        <v>3</v>
      </c>
      <c r="C4" s="32" t="s">
        <v>4</v>
      </c>
      <c r="D4" s="33">
        <v>44409</v>
      </c>
      <c r="E4" s="33"/>
      <c r="F4" s="33">
        <v>44439</v>
      </c>
      <c r="G4" s="34"/>
      <c r="H4" s="24" t="s">
        <v>63</v>
      </c>
      <c r="I4" s="28">
        <v>10</v>
      </c>
      <c r="J4" s="29">
        <f t="shared" si="3"/>
        <v>0</v>
      </c>
      <c r="K4" s="30" t="str">
        <f t="shared" si="0"/>
        <v>Not Started</v>
      </c>
      <c r="L4" s="24">
        <f t="shared" si="1"/>
        <v>30</v>
      </c>
      <c r="M4" s="24" t="str">
        <f t="shared" si="4"/>
        <v>Not Started</v>
      </c>
      <c r="N4" s="24" t="str">
        <f t="shared" si="5"/>
        <v>Not Started</v>
      </c>
      <c r="O4" s="24" t="str">
        <f t="shared" si="2"/>
        <v>Not Started</v>
      </c>
      <c r="P4" s="24">
        <f t="shared" ca="1" si="6"/>
        <v>5</v>
      </c>
      <c r="Q4" s="24">
        <f t="shared" ca="1" si="7"/>
        <v>0</v>
      </c>
      <c r="R4" s="24" t="str">
        <f t="shared" si="8"/>
        <v>Not Started</v>
      </c>
      <c r="S4" s="24" t="str">
        <f t="shared" ca="1" si="9"/>
        <v>Not Started</v>
      </c>
      <c r="T4" s="5" t="str">
        <f t="shared" si="10"/>
        <v/>
      </c>
      <c r="U4" s="5" t="str">
        <f t="shared" si="11"/>
        <v>Not Started</v>
      </c>
      <c r="V4" s="5">
        <f t="shared" ca="1" si="12"/>
        <v>0</v>
      </c>
      <c r="W4" s="5">
        <f t="shared" si="13"/>
        <v>0</v>
      </c>
      <c r="X4" s="5">
        <f t="shared" si="14"/>
        <v>0</v>
      </c>
      <c r="Y4" s="5">
        <f t="shared" si="15"/>
        <v>0</v>
      </c>
      <c r="Z4" s="5">
        <f t="shared" si="16"/>
        <v>0</v>
      </c>
      <c r="AA4" s="2">
        <f t="shared" si="17"/>
        <v>0</v>
      </c>
      <c r="AB4" s="2">
        <f t="shared" si="18"/>
        <v>0</v>
      </c>
    </row>
    <row r="5" spans="1:28" s="26" customFormat="1">
      <c r="A5" s="24">
        <v>4</v>
      </c>
      <c r="B5" s="25" t="s">
        <v>7</v>
      </c>
      <c r="C5" s="32"/>
      <c r="D5" s="33">
        <v>44425</v>
      </c>
      <c r="E5" s="33">
        <v>44425</v>
      </c>
      <c r="F5" s="33">
        <v>44449</v>
      </c>
      <c r="G5" s="33"/>
      <c r="H5" s="35" t="s">
        <v>62</v>
      </c>
      <c r="I5" s="28">
        <v>0</v>
      </c>
      <c r="J5" s="29">
        <f t="shared" si="3"/>
        <v>0</v>
      </c>
      <c r="K5" s="30">
        <f t="shared" si="0"/>
        <v>0</v>
      </c>
      <c r="L5" s="24">
        <f t="shared" si="1"/>
        <v>24</v>
      </c>
      <c r="M5" s="24" t="str">
        <f t="shared" si="4"/>
        <v>Not Completed</v>
      </c>
      <c r="N5" s="24" t="str">
        <f t="shared" si="5"/>
        <v>Not Completed</v>
      </c>
      <c r="O5" s="24" t="str">
        <f t="shared" si="2"/>
        <v>Not Completed</v>
      </c>
      <c r="P5" s="24">
        <f t="shared" ca="1" si="6"/>
        <v>15</v>
      </c>
      <c r="Q5" s="24">
        <f t="shared" ca="1" si="7"/>
        <v>9</v>
      </c>
      <c r="R5" s="24" t="str">
        <f t="shared" si="8"/>
        <v>In progress</v>
      </c>
      <c r="S5" s="24">
        <f t="shared" ca="1" si="9"/>
        <v>37.5</v>
      </c>
      <c r="T5" s="5" t="str">
        <f t="shared" si="10"/>
        <v/>
      </c>
      <c r="U5" s="5" t="str">
        <f t="shared" si="11"/>
        <v>Not Completed</v>
      </c>
      <c r="V5" s="5">
        <f t="shared" ca="1" si="12"/>
        <v>0</v>
      </c>
      <c r="W5" s="5">
        <f t="shared" si="13"/>
        <v>0</v>
      </c>
      <c r="X5" s="5">
        <f t="shared" si="14"/>
        <v>0</v>
      </c>
      <c r="Y5" s="5">
        <f t="shared" si="15"/>
        <v>0</v>
      </c>
      <c r="Z5" s="5">
        <f t="shared" si="16"/>
        <v>0</v>
      </c>
      <c r="AA5" s="2">
        <f t="shared" si="17"/>
        <v>1</v>
      </c>
      <c r="AB5" s="2">
        <f t="shared" si="18"/>
        <v>0</v>
      </c>
    </row>
    <row r="6" spans="1:28" s="26" customFormat="1">
      <c r="A6" s="24">
        <v>5</v>
      </c>
      <c r="B6" s="25" t="s">
        <v>15</v>
      </c>
      <c r="C6" s="32"/>
      <c r="D6" s="33">
        <v>44409</v>
      </c>
      <c r="E6" s="33">
        <v>44409</v>
      </c>
      <c r="F6" s="33">
        <v>44439</v>
      </c>
      <c r="G6" s="34"/>
      <c r="H6" s="24" t="s">
        <v>62</v>
      </c>
      <c r="I6" s="28">
        <v>60</v>
      </c>
      <c r="J6" s="29">
        <f t="shared" si="3"/>
        <v>0</v>
      </c>
      <c r="K6" s="30">
        <f t="shared" si="0"/>
        <v>0</v>
      </c>
      <c r="L6" s="24">
        <f t="shared" si="1"/>
        <v>30</v>
      </c>
      <c r="M6" s="24" t="str">
        <f t="shared" si="4"/>
        <v>Not Completed</v>
      </c>
      <c r="N6" s="24" t="str">
        <f t="shared" si="5"/>
        <v>Not Completed</v>
      </c>
      <c r="O6" s="24" t="str">
        <f t="shared" si="2"/>
        <v>Not Completed</v>
      </c>
      <c r="P6" s="24">
        <f t="shared" ca="1" si="6"/>
        <v>5</v>
      </c>
      <c r="Q6" s="24">
        <f t="shared" ca="1" si="7"/>
        <v>25</v>
      </c>
      <c r="R6" s="24" t="str">
        <f t="shared" si="8"/>
        <v>In progress</v>
      </c>
      <c r="S6" s="24">
        <f t="shared" ca="1" si="9"/>
        <v>83.33</v>
      </c>
      <c r="T6" s="5" t="str">
        <f t="shared" si="10"/>
        <v/>
      </c>
      <c r="U6" s="5" t="str">
        <f t="shared" si="11"/>
        <v>Not Completed</v>
      </c>
      <c r="V6" s="5">
        <f t="shared" ca="1" si="12"/>
        <v>0</v>
      </c>
      <c r="W6" s="5">
        <f t="shared" si="13"/>
        <v>0</v>
      </c>
      <c r="X6" s="5">
        <f t="shared" si="14"/>
        <v>0</v>
      </c>
      <c r="Y6" s="5">
        <f t="shared" si="15"/>
        <v>0</v>
      </c>
      <c r="Z6" s="5">
        <f t="shared" si="16"/>
        <v>0</v>
      </c>
      <c r="AA6" s="2">
        <f t="shared" si="17"/>
        <v>1</v>
      </c>
      <c r="AB6" s="2">
        <f t="shared" si="18"/>
        <v>0</v>
      </c>
    </row>
    <row r="7" spans="1:28" s="26" customFormat="1">
      <c r="A7" s="24">
        <v>6</v>
      </c>
      <c r="B7" s="25" t="s">
        <v>25</v>
      </c>
      <c r="D7" s="33">
        <v>44397</v>
      </c>
      <c r="E7" s="33">
        <v>44397</v>
      </c>
      <c r="F7" s="33">
        <v>44418</v>
      </c>
      <c r="G7" s="33">
        <v>44416</v>
      </c>
      <c r="H7" s="36" t="s">
        <v>62</v>
      </c>
      <c r="I7" s="28">
        <v>100</v>
      </c>
      <c r="J7" s="29">
        <f t="shared" si="3"/>
        <v>0</v>
      </c>
      <c r="K7" s="30">
        <f t="shared" si="0"/>
        <v>0</v>
      </c>
      <c r="L7" s="24">
        <f t="shared" si="1"/>
        <v>21</v>
      </c>
      <c r="M7" s="24">
        <f t="shared" si="4"/>
        <v>19</v>
      </c>
      <c r="N7" s="24">
        <f t="shared" si="5"/>
        <v>2</v>
      </c>
      <c r="O7" s="24">
        <f t="shared" si="2"/>
        <v>9.48</v>
      </c>
      <c r="P7" s="24" t="str">
        <f t="shared" ca="1" si="6"/>
        <v>Completed</v>
      </c>
      <c r="Q7" s="24">
        <f t="shared" ca="1" si="7"/>
        <v>19</v>
      </c>
      <c r="R7" s="24" t="str">
        <f t="shared" si="8"/>
        <v>Early</v>
      </c>
      <c r="S7" s="24" t="str">
        <f t="shared" ca="1" si="9"/>
        <v>Completed</v>
      </c>
      <c r="T7" s="5">
        <f t="shared" si="10"/>
        <v>2</v>
      </c>
      <c r="U7" s="5" t="str">
        <f t="shared" si="11"/>
        <v/>
      </c>
      <c r="V7" s="5">
        <f t="shared" ca="1" si="12"/>
        <v>1</v>
      </c>
      <c r="W7" s="5">
        <f t="shared" si="13"/>
        <v>1</v>
      </c>
      <c r="X7" s="5">
        <f t="shared" si="14"/>
        <v>0</v>
      </c>
      <c r="Y7" s="5">
        <f t="shared" si="15"/>
        <v>0</v>
      </c>
      <c r="Z7" s="5">
        <f t="shared" si="16"/>
        <v>0</v>
      </c>
      <c r="AA7" s="2">
        <f t="shared" si="17"/>
        <v>0</v>
      </c>
      <c r="AB7" s="2">
        <f t="shared" si="18"/>
        <v>0</v>
      </c>
    </row>
    <row r="8" spans="1:28" s="26" customFormat="1">
      <c r="A8" s="24">
        <v>7</v>
      </c>
      <c r="B8" s="31" t="s">
        <v>26</v>
      </c>
      <c r="D8" s="33">
        <v>44397</v>
      </c>
      <c r="E8" s="33">
        <v>44397</v>
      </c>
      <c r="F8" s="33">
        <v>44469</v>
      </c>
      <c r="G8" s="24"/>
      <c r="H8" s="24" t="s">
        <v>63</v>
      </c>
      <c r="I8" s="28">
        <v>50</v>
      </c>
      <c r="J8" s="29">
        <f t="shared" si="3"/>
        <v>0</v>
      </c>
      <c r="K8" s="30">
        <f t="shared" si="0"/>
        <v>0</v>
      </c>
      <c r="L8" s="24">
        <f t="shared" si="1"/>
        <v>72</v>
      </c>
      <c r="M8" s="24" t="str">
        <f t="shared" si="4"/>
        <v>Not Completed</v>
      </c>
      <c r="N8" s="24" t="str">
        <f t="shared" si="5"/>
        <v>Not Completed</v>
      </c>
      <c r="O8" s="24" t="str">
        <f t="shared" si="2"/>
        <v>Not Completed</v>
      </c>
      <c r="P8" s="24">
        <f t="shared" ca="1" si="6"/>
        <v>35</v>
      </c>
      <c r="Q8" s="24">
        <f t="shared" ca="1" si="7"/>
        <v>37</v>
      </c>
      <c r="R8" s="24" t="str">
        <f t="shared" si="8"/>
        <v>In progress</v>
      </c>
      <c r="S8" s="24">
        <f t="shared" ca="1" si="9"/>
        <v>51.39</v>
      </c>
      <c r="T8" s="5" t="str">
        <f t="shared" si="10"/>
        <v/>
      </c>
      <c r="U8" s="5" t="str">
        <f t="shared" si="11"/>
        <v>Not Completed</v>
      </c>
      <c r="V8" s="5">
        <f t="shared" ca="1" si="12"/>
        <v>0</v>
      </c>
      <c r="W8" s="5">
        <f t="shared" si="13"/>
        <v>0</v>
      </c>
      <c r="X8" s="5">
        <f t="shared" si="14"/>
        <v>0</v>
      </c>
      <c r="Y8" s="5">
        <f t="shared" si="15"/>
        <v>0</v>
      </c>
      <c r="Z8" s="5">
        <f t="shared" si="16"/>
        <v>0</v>
      </c>
      <c r="AA8" s="2">
        <f t="shared" si="17"/>
        <v>1</v>
      </c>
      <c r="AB8" s="2">
        <f t="shared" si="18"/>
        <v>0</v>
      </c>
    </row>
    <row r="9" spans="1:28" s="26" customFormat="1">
      <c r="A9" s="24">
        <v>8</v>
      </c>
      <c r="B9" s="37" t="s">
        <v>27</v>
      </c>
      <c r="D9" s="33">
        <v>44501</v>
      </c>
      <c r="E9" s="24"/>
      <c r="F9" s="33">
        <v>44561</v>
      </c>
      <c r="G9" s="24"/>
      <c r="H9" s="36" t="s">
        <v>62</v>
      </c>
      <c r="I9" s="28">
        <v>0</v>
      </c>
      <c r="J9" s="29">
        <f t="shared" si="3"/>
        <v>0</v>
      </c>
      <c r="K9" s="30" t="str">
        <f t="shared" si="0"/>
        <v>Not Started</v>
      </c>
      <c r="L9" s="24">
        <f t="shared" si="1"/>
        <v>60</v>
      </c>
      <c r="M9" s="24" t="str">
        <f t="shared" si="4"/>
        <v>Not Started</v>
      </c>
      <c r="N9" s="24" t="str">
        <f t="shared" si="5"/>
        <v>Not Started</v>
      </c>
      <c r="O9" s="24" t="str">
        <f t="shared" si="2"/>
        <v>Not Started</v>
      </c>
      <c r="P9" s="24">
        <f t="shared" ca="1" si="6"/>
        <v>127</v>
      </c>
      <c r="Q9" s="24">
        <f t="shared" ca="1" si="7"/>
        <v>0</v>
      </c>
      <c r="R9" s="24" t="str">
        <f t="shared" si="8"/>
        <v>Not Started</v>
      </c>
      <c r="S9" s="24" t="str">
        <f t="shared" ca="1" si="9"/>
        <v>Not Started</v>
      </c>
      <c r="T9" s="5" t="str">
        <f t="shared" si="10"/>
        <v/>
      </c>
      <c r="U9" s="5" t="str">
        <f t="shared" si="11"/>
        <v>Not Started</v>
      </c>
      <c r="V9" s="5">
        <f t="shared" ca="1" si="12"/>
        <v>0</v>
      </c>
      <c r="W9" s="5">
        <f t="shared" si="13"/>
        <v>0</v>
      </c>
      <c r="X9" s="5">
        <f t="shared" si="14"/>
        <v>0</v>
      </c>
      <c r="Y9" s="5">
        <f t="shared" si="15"/>
        <v>0</v>
      </c>
      <c r="Z9" s="5">
        <f t="shared" si="16"/>
        <v>0</v>
      </c>
      <c r="AA9" s="2">
        <f t="shared" si="17"/>
        <v>0</v>
      </c>
      <c r="AB9" s="2">
        <f t="shared" si="18"/>
        <v>0</v>
      </c>
    </row>
    <row r="10" spans="1:28" s="26" customFormat="1">
      <c r="A10" s="24">
        <v>9</v>
      </c>
      <c r="B10" s="32" t="s">
        <v>28</v>
      </c>
      <c r="D10" s="33">
        <v>44418</v>
      </c>
      <c r="E10" s="33">
        <v>44418</v>
      </c>
      <c r="F10" s="33">
        <v>44439</v>
      </c>
      <c r="G10" s="24"/>
      <c r="H10" s="36" t="s">
        <v>62</v>
      </c>
      <c r="I10" s="28">
        <v>20</v>
      </c>
      <c r="J10" s="29">
        <f t="shared" si="3"/>
        <v>0</v>
      </c>
      <c r="K10" s="30">
        <f t="shared" si="0"/>
        <v>0</v>
      </c>
      <c r="L10" s="24">
        <f t="shared" si="1"/>
        <v>21</v>
      </c>
      <c r="M10" s="24" t="str">
        <f t="shared" si="4"/>
        <v>Not Completed</v>
      </c>
      <c r="N10" s="24" t="str">
        <f t="shared" si="5"/>
        <v>Not Completed</v>
      </c>
      <c r="O10" s="24" t="str">
        <f t="shared" si="2"/>
        <v>Not Completed</v>
      </c>
      <c r="P10" s="24">
        <f t="shared" ca="1" si="6"/>
        <v>5</v>
      </c>
      <c r="Q10" s="24">
        <f t="shared" ca="1" si="7"/>
        <v>16</v>
      </c>
      <c r="R10" s="24" t="str">
        <f t="shared" si="8"/>
        <v>In progress</v>
      </c>
      <c r="S10" s="24">
        <f t="shared" ca="1" si="9"/>
        <v>76.19</v>
      </c>
      <c r="T10" s="5" t="str">
        <f t="shared" si="10"/>
        <v/>
      </c>
      <c r="U10" s="5" t="str">
        <f t="shared" si="11"/>
        <v>Not Completed</v>
      </c>
      <c r="V10" s="5">
        <f t="shared" ca="1" si="12"/>
        <v>0</v>
      </c>
      <c r="W10" s="5">
        <f t="shared" si="13"/>
        <v>0</v>
      </c>
      <c r="X10" s="5">
        <f t="shared" si="14"/>
        <v>0</v>
      </c>
      <c r="Y10" s="5">
        <f t="shared" si="15"/>
        <v>0</v>
      </c>
      <c r="Z10" s="5">
        <f t="shared" si="16"/>
        <v>0</v>
      </c>
      <c r="AA10" s="2">
        <f t="shared" si="17"/>
        <v>1</v>
      </c>
      <c r="AB10" s="2">
        <f t="shared" si="18"/>
        <v>0</v>
      </c>
    </row>
    <row r="11" spans="1:28" s="26" customFormat="1">
      <c r="A11" s="24">
        <v>10</v>
      </c>
      <c r="B11" s="25" t="s">
        <v>29</v>
      </c>
      <c r="C11" s="33"/>
      <c r="D11" s="33">
        <v>44414</v>
      </c>
      <c r="E11" s="33">
        <v>44414</v>
      </c>
      <c r="F11" s="33">
        <v>44414</v>
      </c>
      <c r="G11" s="33">
        <v>44414</v>
      </c>
      <c r="H11" s="24" t="s">
        <v>63</v>
      </c>
      <c r="I11" s="28">
        <v>100</v>
      </c>
      <c r="J11" s="29">
        <f t="shared" si="3"/>
        <v>0</v>
      </c>
      <c r="K11" s="30">
        <f t="shared" si="0"/>
        <v>0</v>
      </c>
      <c r="L11" s="24">
        <f t="shared" si="1"/>
        <v>0</v>
      </c>
      <c r="M11" s="24">
        <f t="shared" si="4"/>
        <v>0</v>
      </c>
      <c r="N11" s="24">
        <f t="shared" si="5"/>
        <v>0</v>
      </c>
      <c r="O11" s="24">
        <f t="shared" si="2"/>
        <v>0</v>
      </c>
      <c r="P11" s="24" t="str">
        <f t="shared" ca="1" si="6"/>
        <v>Completed</v>
      </c>
      <c r="Q11" s="24">
        <f t="shared" ca="1" si="7"/>
        <v>0</v>
      </c>
      <c r="R11" s="24" t="str">
        <f t="shared" si="8"/>
        <v>On Time</v>
      </c>
      <c r="S11" s="24" t="str">
        <f t="shared" ca="1" si="9"/>
        <v>Completed</v>
      </c>
      <c r="T11" s="5">
        <f t="shared" si="10"/>
        <v>0</v>
      </c>
      <c r="U11" s="5" t="str">
        <f t="shared" si="11"/>
        <v/>
      </c>
      <c r="V11" s="5">
        <f t="shared" ca="1" si="12"/>
        <v>1</v>
      </c>
      <c r="W11" s="5">
        <f t="shared" si="13"/>
        <v>0</v>
      </c>
      <c r="X11" s="5">
        <f t="shared" si="14"/>
        <v>0</v>
      </c>
      <c r="Y11" s="5">
        <f t="shared" si="15"/>
        <v>0</v>
      </c>
      <c r="Z11" s="5">
        <f t="shared" si="16"/>
        <v>0</v>
      </c>
      <c r="AA11" s="2">
        <f t="shared" si="17"/>
        <v>0</v>
      </c>
      <c r="AB11" s="2">
        <f t="shared" si="18"/>
        <v>1</v>
      </c>
    </row>
    <row r="12" spans="1:28" s="26" customFormat="1">
      <c r="A12" s="24">
        <v>11</v>
      </c>
      <c r="B12" s="25" t="s">
        <v>30</v>
      </c>
      <c r="D12" s="33">
        <v>44378</v>
      </c>
      <c r="E12" s="33">
        <v>44378</v>
      </c>
      <c r="F12" s="33">
        <v>44439</v>
      </c>
      <c r="G12" s="24"/>
      <c r="H12" s="24" t="s">
        <v>63</v>
      </c>
      <c r="I12" s="28">
        <v>0</v>
      </c>
      <c r="J12" s="29">
        <f t="shared" si="3"/>
        <v>0</v>
      </c>
      <c r="K12" s="30">
        <f t="shared" si="0"/>
        <v>0</v>
      </c>
      <c r="L12" s="24">
        <f t="shared" si="1"/>
        <v>61</v>
      </c>
      <c r="M12" s="24" t="str">
        <f t="shared" si="4"/>
        <v>Not Completed</v>
      </c>
      <c r="N12" s="24" t="str">
        <f t="shared" si="5"/>
        <v>Not Completed</v>
      </c>
      <c r="O12" s="24" t="str">
        <f t="shared" si="2"/>
        <v>Not Completed</v>
      </c>
      <c r="P12" s="24">
        <f t="shared" ca="1" si="6"/>
        <v>5</v>
      </c>
      <c r="Q12" s="24">
        <f t="shared" ca="1" si="7"/>
        <v>56</v>
      </c>
      <c r="R12" s="24" t="str">
        <f t="shared" si="8"/>
        <v>In progress</v>
      </c>
      <c r="S12" s="24">
        <f t="shared" ca="1" si="9"/>
        <v>91.8</v>
      </c>
      <c r="T12" s="5"/>
      <c r="U12" s="5" t="str">
        <f t="shared" si="11"/>
        <v>Not Completed</v>
      </c>
      <c r="V12" s="5">
        <f t="shared" ca="1" si="12"/>
        <v>0</v>
      </c>
      <c r="W12" s="5">
        <f t="shared" si="13"/>
        <v>0</v>
      </c>
      <c r="X12" s="5">
        <f t="shared" si="14"/>
        <v>0</v>
      </c>
      <c r="Y12" s="5">
        <f t="shared" si="15"/>
        <v>0</v>
      </c>
      <c r="Z12" s="5">
        <f t="shared" si="16"/>
        <v>0</v>
      </c>
      <c r="AA12" s="2">
        <f t="shared" si="17"/>
        <v>1</v>
      </c>
      <c r="AB12" s="2">
        <f t="shared" si="18"/>
        <v>0</v>
      </c>
    </row>
    <row r="13" spans="1:28" s="26" customFormat="1">
      <c r="A13" s="24">
        <v>12</v>
      </c>
      <c r="B13" s="25" t="s">
        <v>33</v>
      </c>
      <c r="D13" s="27">
        <v>44470</v>
      </c>
      <c r="E13" s="24"/>
      <c r="F13" s="27">
        <v>44531</v>
      </c>
      <c r="G13" s="24"/>
      <c r="H13" s="24" t="s">
        <v>64</v>
      </c>
      <c r="I13" s="28">
        <v>0</v>
      </c>
      <c r="J13" s="29">
        <f t="shared" si="3"/>
        <v>0</v>
      </c>
      <c r="K13" s="30" t="str">
        <f t="shared" si="0"/>
        <v>Not Started</v>
      </c>
      <c r="L13" s="24">
        <f t="shared" si="1"/>
        <v>61</v>
      </c>
      <c r="M13" s="24" t="str">
        <f t="shared" si="4"/>
        <v>Not Started</v>
      </c>
      <c r="N13" s="24" t="str">
        <f t="shared" si="5"/>
        <v>Not Started</v>
      </c>
      <c r="O13" s="24" t="str">
        <f t="shared" si="2"/>
        <v>Not Started</v>
      </c>
      <c r="P13" s="24">
        <f t="shared" ca="1" si="6"/>
        <v>97</v>
      </c>
      <c r="Q13" s="24">
        <f t="shared" ca="1" si="7"/>
        <v>0</v>
      </c>
      <c r="R13" s="24" t="str">
        <f t="shared" si="8"/>
        <v>Not Started</v>
      </c>
      <c r="S13" s="24" t="str">
        <f t="shared" ca="1" si="9"/>
        <v>Not Started</v>
      </c>
      <c r="T13" s="5" t="str">
        <f t="shared" si="10"/>
        <v/>
      </c>
      <c r="U13" s="5" t="str">
        <f t="shared" si="11"/>
        <v>Not Started</v>
      </c>
      <c r="V13" s="5">
        <f t="shared" ca="1" si="12"/>
        <v>0</v>
      </c>
      <c r="W13" s="5">
        <f t="shared" si="13"/>
        <v>0</v>
      </c>
      <c r="X13" s="5">
        <f t="shared" si="14"/>
        <v>0</v>
      </c>
      <c r="Y13" s="5">
        <f t="shared" si="15"/>
        <v>0</v>
      </c>
      <c r="Z13" s="5">
        <f t="shared" si="16"/>
        <v>0</v>
      </c>
      <c r="AA13" s="2">
        <f t="shared" si="17"/>
        <v>0</v>
      </c>
      <c r="AB13" s="2">
        <f t="shared" si="18"/>
        <v>0</v>
      </c>
    </row>
    <row r="14" spans="1:28" s="38" customFormat="1" ht="21">
      <c r="A14" s="24">
        <v>13</v>
      </c>
      <c r="B14" s="25" t="s">
        <v>34</v>
      </c>
      <c r="C14" s="24"/>
      <c r="D14" s="27">
        <v>44470</v>
      </c>
      <c r="E14" s="24"/>
      <c r="F14" s="27">
        <v>44545</v>
      </c>
      <c r="G14" s="24"/>
      <c r="H14" s="24" t="s">
        <v>65</v>
      </c>
      <c r="I14" s="24">
        <v>0</v>
      </c>
      <c r="J14" s="29">
        <f t="shared" si="3"/>
        <v>0</v>
      </c>
      <c r="K14" s="30" t="str">
        <f t="shared" si="0"/>
        <v>Not Started</v>
      </c>
      <c r="L14" s="24">
        <f t="shared" si="1"/>
        <v>75</v>
      </c>
      <c r="M14" s="24" t="str">
        <f t="shared" si="4"/>
        <v>Not Started</v>
      </c>
      <c r="N14" s="24" t="str">
        <f t="shared" si="5"/>
        <v>Not Started</v>
      </c>
      <c r="O14" s="24" t="str">
        <f t="shared" si="2"/>
        <v>Not Started</v>
      </c>
      <c r="P14" s="24">
        <f t="shared" ca="1" si="6"/>
        <v>111</v>
      </c>
      <c r="Q14" s="24">
        <f t="shared" ca="1" si="7"/>
        <v>0</v>
      </c>
      <c r="R14" s="24" t="str">
        <f t="shared" si="8"/>
        <v>Not Started</v>
      </c>
      <c r="S14" s="24" t="str">
        <f t="shared" ca="1" si="9"/>
        <v>Not Started</v>
      </c>
      <c r="T14" s="5" t="str">
        <f t="shared" si="10"/>
        <v/>
      </c>
      <c r="U14" s="5" t="str">
        <f t="shared" si="11"/>
        <v>Not Started</v>
      </c>
      <c r="V14" s="5">
        <f t="shared" ca="1" si="12"/>
        <v>0</v>
      </c>
      <c r="W14" s="5">
        <f t="shared" si="13"/>
        <v>0</v>
      </c>
      <c r="X14" s="5">
        <f t="shared" si="14"/>
        <v>0</v>
      </c>
      <c r="Y14" s="5">
        <f t="shared" si="15"/>
        <v>0</v>
      </c>
      <c r="Z14" s="5">
        <f t="shared" si="16"/>
        <v>0</v>
      </c>
      <c r="AA14" s="2">
        <f t="shared" si="17"/>
        <v>0</v>
      </c>
      <c r="AB14" s="2">
        <f t="shared" si="18"/>
        <v>0</v>
      </c>
    </row>
    <row r="15" spans="1:28" s="26" customFormat="1">
      <c r="A15" s="24">
        <v>14</v>
      </c>
      <c r="B15" s="25" t="s">
        <v>35</v>
      </c>
      <c r="D15" s="27">
        <v>44440</v>
      </c>
      <c r="E15" s="24"/>
      <c r="F15" s="27">
        <v>44454</v>
      </c>
      <c r="G15" s="24"/>
      <c r="H15" s="24" t="s">
        <v>65</v>
      </c>
      <c r="I15" s="28">
        <v>0</v>
      </c>
      <c r="J15" s="29">
        <f t="shared" si="3"/>
        <v>0</v>
      </c>
      <c r="K15" s="30" t="str">
        <f t="shared" si="0"/>
        <v>Not Started</v>
      </c>
      <c r="L15" s="24">
        <f t="shared" si="1"/>
        <v>14</v>
      </c>
      <c r="M15" s="24" t="str">
        <f t="shared" si="4"/>
        <v>Not Started</v>
      </c>
      <c r="N15" s="24" t="str">
        <f t="shared" si="5"/>
        <v>Not Started</v>
      </c>
      <c r="O15" s="24" t="str">
        <f t="shared" si="2"/>
        <v>Not Started</v>
      </c>
      <c r="P15" s="24">
        <f t="shared" ca="1" si="6"/>
        <v>20</v>
      </c>
      <c r="Q15" s="24">
        <f t="shared" ca="1" si="7"/>
        <v>0</v>
      </c>
      <c r="R15" s="24" t="str">
        <f t="shared" si="8"/>
        <v>Not Started</v>
      </c>
      <c r="S15" s="24" t="str">
        <f t="shared" ca="1" si="9"/>
        <v>Not Started</v>
      </c>
      <c r="T15" s="5" t="str">
        <f t="shared" si="10"/>
        <v/>
      </c>
      <c r="U15" s="5" t="str">
        <f t="shared" si="11"/>
        <v>Not Started</v>
      </c>
      <c r="V15" s="5">
        <f t="shared" ca="1" si="12"/>
        <v>0</v>
      </c>
      <c r="W15" s="5">
        <f t="shared" si="13"/>
        <v>0</v>
      </c>
      <c r="X15" s="5">
        <f t="shared" si="14"/>
        <v>0</v>
      </c>
      <c r="Y15" s="5">
        <f t="shared" si="15"/>
        <v>0</v>
      </c>
      <c r="Z15" s="5">
        <f t="shared" si="16"/>
        <v>0</v>
      </c>
      <c r="AA15" s="2">
        <f t="shared" si="17"/>
        <v>0</v>
      </c>
      <c r="AB15" s="2">
        <f t="shared" si="18"/>
        <v>0</v>
      </c>
    </row>
    <row r="16" spans="1:28" s="26" customFormat="1">
      <c r="A16" s="24">
        <v>15</v>
      </c>
      <c r="B16" s="25" t="s">
        <v>36</v>
      </c>
      <c r="D16" s="27">
        <v>44438</v>
      </c>
      <c r="E16" s="24"/>
      <c r="F16" s="27">
        <v>44464</v>
      </c>
      <c r="G16" s="24"/>
      <c r="H16" s="24" t="s">
        <v>64</v>
      </c>
      <c r="I16" s="28">
        <v>0</v>
      </c>
      <c r="J16" s="29">
        <f t="shared" si="3"/>
        <v>0</v>
      </c>
      <c r="K16" s="30" t="str">
        <f t="shared" si="0"/>
        <v>Not Started</v>
      </c>
      <c r="L16" s="24">
        <f t="shared" si="1"/>
        <v>26</v>
      </c>
      <c r="M16" s="24" t="str">
        <f t="shared" si="4"/>
        <v>Not Started</v>
      </c>
      <c r="N16" s="24" t="str">
        <f t="shared" si="5"/>
        <v>Not Started</v>
      </c>
      <c r="O16" s="24" t="str">
        <f t="shared" si="2"/>
        <v>Not Started</v>
      </c>
      <c r="P16" s="24">
        <f t="shared" ca="1" si="6"/>
        <v>30</v>
      </c>
      <c r="Q16" s="24">
        <f t="shared" ca="1" si="7"/>
        <v>0</v>
      </c>
      <c r="R16" s="24" t="str">
        <f t="shared" si="8"/>
        <v>Not Started</v>
      </c>
      <c r="S16" s="24" t="str">
        <f t="shared" ca="1" si="9"/>
        <v>Not Started</v>
      </c>
      <c r="T16" s="5" t="str">
        <f t="shared" si="10"/>
        <v/>
      </c>
      <c r="U16" s="5" t="str">
        <f t="shared" si="11"/>
        <v>Not Started</v>
      </c>
      <c r="V16" s="5">
        <f t="shared" ca="1" si="12"/>
        <v>0</v>
      </c>
      <c r="W16" s="5">
        <f t="shared" si="13"/>
        <v>0</v>
      </c>
      <c r="X16" s="5">
        <f t="shared" si="14"/>
        <v>0</v>
      </c>
      <c r="Y16" s="5">
        <f t="shared" si="15"/>
        <v>0</v>
      </c>
      <c r="Z16" s="5">
        <f t="shared" si="16"/>
        <v>0</v>
      </c>
      <c r="AA16" s="2">
        <f t="shared" si="17"/>
        <v>0</v>
      </c>
      <c r="AB16" s="2">
        <f t="shared" si="18"/>
        <v>0</v>
      </c>
    </row>
    <row r="17" spans="1:28" s="26" customFormat="1">
      <c r="A17" s="24">
        <v>16</v>
      </c>
      <c r="B17" s="25" t="s">
        <v>37</v>
      </c>
      <c r="D17" s="27">
        <v>44440</v>
      </c>
      <c r="E17" s="24"/>
      <c r="F17" s="27">
        <v>44474</v>
      </c>
      <c r="G17" s="24"/>
      <c r="H17" s="24" t="s">
        <v>65</v>
      </c>
      <c r="I17" s="28">
        <v>0</v>
      </c>
      <c r="J17" s="29">
        <f t="shared" si="3"/>
        <v>0</v>
      </c>
      <c r="K17" s="30" t="str">
        <f t="shared" si="0"/>
        <v>Not Started</v>
      </c>
      <c r="L17" s="24">
        <f t="shared" si="1"/>
        <v>34</v>
      </c>
      <c r="M17" s="24" t="str">
        <f t="shared" si="4"/>
        <v>Not Started</v>
      </c>
      <c r="N17" s="24" t="str">
        <f t="shared" si="5"/>
        <v>Not Started</v>
      </c>
      <c r="O17" s="24" t="str">
        <f t="shared" si="2"/>
        <v>Not Started</v>
      </c>
      <c r="P17" s="24">
        <f t="shared" ca="1" si="6"/>
        <v>40</v>
      </c>
      <c r="Q17" s="24">
        <f t="shared" ca="1" si="7"/>
        <v>0</v>
      </c>
      <c r="R17" s="24" t="str">
        <f t="shared" si="8"/>
        <v>Not Started</v>
      </c>
      <c r="S17" s="24" t="str">
        <f t="shared" ca="1" si="9"/>
        <v>Not Started</v>
      </c>
      <c r="T17" s="5" t="str">
        <f t="shared" si="10"/>
        <v/>
      </c>
      <c r="U17" s="5" t="str">
        <f t="shared" si="11"/>
        <v>Not Started</v>
      </c>
      <c r="V17" s="5">
        <f t="shared" ca="1" si="12"/>
        <v>0</v>
      </c>
      <c r="W17" s="5">
        <f t="shared" si="13"/>
        <v>0</v>
      </c>
      <c r="X17" s="5">
        <f t="shared" si="14"/>
        <v>0</v>
      </c>
      <c r="Y17" s="5">
        <f t="shared" si="15"/>
        <v>0</v>
      </c>
      <c r="Z17" s="5">
        <f t="shared" si="16"/>
        <v>0</v>
      </c>
      <c r="AA17" s="2">
        <f t="shared" si="17"/>
        <v>0</v>
      </c>
      <c r="AB17" s="2">
        <f t="shared" si="18"/>
        <v>0</v>
      </c>
    </row>
    <row r="18" spans="1:28" s="26" customFormat="1">
      <c r="A18" s="24">
        <v>17</v>
      </c>
      <c r="B18" s="25" t="s">
        <v>38</v>
      </c>
      <c r="D18" s="27">
        <v>44440</v>
      </c>
      <c r="E18" s="24"/>
      <c r="F18" s="27">
        <v>44470</v>
      </c>
      <c r="G18" s="24"/>
      <c r="H18" s="24" t="s">
        <v>65</v>
      </c>
      <c r="I18" s="28">
        <v>0</v>
      </c>
      <c r="J18" s="29">
        <f t="shared" si="3"/>
        <v>0</v>
      </c>
      <c r="K18" s="30" t="str">
        <f t="shared" si="0"/>
        <v>Not Started</v>
      </c>
      <c r="L18" s="24">
        <f t="shared" si="1"/>
        <v>30</v>
      </c>
      <c r="M18" s="24" t="str">
        <f t="shared" si="4"/>
        <v>Not Started</v>
      </c>
      <c r="N18" s="24" t="str">
        <f t="shared" si="5"/>
        <v>Not Started</v>
      </c>
      <c r="O18" s="24" t="str">
        <f t="shared" si="2"/>
        <v>Not Started</v>
      </c>
      <c r="P18" s="24">
        <f t="shared" ca="1" si="6"/>
        <v>36</v>
      </c>
      <c r="Q18" s="24">
        <f t="shared" ca="1" si="7"/>
        <v>0</v>
      </c>
      <c r="R18" s="24" t="str">
        <f t="shared" si="8"/>
        <v>Not Started</v>
      </c>
      <c r="S18" s="24" t="str">
        <f t="shared" ca="1" si="9"/>
        <v>Not Started</v>
      </c>
      <c r="T18" s="5" t="str">
        <f t="shared" si="10"/>
        <v/>
      </c>
      <c r="U18" s="5" t="str">
        <f t="shared" si="11"/>
        <v>Not Started</v>
      </c>
      <c r="V18" s="5">
        <f t="shared" ca="1" si="12"/>
        <v>0</v>
      </c>
      <c r="W18" s="5">
        <f t="shared" si="13"/>
        <v>0</v>
      </c>
      <c r="X18" s="5">
        <f t="shared" si="14"/>
        <v>0</v>
      </c>
      <c r="Y18" s="5">
        <f t="shared" si="15"/>
        <v>0</v>
      </c>
      <c r="Z18" s="5">
        <f t="shared" si="16"/>
        <v>0</v>
      </c>
      <c r="AA18" s="2">
        <f t="shared" si="17"/>
        <v>0</v>
      </c>
      <c r="AB18" s="2">
        <f t="shared" si="18"/>
        <v>0</v>
      </c>
    </row>
    <row r="19" spans="1:28" s="26" customFormat="1">
      <c r="A19" s="24">
        <v>18</v>
      </c>
      <c r="B19" s="25" t="s">
        <v>39</v>
      </c>
      <c r="D19" s="27">
        <v>44454</v>
      </c>
      <c r="E19" s="24"/>
      <c r="F19" s="27">
        <v>44469</v>
      </c>
      <c r="G19" s="24"/>
      <c r="H19" s="24" t="s">
        <v>64</v>
      </c>
      <c r="I19" s="28">
        <v>0</v>
      </c>
      <c r="J19" s="29">
        <f t="shared" si="3"/>
        <v>0</v>
      </c>
      <c r="K19" s="30" t="str">
        <f t="shared" si="0"/>
        <v>Not Started</v>
      </c>
      <c r="L19" s="24">
        <f t="shared" si="1"/>
        <v>15</v>
      </c>
      <c r="M19" s="24" t="str">
        <f t="shared" si="4"/>
        <v>Not Started</v>
      </c>
      <c r="N19" s="24" t="str">
        <f t="shared" si="5"/>
        <v>Not Started</v>
      </c>
      <c r="O19" s="24" t="str">
        <f t="shared" si="2"/>
        <v>Not Started</v>
      </c>
      <c r="P19" s="24">
        <f t="shared" ca="1" si="6"/>
        <v>35</v>
      </c>
      <c r="Q19" s="24">
        <f t="shared" ca="1" si="7"/>
        <v>0</v>
      </c>
      <c r="R19" s="24" t="str">
        <f t="shared" si="8"/>
        <v>Not Started</v>
      </c>
      <c r="S19" s="24" t="str">
        <f t="shared" ca="1" si="9"/>
        <v>Not Started</v>
      </c>
      <c r="T19" s="5" t="str">
        <f t="shared" si="10"/>
        <v/>
      </c>
      <c r="U19" s="5" t="str">
        <f t="shared" si="11"/>
        <v>Not Started</v>
      </c>
      <c r="V19" s="5">
        <f t="shared" ca="1" si="12"/>
        <v>0</v>
      </c>
      <c r="W19" s="5">
        <f t="shared" si="13"/>
        <v>0</v>
      </c>
      <c r="X19" s="5">
        <f t="shared" si="14"/>
        <v>0</v>
      </c>
      <c r="Y19" s="5">
        <f t="shared" si="15"/>
        <v>0</v>
      </c>
      <c r="Z19" s="5">
        <f t="shared" si="16"/>
        <v>0</v>
      </c>
      <c r="AA19" s="2">
        <f t="shared" si="17"/>
        <v>0</v>
      </c>
      <c r="AB19" s="2">
        <f t="shared" si="18"/>
        <v>0</v>
      </c>
    </row>
    <row r="20" spans="1:28" s="26" customFormat="1">
      <c r="A20" s="24">
        <v>19</v>
      </c>
      <c r="B20" s="25" t="s">
        <v>40</v>
      </c>
      <c r="D20" s="27">
        <v>44423</v>
      </c>
      <c r="E20" s="27">
        <v>44423</v>
      </c>
      <c r="F20" s="27">
        <v>44440</v>
      </c>
      <c r="G20" s="24"/>
      <c r="H20" s="24" t="s">
        <v>65</v>
      </c>
      <c r="I20" s="28">
        <v>20</v>
      </c>
      <c r="J20" s="29">
        <f t="shared" si="3"/>
        <v>0</v>
      </c>
      <c r="K20" s="30">
        <f t="shared" si="0"/>
        <v>0</v>
      </c>
      <c r="L20" s="24">
        <f t="shared" si="1"/>
        <v>17</v>
      </c>
      <c r="M20" s="24" t="str">
        <f t="shared" si="4"/>
        <v>Not Completed</v>
      </c>
      <c r="N20" s="24" t="str">
        <f t="shared" si="5"/>
        <v>Not Completed</v>
      </c>
      <c r="O20" s="24" t="str">
        <f t="shared" si="2"/>
        <v>Not Completed</v>
      </c>
      <c r="P20" s="24">
        <f t="shared" ca="1" si="6"/>
        <v>6</v>
      </c>
      <c r="Q20" s="24">
        <f t="shared" ca="1" si="7"/>
        <v>11</v>
      </c>
      <c r="R20" s="24" t="str">
        <f t="shared" si="8"/>
        <v>In progress</v>
      </c>
      <c r="S20" s="24">
        <f t="shared" ca="1" si="9"/>
        <v>64.709999999999994</v>
      </c>
      <c r="T20" s="5" t="str">
        <f t="shared" si="10"/>
        <v/>
      </c>
      <c r="U20" s="5" t="str">
        <f t="shared" si="11"/>
        <v>Not Completed</v>
      </c>
      <c r="V20" s="5">
        <f t="shared" ca="1" si="12"/>
        <v>0</v>
      </c>
      <c r="W20" s="5">
        <f t="shared" si="13"/>
        <v>0</v>
      </c>
      <c r="X20" s="5">
        <f t="shared" si="14"/>
        <v>0</v>
      </c>
      <c r="Y20" s="5">
        <f t="shared" si="15"/>
        <v>0</v>
      </c>
      <c r="Z20" s="5">
        <f t="shared" si="16"/>
        <v>0</v>
      </c>
      <c r="AA20" s="2">
        <f t="shared" si="17"/>
        <v>1</v>
      </c>
      <c r="AB20" s="2">
        <f t="shared" si="18"/>
        <v>0</v>
      </c>
    </row>
    <row r="21" spans="1:28" s="26" customFormat="1">
      <c r="A21" s="24">
        <v>20</v>
      </c>
      <c r="B21" s="25" t="s">
        <v>41</v>
      </c>
      <c r="D21" s="27">
        <v>44409</v>
      </c>
      <c r="E21" s="27">
        <v>44409</v>
      </c>
      <c r="F21" s="27">
        <v>44454</v>
      </c>
      <c r="G21" s="24"/>
      <c r="H21" s="24" t="s">
        <v>64</v>
      </c>
      <c r="I21" s="28">
        <v>65</v>
      </c>
      <c r="J21" s="29">
        <f t="shared" si="3"/>
        <v>0</v>
      </c>
      <c r="K21" s="30">
        <f t="shared" si="0"/>
        <v>0</v>
      </c>
      <c r="L21" s="24">
        <f t="shared" si="1"/>
        <v>45</v>
      </c>
      <c r="M21" s="24" t="str">
        <f t="shared" si="4"/>
        <v>Not Completed</v>
      </c>
      <c r="N21" s="24" t="str">
        <f t="shared" si="5"/>
        <v>Not Completed</v>
      </c>
      <c r="O21" s="24" t="str">
        <f t="shared" si="2"/>
        <v>Not Completed</v>
      </c>
      <c r="P21" s="24">
        <f t="shared" ca="1" si="6"/>
        <v>20</v>
      </c>
      <c r="Q21" s="24">
        <f t="shared" ca="1" si="7"/>
        <v>25</v>
      </c>
      <c r="R21" s="24" t="str">
        <f t="shared" si="8"/>
        <v>In progress</v>
      </c>
      <c r="S21" s="24">
        <f t="shared" ca="1" si="9"/>
        <v>55.56</v>
      </c>
      <c r="T21" s="5" t="str">
        <f t="shared" si="10"/>
        <v/>
      </c>
      <c r="U21" s="5" t="str">
        <f t="shared" si="11"/>
        <v>Not Completed</v>
      </c>
      <c r="V21" s="5">
        <f t="shared" ca="1" si="12"/>
        <v>0</v>
      </c>
      <c r="W21" s="5">
        <f t="shared" si="13"/>
        <v>0</v>
      </c>
      <c r="X21" s="5">
        <f t="shared" si="14"/>
        <v>0</v>
      </c>
      <c r="Y21" s="5">
        <f t="shared" si="15"/>
        <v>0</v>
      </c>
      <c r="Z21" s="5">
        <f t="shared" si="16"/>
        <v>0</v>
      </c>
      <c r="AA21" s="2">
        <f t="shared" si="17"/>
        <v>1</v>
      </c>
      <c r="AB21" s="2">
        <f t="shared" si="18"/>
        <v>0</v>
      </c>
    </row>
    <row r="22" spans="1:28" s="26" customFormat="1">
      <c r="A22" s="24">
        <v>21</v>
      </c>
      <c r="B22" s="25" t="s">
        <v>42</v>
      </c>
      <c r="D22" s="27">
        <v>44418</v>
      </c>
      <c r="E22" s="27">
        <v>44418</v>
      </c>
      <c r="F22" s="27">
        <v>44459</v>
      </c>
      <c r="G22" s="24"/>
      <c r="H22" s="24" t="s">
        <v>65</v>
      </c>
      <c r="I22" s="28">
        <v>40</v>
      </c>
      <c r="J22" s="29">
        <f t="shared" si="3"/>
        <v>0</v>
      </c>
      <c r="K22" s="30">
        <f t="shared" si="0"/>
        <v>0</v>
      </c>
      <c r="L22" s="24">
        <f t="shared" si="1"/>
        <v>41</v>
      </c>
      <c r="M22" s="24" t="str">
        <f t="shared" si="4"/>
        <v>Not Completed</v>
      </c>
      <c r="N22" s="24" t="str">
        <f t="shared" si="5"/>
        <v>Not Completed</v>
      </c>
      <c r="O22" s="24" t="str">
        <f t="shared" si="2"/>
        <v>Not Completed</v>
      </c>
      <c r="P22" s="24">
        <f t="shared" ca="1" si="6"/>
        <v>25</v>
      </c>
      <c r="Q22" s="24">
        <f t="shared" ca="1" si="7"/>
        <v>16</v>
      </c>
      <c r="R22" s="24" t="str">
        <f t="shared" si="8"/>
        <v>In progress</v>
      </c>
      <c r="S22" s="24">
        <f t="shared" ca="1" si="9"/>
        <v>39.020000000000003</v>
      </c>
      <c r="T22" s="5" t="str">
        <f t="shared" si="10"/>
        <v/>
      </c>
      <c r="U22" s="5" t="str">
        <f t="shared" si="11"/>
        <v>Not Completed</v>
      </c>
      <c r="V22" s="5">
        <f t="shared" ca="1" si="12"/>
        <v>0</v>
      </c>
      <c r="W22" s="5">
        <f t="shared" si="13"/>
        <v>0</v>
      </c>
      <c r="X22" s="5">
        <f t="shared" si="14"/>
        <v>0</v>
      </c>
      <c r="Y22" s="5">
        <f t="shared" si="15"/>
        <v>0</v>
      </c>
      <c r="Z22" s="5">
        <f t="shared" si="16"/>
        <v>0</v>
      </c>
      <c r="AA22" s="2">
        <f t="shared" si="17"/>
        <v>1</v>
      </c>
      <c r="AB22" s="2">
        <f t="shared" si="18"/>
        <v>0</v>
      </c>
    </row>
    <row r="23" spans="1:28" s="26" customFormat="1">
      <c r="A23" s="24">
        <v>22</v>
      </c>
      <c r="B23" s="25" t="s">
        <v>43</v>
      </c>
      <c r="D23" s="27">
        <v>44418</v>
      </c>
      <c r="E23" s="27">
        <v>44418</v>
      </c>
      <c r="F23" s="27">
        <v>44460</v>
      </c>
      <c r="G23" s="24"/>
      <c r="H23" s="24" t="s">
        <v>65</v>
      </c>
      <c r="I23" s="28">
        <v>58</v>
      </c>
      <c r="J23" s="29">
        <f t="shared" si="3"/>
        <v>0</v>
      </c>
      <c r="K23" s="30">
        <f t="shared" si="0"/>
        <v>0</v>
      </c>
      <c r="L23" s="24">
        <f t="shared" si="1"/>
        <v>42</v>
      </c>
      <c r="M23" s="24" t="str">
        <f t="shared" si="4"/>
        <v>Not Completed</v>
      </c>
      <c r="N23" s="24" t="str">
        <f t="shared" si="5"/>
        <v>Not Completed</v>
      </c>
      <c r="O23" s="24" t="str">
        <f t="shared" si="2"/>
        <v>Not Completed</v>
      </c>
      <c r="P23" s="24">
        <f t="shared" ca="1" si="6"/>
        <v>26</v>
      </c>
      <c r="Q23" s="24">
        <f t="shared" ca="1" si="7"/>
        <v>16</v>
      </c>
      <c r="R23" s="24" t="str">
        <f t="shared" si="8"/>
        <v>In progress</v>
      </c>
      <c r="S23" s="24">
        <f t="shared" ca="1" si="9"/>
        <v>38.1</v>
      </c>
      <c r="T23" s="5" t="str">
        <f t="shared" si="10"/>
        <v/>
      </c>
      <c r="U23" s="5" t="str">
        <f t="shared" si="11"/>
        <v>Not Completed</v>
      </c>
      <c r="V23" s="5">
        <f t="shared" ca="1" si="12"/>
        <v>0</v>
      </c>
      <c r="W23" s="5">
        <f t="shared" si="13"/>
        <v>0</v>
      </c>
      <c r="X23" s="5">
        <f t="shared" si="14"/>
        <v>0</v>
      </c>
      <c r="Y23" s="5">
        <f t="shared" si="15"/>
        <v>0</v>
      </c>
      <c r="Z23" s="5">
        <f t="shared" si="16"/>
        <v>0</v>
      </c>
      <c r="AA23" s="2">
        <f t="shared" si="17"/>
        <v>1</v>
      </c>
      <c r="AB23" s="2">
        <f t="shared" si="18"/>
        <v>0</v>
      </c>
    </row>
    <row r="24" spans="1:28" s="26" customFormat="1">
      <c r="A24" s="24">
        <v>23</v>
      </c>
      <c r="B24" s="25" t="s">
        <v>61</v>
      </c>
      <c r="D24" s="27">
        <v>44423</v>
      </c>
      <c r="E24" s="27">
        <v>44423</v>
      </c>
      <c r="F24" s="27">
        <v>44444</v>
      </c>
      <c r="G24" s="24"/>
      <c r="H24" s="24" t="s">
        <v>64</v>
      </c>
      <c r="I24" s="28">
        <v>30</v>
      </c>
      <c r="J24" s="29">
        <f t="shared" si="3"/>
        <v>0</v>
      </c>
      <c r="K24" s="30">
        <f t="shared" si="0"/>
        <v>0</v>
      </c>
      <c r="L24" s="24">
        <f t="shared" si="1"/>
        <v>21</v>
      </c>
      <c r="M24" s="24" t="str">
        <f t="shared" si="4"/>
        <v>Not Completed</v>
      </c>
      <c r="N24" s="24" t="str">
        <f t="shared" si="5"/>
        <v>Not Completed</v>
      </c>
      <c r="O24" s="24" t="str">
        <f t="shared" si="2"/>
        <v>Not Completed</v>
      </c>
      <c r="P24" s="24">
        <f t="shared" ca="1" si="6"/>
        <v>10</v>
      </c>
      <c r="Q24" s="24">
        <f t="shared" ca="1" si="7"/>
        <v>11</v>
      </c>
      <c r="R24" s="24" t="str">
        <f t="shared" si="8"/>
        <v>In progress</v>
      </c>
      <c r="S24" s="24">
        <f t="shared" ca="1" si="9"/>
        <v>52.38</v>
      </c>
      <c r="T24" s="5" t="str">
        <f t="shared" si="10"/>
        <v/>
      </c>
      <c r="U24" s="5" t="str">
        <f t="shared" si="11"/>
        <v>Not Completed</v>
      </c>
      <c r="V24" s="5">
        <f t="shared" ca="1" si="12"/>
        <v>0</v>
      </c>
      <c r="W24" s="5">
        <f t="shared" si="13"/>
        <v>0</v>
      </c>
      <c r="X24" s="5">
        <f t="shared" si="14"/>
        <v>0</v>
      </c>
      <c r="Y24" s="5">
        <f t="shared" si="15"/>
        <v>0</v>
      </c>
      <c r="Z24" s="5">
        <f t="shared" si="16"/>
        <v>0</v>
      </c>
      <c r="AA24" s="2">
        <f t="shared" si="17"/>
        <v>1</v>
      </c>
      <c r="AB24" s="2">
        <f t="shared" si="18"/>
        <v>0</v>
      </c>
    </row>
    <row r="25" spans="1:28" s="26" customFormat="1">
      <c r="A25" s="24">
        <v>24</v>
      </c>
      <c r="B25" s="25" t="s">
        <v>44</v>
      </c>
      <c r="D25" s="27">
        <v>44423</v>
      </c>
      <c r="E25" s="27">
        <v>44423</v>
      </c>
      <c r="F25" s="27">
        <v>44469</v>
      </c>
      <c r="G25" s="24"/>
      <c r="H25" s="24" t="s">
        <v>65</v>
      </c>
      <c r="I25" s="28">
        <v>80</v>
      </c>
      <c r="J25" s="29">
        <f t="shared" si="3"/>
        <v>0</v>
      </c>
      <c r="K25" s="30">
        <f t="shared" si="0"/>
        <v>0</v>
      </c>
      <c r="L25" s="24">
        <f t="shared" si="1"/>
        <v>46</v>
      </c>
      <c r="M25" s="24" t="str">
        <f t="shared" si="4"/>
        <v>Not Completed</v>
      </c>
      <c r="N25" s="24" t="str">
        <f t="shared" si="5"/>
        <v>Not Completed</v>
      </c>
      <c r="O25" s="24" t="str">
        <f t="shared" si="2"/>
        <v>Not Completed</v>
      </c>
      <c r="P25" s="24">
        <f t="shared" ca="1" si="6"/>
        <v>35</v>
      </c>
      <c r="Q25" s="24">
        <f t="shared" ca="1" si="7"/>
        <v>11</v>
      </c>
      <c r="R25" s="24" t="str">
        <f t="shared" si="8"/>
        <v>In progress</v>
      </c>
      <c r="S25" s="24">
        <f t="shared" ca="1" si="9"/>
        <v>23.91</v>
      </c>
      <c r="T25" s="5" t="str">
        <f t="shared" si="10"/>
        <v/>
      </c>
      <c r="U25" s="5" t="str">
        <f t="shared" si="11"/>
        <v>Not Completed</v>
      </c>
      <c r="V25" s="5">
        <f t="shared" ca="1" si="12"/>
        <v>0</v>
      </c>
      <c r="W25" s="5">
        <f t="shared" si="13"/>
        <v>0</v>
      </c>
      <c r="X25" s="5">
        <f t="shared" si="14"/>
        <v>0</v>
      </c>
      <c r="Y25" s="5">
        <f t="shared" si="15"/>
        <v>0</v>
      </c>
      <c r="Z25" s="5">
        <f t="shared" si="16"/>
        <v>0</v>
      </c>
      <c r="AA25" s="2">
        <f t="shared" si="17"/>
        <v>1</v>
      </c>
      <c r="AB25" s="2">
        <f t="shared" si="18"/>
        <v>0</v>
      </c>
    </row>
    <row r="26" spans="1:28" s="26" customFormat="1">
      <c r="A26" s="24">
        <v>25</v>
      </c>
      <c r="B26" s="25" t="s">
        <v>45</v>
      </c>
      <c r="D26" s="27">
        <v>44418</v>
      </c>
      <c r="E26" s="27">
        <v>44418</v>
      </c>
      <c r="F26" s="27">
        <v>44470</v>
      </c>
      <c r="G26" s="24"/>
      <c r="H26" s="24" t="s">
        <v>65</v>
      </c>
      <c r="I26" s="28">
        <v>55</v>
      </c>
      <c r="J26" s="29">
        <f t="shared" si="3"/>
        <v>0</v>
      </c>
      <c r="K26" s="30">
        <f t="shared" si="0"/>
        <v>0</v>
      </c>
      <c r="L26" s="24">
        <f t="shared" si="1"/>
        <v>52</v>
      </c>
      <c r="M26" s="24" t="str">
        <f t="shared" si="4"/>
        <v>Not Completed</v>
      </c>
      <c r="N26" s="24" t="str">
        <f t="shared" si="5"/>
        <v>Not Completed</v>
      </c>
      <c r="O26" s="24" t="str">
        <f t="shared" si="2"/>
        <v>Not Completed</v>
      </c>
      <c r="P26" s="24">
        <f t="shared" ca="1" si="6"/>
        <v>36</v>
      </c>
      <c r="Q26" s="24">
        <f t="shared" ca="1" si="7"/>
        <v>16</v>
      </c>
      <c r="R26" s="24" t="str">
        <f t="shared" si="8"/>
        <v>In progress</v>
      </c>
      <c r="S26" s="24">
        <f t="shared" ca="1" si="9"/>
        <v>30.77</v>
      </c>
      <c r="T26" s="5" t="str">
        <f t="shared" si="10"/>
        <v/>
      </c>
      <c r="U26" s="5" t="str">
        <f t="shared" si="11"/>
        <v>Not Completed</v>
      </c>
      <c r="V26" s="5">
        <f t="shared" ca="1" si="12"/>
        <v>0</v>
      </c>
      <c r="W26" s="5">
        <f t="shared" si="13"/>
        <v>0</v>
      </c>
      <c r="X26" s="5">
        <f t="shared" si="14"/>
        <v>0</v>
      </c>
      <c r="Y26" s="5">
        <f t="shared" si="15"/>
        <v>0</v>
      </c>
      <c r="Z26" s="5">
        <f t="shared" si="16"/>
        <v>0</v>
      </c>
      <c r="AA26" s="2">
        <f t="shared" si="17"/>
        <v>1</v>
      </c>
      <c r="AB26" s="2">
        <f t="shared" si="18"/>
        <v>0</v>
      </c>
    </row>
    <row r="27" spans="1:28" s="26" customFormat="1">
      <c r="A27" s="24">
        <v>26</v>
      </c>
      <c r="B27" s="25" t="s">
        <v>46</v>
      </c>
      <c r="C27" s="26" t="s">
        <v>66</v>
      </c>
      <c r="D27" s="27">
        <v>44418</v>
      </c>
      <c r="E27" s="27">
        <v>44418</v>
      </c>
      <c r="F27" s="27">
        <v>44470</v>
      </c>
      <c r="G27" s="24"/>
      <c r="H27" s="24" t="s">
        <v>64</v>
      </c>
      <c r="I27" s="28">
        <v>60</v>
      </c>
      <c r="J27" s="29">
        <f t="shared" si="3"/>
        <v>3</v>
      </c>
      <c r="K27" s="30">
        <f t="shared" si="0"/>
        <v>0</v>
      </c>
      <c r="L27" s="24">
        <f t="shared" si="1"/>
        <v>52</v>
      </c>
      <c r="M27" s="24" t="str">
        <f t="shared" si="4"/>
        <v>Not Completed</v>
      </c>
      <c r="N27" s="24" t="str">
        <f t="shared" si="5"/>
        <v>Not Completed</v>
      </c>
      <c r="O27" s="24" t="str">
        <f t="shared" si="2"/>
        <v>Not Completed</v>
      </c>
      <c r="P27" s="24">
        <f t="shared" ca="1" si="6"/>
        <v>36</v>
      </c>
      <c r="Q27" s="24">
        <f t="shared" ca="1" si="7"/>
        <v>16</v>
      </c>
      <c r="R27" s="24" t="str">
        <f t="shared" si="8"/>
        <v>In progress</v>
      </c>
      <c r="S27" s="24">
        <f t="shared" ca="1" si="9"/>
        <v>30.77</v>
      </c>
      <c r="T27" s="5" t="str">
        <f t="shared" si="10"/>
        <v/>
      </c>
      <c r="U27" s="5" t="str">
        <f t="shared" si="11"/>
        <v>Not Completed</v>
      </c>
      <c r="V27" s="5">
        <f t="shared" ca="1" si="12"/>
        <v>0</v>
      </c>
      <c r="W27" s="5">
        <f t="shared" si="13"/>
        <v>0</v>
      </c>
      <c r="X27" s="5">
        <f t="shared" si="14"/>
        <v>0</v>
      </c>
      <c r="Y27" s="5">
        <f t="shared" si="15"/>
        <v>0</v>
      </c>
      <c r="Z27" s="5">
        <f t="shared" si="16"/>
        <v>0</v>
      </c>
      <c r="AA27" s="2">
        <f t="shared" si="17"/>
        <v>1</v>
      </c>
      <c r="AB27" s="2">
        <f t="shared" si="18"/>
        <v>0</v>
      </c>
    </row>
    <row r="28" spans="1:28" s="26" customFormat="1">
      <c r="A28" s="24">
        <v>27</v>
      </c>
      <c r="B28" s="25" t="s">
        <v>47</v>
      </c>
      <c r="D28" s="27">
        <v>44425</v>
      </c>
      <c r="E28" s="27">
        <v>44425</v>
      </c>
      <c r="F28" s="27">
        <v>44484</v>
      </c>
      <c r="G28" s="24"/>
      <c r="H28" s="24" t="s">
        <v>64</v>
      </c>
      <c r="I28" s="28">
        <v>2</v>
      </c>
      <c r="J28" s="29">
        <f t="shared" si="3"/>
        <v>0</v>
      </c>
      <c r="K28" s="30">
        <f t="shared" si="0"/>
        <v>0</v>
      </c>
      <c r="L28" s="24">
        <f t="shared" si="1"/>
        <v>59</v>
      </c>
      <c r="M28" s="24" t="str">
        <f t="shared" si="4"/>
        <v>Not Completed</v>
      </c>
      <c r="N28" s="24" t="str">
        <f t="shared" si="5"/>
        <v>Not Completed</v>
      </c>
      <c r="O28" s="24" t="str">
        <f t="shared" si="2"/>
        <v>Not Completed</v>
      </c>
      <c r="P28" s="24">
        <f t="shared" ca="1" si="6"/>
        <v>50</v>
      </c>
      <c r="Q28" s="24">
        <f t="shared" ca="1" si="7"/>
        <v>9</v>
      </c>
      <c r="R28" s="24" t="str">
        <f t="shared" si="8"/>
        <v>In progress</v>
      </c>
      <c r="S28" s="24">
        <f t="shared" ca="1" si="9"/>
        <v>15.25</v>
      </c>
      <c r="T28" s="5" t="str">
        <f t="shared" si="10"/>
        <v/>
      </c>
      <c r="U28" s="5" t="str">
        <f t="shared" si="11"/>
        <v>Not Completed</v>
      </c>
      <c r="V28" s="5">
        <f t="shared" ca="1" si="12"/>
        <v>0</v>
      </c>
      <c r="W28" s="5">
        <f t="shared" si="13"/>
        <v>0</v>
      </c>
      <c r="X28" s="5">
        <f t="shared" si="14"/>
        <v>0</v>
      </c>
      <c r="Y28" s="5">
        <f t="shared" si="15"/>
        <v>0</v>
      </c>
      <c r="Z28" s="5">
        <f t="shared" si="16"/>
        <v>0</v>
      </c>
      <c r="AA28" s="2">
        <f t="shared" si="17"/>
        <v>1</v>
      </c>
      <c r="AB28" s="2">
        <f t="shared" si="18"/>
        <v>0</v>
      </c>
    </row>
    <row r="29" spans="1:28" s="26" customFormat="1">
      <c r="A29" s="24">
        <v>28</v>
      </c>
      <c r="B29" s="25" t="s">
        <v>48</v>
      </c>
      <c r="D29" s="27">
        <v>44216</v>
      </c>
      <c r="E29" s="27">
        <v>44216</v>
      </c>
      <c r="F29" s="27">
        <v>44306</v>
      </c>
      <c r="G29" s="27">
        <v>44289</v>
      </c>
      <c r="H29" s="24" t="s">
        <v>65</v>
      </c>
      <c r="I29" s="28">
        <v>100</v>
      </c>
      <c r="J29" s="29">
        <f t="shared" si="3"/>
        <v>0</v>
      </c>
      <c r="K29" s="30">
        <f t="shared" si="0"/>
        <v>0</v>
      </c>
      <c r="L29" s="24">
        <f t="shared" si="1"/>
        <v>90</v>
      </c>
      <c r="M29" s="24">
        <f t="shared" si="4"/>
        <v>73</v>
      </c>
      <c r="N29" s="24">
        <f t="shared" si="5"/>
        <v>17</v>
      </c>
      <c r="O29" s="24">
        <f t="shared" si="2"/>
        <v>18.87</v>
      </c>
      <c r="P29" s="24" t="str">
        <f t="shared" ca="1" si="6"/>
        <v>Completed</v>
      </c>
      <c r="Q29" s="24">
        <f t="shared" ca="1" si="7"/>
        <v>73</v>
      </c>
      <c r="R29" s="24" t="str">
        <f t="shared" si="8"/>
        <v>Very Early</v>
      </c>
      <c r="S29" s="24" t="str">
        <f t="shared" ca="1" si="9"/>
        <v>Completed</v>
      </c>
      <c r="T29" s="5">
        <f t="shared" si="10"/>
        <v>17</v>
      </c>
      <c r="U29" s="5" t="str">
        <f t="shared" si="11"/>
        <v/>
      </c>
      <c r="V29" s="5">
        <f t="shared" ca="1" si="12"/>
        <v>1</v>
      </c>
      <c r="W29" s="5">
        <f t="shared" si="13"/>
        <v>0</v>
      </c>
      <c r="X29" s="5">
        <f t="shared" si="14"/>
        <v>0</v>
      </c>
      <c r="Y29" s="5">
        <f t="shared" si="15"/>
        <v>0</v>
      </c>
      <c r="Z29" s="5">
        <f t="shared" si="16"/>
        <v>1</v>
      </c>
      <c r="AA29" s="2">
        <f t="shared" si="17"/>
        <v>0</v>
      </c>
      <c r="AB29" s="2">
        <f t="shared" si="18"/>
        <v>0</v>
      </c>
    </row>
    <row r="30" spans="1:28" s="26" customFormat="1">
      <c r="A30" s="24">
        <v>29</v>
      </c>
      <c r="B30" s="25" t="s">
        <v>49</v>
      </c>
      <c r="D30" s="27">
        <v>44348</v>
      </c>
      <c r="E30" s="27">
        <v>44348</v>
      </c>
      <c r="F30" s="27">
        <v>44378</v>
      </c>
      <c r="G30" s="27">
        <v>44381</v>
      </c>
      <c r="H30" s="24" t="s">
        <v>65</v>
      </c>
      <c r="I30" s="28">
        <v>100</v>
      </c>
      <c r="J30" s="29">
        <f t="shared" si="3"/>
        <v>0</v>
      </c>
      <c r="K30" s="30">
        <f t="shared" si="0"/>
        <v>0</v>
      </c>
      <c r="L30" s="24">
        <f t="shared" si="1"/>
        <v>30</v>
      </c>
      <c r="M30" s="24">
        <f t="shared" si="4"/>
        <v>33</v>
      </c>
      <c r="N30" s="24">
        <f t="shared" si="5"/>
        <v>-3</v>
      </c>
      <c r="O30" s="24">
        <f t="shared" si="2"/>
        <v>-9.9700000000000006</v>
      </c>
      <c r="P30" s="24" t="str">
        <f t="shared" ca="1" si="6"/>
        <v>Completed</v>
      </c>
      <c r="Q30" s="24">
        <f t="shared" ca="1" si="7"/>
        <v>33</v>
      </c>
      <c r="R30" s="24" t="str">
        <f t="shared" si="8"/>
        <v>Late</v>
      </c>
      <c r="S30" s="24" t="str">
        <f t="shared" ca="1" si="9"/>
        <v>Completed</v>
      </c>
      <c r="T30" s="5">
        <f t="shared" si="10"/>
        <v>-3</v>
      </c>
      <c r="U30" s="5" t="str">
        <f t="shared" si="11"/>
        <v/>
      </c>
      <c r="V30" s="5">
        <f t="shared" ca="1" si="12"/>
        <v>1</v>
      </c>
      <c r="W30" s="5">
        <f t="shared" si="13"/>
        <v>0</v>
      </c>
      <c r="X30" s="5">
        <f t="shared" si="14"/>
        <v>0</v>
      </c>
      <c r="Y30" s="5">
        <f t="shared" si="15"/>
        <v>1</v>
      </c>
      <c r="Z30" s="5">
        <f t="shared" si="16"/>
        <v>0</v>
      </c>
      <c r="AA30" s="2">
        <f t="shared" si="17"/>
        <v>0</v>
      </c>
      <c r="AB30" s="2">
        <f t="shared" si="18"/>
        <v>0</v>
      </c>
    </row>
    <row r="31" spans="1:28" s="26" customFormat="1">
      <c r="A31" s="24">
        <v>31</v>
      </c>
      <c r="B31" s="25" t="s">
        <v>50</v>
      </c>
      <c r="D31" s="27">
        <v>44378</v>
      </c>
      <c r="E31" s="27">
        <v>44378</v>
      </c>
      <c r="F31" s="27">
        <v>44423</v>
      </c>
      <c r="G31" s="27">
        <v>44409</v>
      </c>
      <c r="H31" s="24" t="s">
        <v>64</v>
      </c>
      <c r="I31" s="28">
        <v>100</v>
      </c>
      <c r="J31" s="29">
        <f t="shared" si="3"/>
        <v>0</v>
      </c>
      <c r="K31" s="30">
        <f t="shared" si="0"/>
        <v>0</v>
      </c>
      <c r="L31" s="24">
        <f t="shared" si="1"/>
        <v>45</v>
      </c>
      <c r="M31" s="24">
        <f t="shared" si="4"/>
        <v>31</v>
      </c>
      <c r="N31" s="24">
        <f t="shared" si="5"/>
        <v>14</v>
      </c>
      <c r="O31" s="24">
        <f t="shared" si="2"/>
        <v>31.04</v>
      </c>
      <c r="P31" s="24" t="str">
        <f t="shared" ca="1" si="6"/>
        <v>Completed</v>
      </c>
      <c r="Q31" s="24">
        <f t="shared" ca="1" si="7"/>
        <v>31</v>
      </c>
      <c r="R31" s="24" t="str">
        <f t="shared" si="8"/>
        <v>Very Early</v>
      </c>
      <c r="S31" s="24" t="str">
        <f t="shared" ca="1" si="9"/>
        <v>Completed</v>
      </c>
      <c r="T31" s="5">
        <f t="shared" si="10"/>
        <v>14</v>
      </c>
      <c r="U31" s="5" t="str">
        <f t="shared" si="11"/>
        <v/>
      </c>
      <c r="V31" s="5">
        <f t="shared" ca="1" si="12"/>
        <v>1</v>
      </c>
      <c r="W31" s="5">
        <f t="shared" si="13"/>
        <v>0</v>
      </c>
      <c r="X31" s="5">
        <f t="shared" si="14"/>
        <v>0</v>
      </c>
      <c r="Y31" s="5">
        <f t="shared" si="15"/>
        <v>0</v>
      </c>
      <c r="Z31" s="5">
        <f t="shared" si="16"/>
        <v>1</v>
      </c>
      <c r="AA31" s="2">
        <f t="shared" si="17"/>
        <v>0</v>
      </c>
      <c r="AB31" s="2">
        <f t="shared" si="18"/>
        <v>0</v>
      </c>
    </row>
    <row r="32" spans="1:28" s="26" customFormat="1">
      <c r="A32" s="24">
        <v>32</v>
      </c>
      <c r="B32" s="25" t="s">
        <v>51</v>
      </c>
      <c r="D32" s="27">
        <v>44362</v>
      </c>
      <c r="E32" s="27">
        <v>44362</v>
      </c>
      <c r="F32" s="27">
        <v>44378</v>
      </c>
      <c r="G32" s="27">
        <v>44378</v>
      </c>
      <c r="H32" s="24" t="s">
        <v>64</v>
      </c>
      <c r="I32" s="28">
        <v>100</v>
      </c>
      <c r="J32" s="29">
        <f t="shared" si="3"/>
        <v>0</v>
      </c>
      <c r="K32" s="30">
        <f t="shared" si="0"/>
        <v>0</v>
      </c>
      <c r="L32" s="24">
        <f t="shared" si="1"/>
        <v>16</v>
      </c>
      <c r="M32" s="24">
        <f t="shared" si="4"/>
        <v>16</v>
      </c>
      <c r="N32" s="24">
        <f t="shared" si="5"/>
        <v>0</v>
      </c>
      <c r="O32" s="24">
        <f t="shared" si="2"/>
        <v>0</v>
      </c>
      <c r="P32" s="24" t="str">
        <f t="shared" ca="1" si="6"/>
        <v>Completed</v>
      </c>
      <c r="Q32" s="24">
        <f t="shared" ca="1" si="7"/>
        <v>16</v>
      </c>
      <c r="R32" s="24" t="str">
        <f t="shared" si="8"/>
        <v>On Time</v>
      </c>
      <c r="S32" s="24" t="str">
        <f t="shared" ca="1" si="9"/>
        <v>Completed</v>
      </c>
      <c r="T32" s="5">
        <f t="shared" si="10"/>
        <v>0</v>
      </c>
      <c r="U32" s="5" t="str">
        <f t="shared" si="11"/>
        <v/>
      </c>
      <c r="V32" s="5">
        <f t="shared" ca="1" si="12"/>
        <v>1</v>
      </c>
      <c r="W32" s="5">
        <f t="shared" si="13"/>
        <v>0</v>
      </c>
      <c r="X32" s="5">
        <f t="shared" si="14"/>
        <v>0</v>
      </c>
      <c r="Y32" s="5">
        <f t="shared" si="15"/>
        <v>0</v>
      </c>
      <c r="Z32" s="5">
        <f t="shared" si="16"/>
        <v>0</v>
      </c>
      <c r="AA32" s="2">
        <f t="shared" si="17"/>
        <v>0</v>
      </c>
      <c r="AB32" s="2">
        <f t="shared" si="18"/>
        <v>1</v>
      </c>
    </row>
    <row r="33" spans="1:28" s="26" customFormat="1">
      <c r="A33" s="24">
        <v>33</v>
      </c>
      <c r="B33" s="25" t="s">
        <v>52</v>
      </c>
      <c r="D33" s="27">
        <v>44367</v>
      </c>
      <c r="E33" s="27">
        <v>44367</v>
      </c>
      <c r="F33" s="27">
        <v>44407</v>
      </c>
      <c r="G33" s="27">
        <v>44407</v>
      </c>
      <c r="H33" s="24" t="s">
        <v>65</v>
      </c>
      <c r="I33" s="28">
        <v>100</v>
      </c>
      <c r="J33" s="29">
        <f t="shared" si="3"/>
        <v>0</v>
      </c>
      <c r="K33" s="30">
        <f t="shared" si="0"/>
        <v>0</v>
      </c>
      <c r="L33" s="24">
        <f t="shared" si="1"/>
        <v>40</v>
      </c>
      <c r="M33" s="24">
        <f t="shared" si="4"/>
        <v>40</v>
      </c>
      <c r="N33" s="24">
        <f t="shared" si="5"/>
        <v>0</v>
      </c>
      <c r="O33" s="24">
        <f t="shared" si="2"/>
        <v>0</v>
      </c>
      <c r="P33" s="24" t="str">
        <f t="shared" ca="1" si="6"/>
        <v>Completed</v>
      </c>
      <c r="Q33" s="24">
        <f t="shared" ca="1" si="7"/>
        <v>40</v>
      </c>
      <c r="R33" s="24" t="str">
        <f t="shared" si="8"/>
        <v>On Time</v>
      </c>
      <c r="S33" s="24" t="str">
        <f t="shared" ca="1" si="9"/>
        <v>Completed</v>
      </c>
      <c r="T33" s="5">
        <f t="shared" si="10"/>
        <v>0</v>
      </c>
      <c r="U33" s="5" t="str">
        <f t="shared" si="11"/>
        <v/>
      </c>
      <c r="V33" s="5">
        <f t="shared" ca="1" si="12"/>
        <v>1</v>
      </c>
      <c r="W33" s="5">
        <f t="shared" si="13"/>
        <v>0</v>
      </c>
      <c r="X33" s="5">
        <f t="shared" si="14"/>
        <v>0</v>
      </c>
      <c r="Y33" s="5">
        <f t="shared" si="15"/>
        <v>0</v>
      </c>
      <c r="Z33" s="5">
        <f t="shared" si="16"/>
        <v>0</v>
      </c>
      <c r="AA33" s="2">
        <f t="shared" si="17"/>
        <v>0</v>
      </c>
      <c r="AB33" s="2">
        <f t="shared" si="18"/>
        <v>1</v>
      </c>
    </row>
    <row r="34" spans="1:28" s="26" customFormat="1">
      <c r="A34" s="24">
        <v>34</v>
      </c>
      <c r="B34" s="25" t="s">
        <v>53</v>
      </c>
      <c r="D34" s="27">
        <v>44348</v>
      </c>
      <c r="E34" s="27">
        <v>44348</v>
      </c>
      <c r="F34" s="27">
        <v>44367</v>
      </c>
      <c r="G34" s="27">
        <v>44367</v>
      </c>
      <c r="H34" s="24" t="s">
        <v>65</v>
      </c>
      <c r="I34" s="28">
        <v>100</v>
      </c>
      <c r="J34" s="29">
        <f t="shared" si="3"/>
        <v>0</v>
      </c>
      <c r="K34" s="30">
        <f t="shared" si="0"/>
        <v>0</v>
      </c>
      <c r="L34" s="24">
        <f t="shared" si="1"/>
        <v>19</v>
      </c>
      <c r="M34" s="24">
        <f t="shared" si="4"/>
        <v>19</v>
      </c>
      <c r="N34" s="24">
        <f t="shared" si="5"/>
        <v>0</v>
      </c>
      <c r="O34" s="24">
        <f t="shared" si="2"/>
        <v>0</v>
      </c>
      <c r="P34" s="24" t="str">
        <f t="shared" ca="1" si="6"/>
        <v>Completed</v>
      </c>
      <c r="Q34" s="24">
        <f t="shared" ca="1" si="7"/>
        <v>19</v>
      </c>
      <c r="R34" s="24" t="str">
        <f t="shared" si="8"/>
        <v>On Time</v>
      </c>
      <c r="S34" s="24" t="str">
        <f t="shared" ca="1" si="9"/>
        <v>Completed</v>
      </c>
      <c r="T34" s="5">
        <f t="shared" si="10"/>
        <v>0</v>
      </c>
      <c r="U34" s="5" t="str">
        <f t="shared" si="11"/>
        <v/>
      </c>
      <c r="V34" s="5">
        <f t="shared" ca="1" si="12"/>
        <v>1</v>
      </c>
      <c r="W34" s="5">
        <f t="shared" si="13"/>
        <v>0</v>
      </c>
      <c r="X34" s="5">
        <f t="shared" si="14"/>
        <v>0</v>
      </c>
      <c r="Y34" s="5">
        <f t="shared" si="15"/>
        <v>0</v>
      </c>
      <c r="Z34" s="5">
        <f t="shared" si="16"/>
        <v>0</v>
      </c>
      <c r="AA34" s="2">
        <f t="shared" si="17"/>
        <v>0</v>
      </c>
      <c r="AB34" s="2">
        <f t="shared" si="18"/>
        <v>1</v>
      </c>
    </row>
    <row r="35" spans="1:28" s="26" customFormat="1">
      <c r="A35" s="24">
        <v>35</v>
      </c>
      <c r="B35" s="25" t="s">
        <v>54</v>
      </c>
      <c r="D35" s="27">
        <v>44367</v>
      </c>
      <c r="E35" s="27">
        <v>44367</v>
      </c>
      <c r="F35" s="27">
        <v>44378</v>
      </c>
      <c r="G35" s="27">
        <v>44377</v>
      </c>
      <c r="H35" s="24" t="s">
        <v>64</v>
      </c>
      <c r="I35" s="28">
        <v>100</v>
      </c>
      <c r="J35" s="29">
        <f t="shared" si="3"/>
        <v>0</v>
      </c>
      <c r="K35" s="30">
        <f t="shared" si="0"/>
        <v>0</v>
      </c>
      <c r="L35" s="24">
        <f t="shared" si="1"/>
        <v>11</v>
      </c>
      <c r="M35" s="24">
        <f t="shared" si="4"/>
        <v>10</v>
      </c>
      <c r="N35" s="24">
        <f t="shared" si="5"/>
        <v>1</v>
      </c>
      <c r="O35" s="24">
        <f t="shared" si="2"/>
        <v>9.01</v>
      </c>
      <c r="P35" s="24" t="str">
        <f t="shared" ca="1" si="6"/>
        <v>Completed</v>
      </c>
      <c r="Q35" s="24">
        <f t="shared" ca="1" si="7"/>
        <v>10</v>
      </c>
      <c r="R35" s="24" t="str">
        <f t="shared" si="8"/>
        <v>Early</v>
      </c>
      <c r="S35" s="24" t="str">
        <f t="shared" ca="1" si="9"/>
        <v>Completed</v>
      </c>
      <c r="T35" s="5">
        <f t="shared" si="10"/>
        <v>1</v>
      </c>
      <c r="U35" s="5" t="str">
        <f t="shared" si="11"/>
        <v/>
      </c>
      <c r="V35" s="5">
        <f t="shared" ca="1" si="12"/>
        <v>1</v>
      </c>
      <c r="W35" s="5">
        <f t="shared" si="13"/>
        <v>1</v>
      </c>
      <c r="X35" s="5">
        <f t="shared" si="14"/>
        <v>0</v>
      </c>
      <c r="Y35" s="5">
        <f t="shared" si="15"/>
        <v>0</v>
      </c>
      <c r="Z35" s="5">
        <f t="shared" si="16"/>
        <v>0</v>
      </c>
      <c r="AA35" s="2">
        <f t="shared" si="17"/>
        <v>0</v>
      </c>
      <c r="AB35" s="2">
        <f t="shared" si="18"/>
        <v>0</v>
      </c>
    </row>
    <row r="36" spans="1:28" s="26" customFormat="1">
      <c r="A36" s="24">
        <v>36</v>
      </c>
      <c r="B36" s="25" t="s">
        <v>55</v>
      </c>
      <c r="D36" s="27">
        <v>44357</v>
      </c>
      <c r="E36" s="27">
        <v>44357</v>
      </c>
      <c r="F36" s="27">
        <v>44407</v>
      </c>
      <c r="G36" s="27">
        <v>44402</v>
      </c>
      <c r="H36" s="24" t="s">
        <v>65</v>
      </c>
      <c r="I36" s="28">
        <v>100</v>
      </c>
      <c r="J36" s="29">
        <f t="shared" si="3"/>
        <v>0</v>
      </c>
      <c r="K36" s="30">
        <f t="shared" si="0"/>
        <v>0</v>
      </c>
      <c r="L36" s="24">
        <f t="shared" si="1"/>
        <v>50</v>
      </c>
      <c r="M36" s="24">
        <f t="shared" si="4"/>
        <v>45</v>
      </c>
      <c r="N36" s="24">
        <f t="shared" si="5"/>
        <v>5</v>
      </c>
      <c r="O36" s="24">
        <f t="shared" si="2"/>
        <v>9.98</v>
      </c>
      <c r="P36" s="24" t="str">
        <f t="shared" ca="1" si="6"/>
        <v>Completed</v>
      </c>
      <c r="Q36" s="24">
        <f t="shared" ca="1" si="7"/>
        <v>45</v>
      </c>
      <c r="R36" s="24" t="str">
        <f t="shared" si="8"/>
        <v>Early</v>
      </c>
      <c r="S36" s="24" t="str">
        <f t="shared" ca="1" si="9"/>
        <v>Completed</v>
      </c>
      <c r="T36" s="5">
        <f t="shared" si="10"/>
        <v>5</v>
      </c>
      <c r="U36" s="5" t="str">
        <f t="shared" si="11"/>
        <v/>
      </c>
      <c r="V36" s="5">
        <f t="shared" ca="1" si="12"/>
        <v>1</v>
      </c>
      <c r="W36" s="5">
        <f t="shared" si="13"/>
        <v>1</v>
      </c>
      <c r="X36" s="5">
        <f t="shared" si="14"/>
        <v>0</v>
      </c>
      <c r="Y36" s="5">
        <f t="shared" si="15"/>
        <v>0</v>
      </c>
      <c r="Z36" s="5">
        <f t="shared" si="16"/>
        <v>0</v>
      </c>
      <c r="AA36" s="2">
        <f t="shared" si="17"/>
        <v>0</v>
      </c>
      <c r="AB36" s="2">
        <f t="shared" si="18"/>
        <v>0</v>
      </c>
    </row>
    <row r="37" spans="1:28" s="26" customFormat="1">
      <c r="A37" s="24">
        <v>37</v>
      </c>
      <c r="B37" s="25" t="s">
        <v>56</v>
      </c>
      <c r="D37" s="27">
        <v>44378</v>
      </c>
      <c r="E37" s="27">
        <v>44378</v>
      </c>
      <c r="F37" s="27">
        <v>44387</v>
      </c>
      <c r="G37" s="27">
        <v>44392</v>
      </c>
      <c r="H37" s="24" t="s">
        <v>64</v>
      </c>
      <c r="I37" s="28">
        <v>100</v>
      </c>
      <c r="J37" s="29">
        <f t="shared" si="3"/>
        <v>0</v>
      </c>
      <c r="K37" s="30">
        <f t="shared" si="0"/>
        <v>0</v>
      </c>
      <c r="L37" s="24">
        <f t="shared" si="1"/>
        <v>9</v>
      </c>
      <c r="M37" s="24">
        <f t="shared" si="4"/>
        <v>14</v>
      </c>
      <c r="N37" s="24">
        <f t="shared" si="5"/>
        <v>-5</v>
      </c>
      <c r="O37" s="24">
        <f t="shared" si="2"/>
        <v>-54.95</v>
      </c>
      <c r="P37" s="24" t="str">
        <f t="shared" ca="1" si="6"/>
        <v>Completed</v>
      </c>
      <c r="Q37" s="24">
        <f t="shared" ca="1" si="7"/>
        <v>14</v>
      </c>
      <c r="R37" s="24" t="str">
        <f t="shared" si="8"/>
        <v>Delayed</v>
      </c>
      <c r="S37" s="24" t="str">
        <f t="shared" ca="1" si="9"/>
        <v>Completed</v>
      </c>
      <c r="T37" s="5">
        <f t="shared" si="10"/>
        <v>-5</v>
      </c>
      <c r="U37" s="5" t="str">
        <f t="shared" si="11"/>
        <v/>
      </c>
      <c r="V37" s="5">
        <f t="shared" ca="1" si="12"/>
        <v>1</v>
      </c>
      <c r="W37" s="5">
        <f t="shared" si="13"/>
        <v>0</v>
      </c>
      <c r="X37" s="5">
        <f t="shared" si="14"/>
        <v>1</v>
      </c>
      <c r="Y37" s="5">
        <f t="shared" si="15"/>
        <v>0</v>
      </c>
      <c r="Z37" s="5">
        <f t="shared" si="16"/>
        <v>0</v>
      </c>
      <c r="AA37" s="2">
        <f t="shared" si="17"/>
        <v>0</v>
      </c>
      <c r="AB37" s="2">
        <f t="shared" si="18"/>
        <v>0</v>
      </c>
    </row>
    <row r="38" spans="1:28" s="26" customFormat="1">
      <c r="A38" s="24">
        <v>38</v>
      </c>
      <c r="B38" s="25" t="s">
        <v>57</v>
      </c>
      <c r="D38" s="27">
        <v>44382</v>
      </c>
      <c r="E38" s="27">
        <v>44378</v>
      </c>
      <c r="F38" s="27">
        <v>44423</v>
      </c>
      <c r="G38" s="27">
        <v>44438</v>
      </c>
      <c r="H38" s="24" t="s">
        <v>65</v>
      </c>
      <c r="I38" s="28">
        <v>100</v>
      </c>
      <c r="J38" s="29">
        <f t="shared" si="3"/>
        <v>0</v>
      </c>
      <c r="K38" s="30">
        <f t="shared" si="0"/>
        <v>-4</v>
      </c>
      <c r="L38" s="24">
        <f t="shared" si="1"/>
        <v>41</v>
      </c>
      <c r="M38" s="24">
        <f t="shared" si="4"/>
        <v>60</v>
      </c>
      <c r="N38" s="24">
        <f t="shared" si="5"/>
        <v>-19</v>
      </c>
      <c r="O38" s="24">
        <f t="shared" si="2"/>
        <v>-46.23</v>
      </c>
      <c r="P38" s="24" t="str">
        <f t="shared" ca="1" si="6"/>
        <v>Completed</v>
      </c>
      <c r="Q38" s="24">
        <f t="shared" ca="1" si="7"/>
        <v>60</v>
      </c>
      <c r="R38" s="24" t="str">
        <f t="shared" si="8"/>
        <v>Delayed</v>
      </c>
      <c r="S38" s="24" t="str">
        <f t="shared" ca="1" si="9"/>
        <v>Completed</v>
      </c>
      <c r="T38" s="5">
        <f t="shared" si="10"/>
        <v>-19</v>
      </c>
      <c r="U38" s="5" t="str">
        <f t="shared" si="11"/>
        <v/>
      </c>
      <c r="V38" s="5">
        <f t="shared" ca="1" si="12"/>
        <v>1</v>
      </c>
      <c r="W38" s="5">
        <f t="shared" si="13"/>
        <v>0</v>
      </c>
      <c r="X38" s="5">
        <f t="shared" si="14"/>
        <v>1</v>
      </c>
      <c r="Y38" s="5">
        <f t="shared" si="15"/>
        <v>0</v>
      </c>
      <c r="Z38" s="5">
        <f t="shared" si="16"/>
        <v>0</v>
      </c>
      <c r="AA38" s="2">
        <f t="shared" si="17"/>
        <v>0</v>
      </c>
      <c r="AB38" s="2">
        <f t="shared" si="18"/>
        <v>0</v>
      </c>
    </row>
    <row r="39" spans="1:28" s="26" customFormat="1">
      <c r="A39" s="24">
        <v>39</v>
      </c>
      <c r="B39" s="25" t="s">
        <v>58</v>
      </c>
      <c r="D39" s="27">
        <v>44378</v>
      </c>
      <c r="E39" s="27">
        <v>44378</v>
      </c>
      <c r="F39" s="27">
        <v>44415</v>
      </c>
      <c r="G39" s="27">
        <v>44411</v>
      </c>
      <c r="H39" s="24" t="s">
        <v>65</v>
      </c>
      <c r="I39" s="28">
        <v>100</v>
      </c>
      <c r="J39" s="29">
        <f t="shared" si="3"/>
        <v>0</v>
      </c>
      <c r="K39" s="30">
        <f t="shared" si="0"/>
        <v>0</v>
      </c>
      <c r="L39" s="24">
        <f t="shared" si="1"/>
        <v>37</v>
      </c>
      <c r="M39" s="24">
        <f t="shared" si="4"/>
        <v>33</v>
      </c>
      <c r="N39" s="24">
        <f t="shared" si="5"/>
        <v>4</v>
      </c>
      <c r="O39" s="24">
        <f t="shared" si="2"/>
        <v>10.78</v>
      </c>
      <c r="P39" s="24" t="str">
        <f t="shared" ca="1" si="6"/>
        <v>Completed</v>
      </c>
      <c r="Q39" s="24">
        <f t="shared" ca="1" si="7"/>
        <v>33</v>
      </c>
      <c r="R39" s="24" t="str">
        <f t="shared" si="8"/>
        <v>Very Early</v>
      </c>
      <c r="S39" s="24" t="str">
        <f t="shared" ca="1" si="9"/>
        <v>Completed</v>
      </c>
      <c r="T39" s="5">
        <f t="shared" si="10"/>
        <v>4</v>
      </c>
      <c r="U39" s="5" t="str">
        <f t="shared" si="11"/>
        <v/>
      </c>
      <c r="V39" s="5">
        <f t="shared" ca="1" si="12"/>
        <v>1</v>
      </c>
      <c r="W39" s="5">
        <f t="shared" si="13"/>
        <v>0</v>
      </c>
      <c r="X39" s="5">
        <f t="shared" si="14"/>
        <v>0</v>
      </c>
      <c r="Y39" s="5">
        <f t="shared" si="15"/>
        <v>0</v>
      </c>
      <c r="Z39" s="5">
        <f t="shared" si="16"/>
        <v>1</v>
      </c>
      <c r="AA39" s="2">
        <f t="shared" si="17"/>
        <v>0</v>
      </c>
      <c r="AB39" s="2">
        <f t="shared" si="18"/>
        <v>0</v>
      </c>
    </row>
    <row r="40" spans="1:28" s="26" customFormat="1">
      <c r="A40" s="24">
        <v>40</v>
      </c>
      <c r="B40" s="25" t="s">
        <v>59</v>
      </c>
      <c r="C40" s="26" t="s">
        <v>67</v>
      </c>
      <c r="D40" s="27">
        <v>44387</v>
      </c>
      <c r="E40" s="27">
        <v>44388</v>
      </c>
      <c r="F40" s="27">
        <v>44418</v>
      </c>
      <c r="G40" s="27">
        <v>44417</v>
      </c>
      <c r="H40" s="24" t="s">
        <v>64</v>
      </c>
      <c r="I40" s="28">
        <v>100</v>
      </c>
      <c r="J40" s="29">
        <f t="shared" si="3"/>
        <v>1</v>
      </c>
      <c r="K40" s="30">
        <f t="shared" si="0"/>
        <v>1</v>
      </c>
      <c r="L40" s="24">
        <f t="shared" si="1"/>
        <v>31</v>
      </c>
      <c r="M40" s="24">
        <f t="shared" si="4"/>
        <v>29</v>
      </c>
      <c r="N40" s="24">
        <f t="shared" si="5"/>
        <v>2</v>
      </c>
      <c r="O40" s="24">
        <f t="shared" si="2"/>
        <v>6.43</v>
      </c>
      <c r="P40" s="24" t="str">
        <f t="shared" ca="1" si="6"/>
        <v>Completed</v>
      </c>
      <c r="Q40" s="24">
        <f t="shared" ca="1" si="7"/>
        <v>29</v>
      </c>
      <c r="R40" s="24" t="str">
        <f t="shared" si="8"/>
        <v>Early</v>
      </c>
      <c r="S40" s="24" t="str">
        <f t="shared" ca="1" si="9"/>
        <v>Completed</v>
      </c>
      <c r="T40" s="5">
        <f t="shared" si="10"/>
        <v>2</v>
      </c>
      <c r="U40" s="5" t="str">
        <f t="shared" si="11"/>
        <v/>
      </c>
      <c r="V40" s="5">
        <f t="shared" ca="1" si="12"/>
        <v>1</v>
      </c>
      <c r="W40" s="5">
        <f t="shared" si="13"/>
        <v>1</v>
      </c>
      <c r="X40" s="5">
        <f t="shared" si="14"/>
        <v>0</v>
      </c>
      <c r="Y40" s="5">
        <f t="shared" si="15"/>
        <v>0</v>
      </c>
      <c r="Z40" s="5">
        <f t="shared" si="16"/>
        <v>0</v>
      </c>
      <c r="AA40" s="2">
        <f t="shared" si="17"/>
        <v>0</v>
      </c>
      <c r="AB40" s="2">
        <f t="shared" si="18"/>
        <v>0</v>
      </c>
    </row>
    <row r="41" spans="1:28" s="26" customFormat="1">
      <c r="A41" s="24">
        <v>41</v>
      </c>
      <c r="B41" s="25" t="s">
        <v>60</v>
      </c>
      <c r="D41" s="27">
        <v>44418</v>
      </c>
      <c r="E41" s="27">
        <v>44418</v>
      </c>
      <c r="F41" s="27">
        <v>44433</v>
      </c>
      <c r="G41" s="27">
        <v>44428</v>
      </c>
      <c r="H41" s="24" t="s">
        <v>64</v>
      </c>
      <c r="I41" s="28">
        <v>100</v>
      </c>
      <c r="J41" s="29">
        <f t="shared" si="3"/>
        <v>0</v>
      </c>
      <c r="K41" s="30">
        <f t="shared" si="0"/>
        <v>0</v>
      </c>
      <c r="L41" s="24">
        <f t="shared" si="1"/>
        <v>15</v>
      </c>
      <c r="M41" s="24">
        <f t="shared" si="4"/>
        <v>10</v>
      </c>
      <c r="N41" s="24">
        <f t="shared" si="5"/>
        <v>5</v>
      </c>
      <c r="O41" s="24">
        <f t="shared" si="2"/>
        <v>33.11</v>
      </c>
      <c r="P41" s="24" t="str">
        <f t="shared" ca="1" si="6"/>
        <v>Completed</v>
      </c>
      <c r="Q41" s="24">
        <f t="shared" ca="1" si="7"/>
        <v>10</v>
      </c>
      <c r="R41" s="24" t="str">
        <f t="shared" si="8"/>
        <v>Very Early</v>
      </c>
      <c r="S41" s="24" t="str">
        <f t="shared" ca="1" si="9"/>
        <v>Completed</v>
      </c>
      <c r="T41" s="5">
        <f t="shared" si="10"/>
        <v>5</v>
      </c>
      <c r="U41" s="5" t="str">
        <f t="shared" si="11"/>
        <v/>
      </c>
      <c r="V41" s="5">
        <f ca="1" xml:space="preserve"> IF(S41="Completed",1,0)</f>
        <v>1</v>
      </c>
      <c r="W41" s="5">
        <f t="shared" si="13"/>
        <v>0</v>
      </c>
      <c r="X41" s="5">
        <f t="shared" si="14"/>
        <v>0</v>
      </c>
      <c r="Y41" s="5">
        <f t="shared" si="15"/>
        <v>0</v>
      </c>
      <c r="Z41" s="5">
        <f t="shared" si="16"/>
        <v>1</v>
      </c>
      <c r="AA41" s="2">
        <f t="shared" si="17"/>
        <v>0</v>
      </c>
      <c r="AB41" s="2">
        <f t="shared" si="18"/>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Talha</dc:creator>
  <cp:lastModifiedBy>Muhammad Talha</cp:lastModifiedBy>
  <dcterms:created xsi:type="dcterms:W3CDTF">2021-08-23T03:42:38Z</dcterms:created>
  <dcterms:modified xsi:type="dcterms:W3CDTF">2021-08-26T12:19:22Z</dcterms:modified>
</cp:coreProperties>
</file>