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khair\Data Mining\"/>
    </mc:Choice>
  </mc:AlternateContent>
  <xr:revisionPtr revIDLastSave="0" documentId="13_ncr:1_{E24CCF99-205A-4EA4-A942-99CF469C2D3E}" xr6:coauthVersionLast="45" xr6:coauthVersionMax="45" xr10:uidLastSave="{00000000-0000-0000-0000-000000000000}"/>
  <bookViews>
    <workbookView xWindow="-113" yWindow="-113" windowWidth="24267" windowHeight="13148" xr2:uid="{8BE2D455-BE56-4742-8A09-2E8EFD47E073}"/>
  </bookViews>
  <sheets>
    <sheet name="Sheet1" sheetId="1" r:id="rId1"/>
  </sheets>
  <definedNames>
    <definedName name="A">Sheet1!$E$32:$F$35</definedName>
    <definedName name="AT">Sheet1!$E$40:$H$41</definedName>
    <definedName name="B">Sheet1!$H$32:$I$34</definedName>
    <definedName name="BT">Sheet1!$J$40:$L$41</definedName>
    <definedName name="CI">Sheet1!$F$63:$G$64</definedName>
    <definedName name="CRS">Sheet1!$F$58:$G$59</definedName>
    <definedName name="input">Sheet1!$E$10:$F$10</definedName>
    <definedName name="mA">Sheet1!$E$22:$F$22</definedName>
    <definedName name="mB">Sheet1!$H$22:$I$22</definedName>
    <definedName name="x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9" i="1" l="1"/>
  <c r="I53" i="1"/>
  <c r="G53" i="1"/>
  <c r="H27" i="1"/>
  <c r="G27" i="1"/>
  <c r="I22" i="1"/>
  <c r="H22" i="1"/>
  <c r="F22" i="1"/>
  <c r="F70" i="1"/>
  <c r="E32" i="1" l="1"/>
  <c r="E33" i="1" l="1"/>
  <c r="I34" i="1"/>
  <c r="E22" i="1"/>
  <c r="F32" i="1" l="1"/>
  <c r="F35" i="1"/>
  <c r="E35" i="1"/>
  <c r="E34" i="1"/>
  <c r="F34" i="1"/>
  <c r="H32" i="1"/>
  <c r="I33" i="1"/>
  <c r="F33" i="1"/>
  <c r="H34" i="1"/>
  <c r="H33" i="1"/>
  <c r="I32" i="1"/>
  <c r="E40" i="1" l="1" a="1"/>
  <c r="H41" i="1" s="1"/>
  <c r="J40" i="1" a="1"/>
  <c r="K40" i="1" s="1"/>
  <c r="G41" i="1" l="1"/>
  <c r="G40" i="1"/>
  <c r="E40" i="1"/>
  <c r="E41" i="1"/>
  <c r="H40" i="1"/>
  <c r="F40" i="1"/>
  <c r="F41" i="1"/>
  <c r="L40" i="1"/>
  <c r="J41" i="1"/>
  <c r="K41" i="1"/>
  <c r="L41" i="1"/>
  <c r="J40" i="1"/>
  <c r="H44" i="1" s="1" a="1"/>
  <c r="H45" i="1" s="1"/>
  <c r="H49" i="1" s="1"/>
  <c r="I54" i="1" s="1"/>
  <c r="E44" i="1" l="1" a="1"/>
  <c r="F45" i="1" s="1"/>
  <c r="F49" i="1" s="1"/>
  <c r="G56" i="1" s="1"/>
  <c r="I45" i="1"/>
  <c r="I49" i="1" s="1"/>
  <c r="I56" i="1" s="1"/>
  <c r="H44" i="1"/>
  <c r="H48" i="1" s="1"/>
  <c r="I44" i="1"/>
  <c r="I48" i="1" s="1"/>
  <c r="F44" i="1" l="1"/>
  <c r="F48" i="1" s="1"/>
  <c r="E44" i="1"/>
  <c r="E48" i="1" s="1"/>
  <c r="K53" i="1" s="1"/>
  <c r="F58" i="1" s="1"/>
  <c r="K56" i="1"/>
  <c r="G59" i="1" s="1"/>
  <c r="E45" i="1"/>
  <c r="E49" i="1" s="1"/>
  <c r="G54" i="1" s="1"/>
  <c r="K54" i="1" s="1"/>
  <c r="K55" i="1" s="1"/>
  <c r="F59" i="1" s="1"/>
  <c r="G58" i="1" l="1"/>
  <c r="F63" i="1" s="1" a="1"/>
  <c r="F63" i="1" s="1"/>
  <c r="G63" i="1" l="1"/>
  <c r="F64" i="1"/>
  <c r="G64" i="1"/>
  <c r="F75" i="1" l="1" a="1"/>
  <c r="F75" i="1" s="1"/>
  <c r="F74" i="1" a="1"/>
  <c r="F74" i="1" s="1"/>
</calcChain>
</file>

<file path=xl/sharedStrings.xml><?xml version="1.0" encoding="utf-8"?>
<sst xmlns="http://schemas.openxmlformats.org/spreadsheetml/2006/main" count="36" uniqueCount="30">
  <si>
    <t>x1</t>
  </si>
  <si>
    <t>x2</t>
  </si>
  <si>
    <t>y</t>
  </si>
  <si>
    <t>C(1,1)</t>
  </si>
  <si>
    <t>+</t>
  </si>
  <si>
    <t>=</t>
  </si>
  <si>
    <t>C(1,2)</t>
  </si>
  <si>
    <t>C(2,1)</t>
  </si>
  <si>
    <t>C(2,2)</t>
  </si>
  <si>
    <t>C(r,s)</t>
  </si>
  <si>
    <t>p</t>
  </si>
  <si>
    <t>f1</t>
  </si>
  <si>
    <t>f2</t>
  </si>
  <si>
    <t>?</t>
  </si>
  <si>
    <t>1. Labelling Dataset</t>
  </si>
  <si>
    <t>2. Pisahkan x berdasarkan class</t>
  </si>
  <si>
    <t>μ1</t>
  </si>
  <si>
    <t>μ2</t>
  </si>
  <si>
    <t>3. Hitung rata-rata fitur setiap class</t>
  </si>
  <si>
    <t>μGlobal</t>
  </si>
  <si>
    <t>4. Hitung rata-rata global setiap fitur</t>
  </si>
  <si>
    <t>5. Hitung Mean Corrected setiap class (Xi - μGlobal)</t>
  </si>
  <si>
    <t>C(r,s)^-1</t>
  </si>
  <si>
    <t>6. Hitung matrix covarian setiap class</t>
  </si>
  <si>
    <t>7. Hitung matrix covarian global</t>
  </si>
  <si>
    <t>di bagi n</t>
  </si>
  <si>
    <t>8. Hitung inverse matrix covarian global</t>
  </si>
  <si>
    <t>9. Hitung probabilitas prior setiap class</t>
  </si>
  <si>
    <t>10. Hitung fungsi diskriminan setiap class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</si>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</sst>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3" borderId="0" xfId="0" applyFill="1" applyBorder="1"/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0" fillId="5" borderId="0" xfId="0" applyFill="1" applyBorder="1"/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2" fontId="0" fillId="0" borderId="0" xfId="0" applyNumberFormat="1" applyBorder="1"/>
    <xf numFmtId="0" fontId="1" fillId="6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556592</xdr:colOff>
      <xdr:row>30</xdr:row>
      <xdr:rowOff>0</xdr:rowOff>
    </xdr:from>
    <xdr:ext cx="180114" cy="1783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B893D43-3F9D-4EF9-B9FA-6C3ABA0D6494}"/>
                </a:ext>
              </a:extLst>
            </xdr:cNvPr>
            <xdr:cNvSpPr txBox="1"/>
          </xdr:nvSpPr>
          <xdr:spPr>
            <a:xfrm>
              <a:off x="4929809" y="4770783"/>
              <a:ext cx="180114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B893D43-3F9D-4EF9-B9FA-6C3ABA0D6494}"/>
                </a:ext>
              </a:extLst>
            </xdr:cNvPr>
            <xdr:cNvSpPr txBox="1"/>
          </xdr:nvSpPr>
          <xdr:spPr>
            <a:xfrm>
              <a:off x="4929809" y="4770783"/>
              <a:ext cx="180114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𝑥_1^0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549966</xdr:colOff>
      <xdr:row>30</xdr:row>
      <xdr:rowOff>1325</xdr:rowOff>
    </xdr:from>
    <xdr:ext cx="180114" cy="1783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3677F26-0D7B-4862-B213-1C1339924990}"/>
                </a:ext>
              </a:extLst>
            </xdr:cNvPr>
            <xdr:cNvSpPr txBox="1"/>
          </xdr:nvSpPr>
          <xdr:spPr>
            <a:xfrm>
              <a:off x="6815594" y="4772108"/>
              <a:ext cx="180114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3677F26-0D7B-4862-B213-1C1339924990}"/>
                </a:ext>
              </a:extLst>
            </xdr:cNvPr>
            <xdr:cNvSpPr txBox="1"/>
          </xdr:nvSpPr>
          <xdr:spPr>
            <a:xfrm>
              <a:off x="6815594" y="4772108"/>
              <a:ext cx="180114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𝑥_</a:t>
              </a:r>
              <a:r>
                <a:rPr lang="en-US" sz="1100" b="0" i="0">
                  <a:latin typeface="Cambria Math" panose="02040503050406030204" pitchFamily="18" charset="0"/>
                </a:rPr>
                <a:t>2^</a:t>
              </a:r>
              <a:r>
                <a:rPr lang="en-US" sz="1100" i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2</xdr:col>
      <xdr:colOff>429371</xdr:colOff>
      <xdr:row>40</xdr:row>
      <xdr:rowOff>151076</xdr:rowOff>
    </xdr:from>
    <xdr:to>
      <xdr:col>2</xdr:col>
      <xdr:colOff>2107096</xdr:colOff>
      <xdr:row>45</xdr:row>
      <xdr:rowOff>174928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58E0B9-47E2-4309-A3C1-49BD58E56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580" y="7863841"/>
          <a:ext cx="1677725" cy="978009"/>
        </a:xfrm>
        <a:prstGeom prst="rect">
          <a:avLst/>
        </a:prstGeom>
      </xdr:spPr>
    </xdr:pic>
    <xdr:clientData/>
  </xdr:twoCellAnchor>
  <xdr:twoCellAnchor editAs="oneCell">
    <xdr:from>
      <xdr:col>2</xdr:col>
      <xdr:colOff>302150</xdr:colOff>
      <xdr:row>53</xdr:row>
      <xdr:rowOff>135174</xdr:rowOff>
    </xdr:from>
    <xdr:to>
      <xdr:col>2</xdr:col>
      <xdr:colOff>2202511</xdr:colOff>
      <xdr:row>57</xdr:row>
      <xdr:rowOff>171119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D263D5-3139-40E8-B0E8-941653AC1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4359" y="8340920"/>
          <a:ext cx="1900361" cy="799270"/>
        </a:xfrm>
        <a:prstGeom prst="rect">
          <a:avLst/>
        </a:prstGeom>
      </xdr:spPr>
    </xdr:pic>
    <xdr:clientData/>
  </xdr:twoCellAnchor>
  <xdr:oneCellAnchor>
    <xdr:from>
      <xdr:col>5</xdr:col>
      <xdr:colOff>390940</xdr:colOff>
      <xdr:row>38</xdr:row>
      <xdr:rowOff>9277</xdr:rowOff>
    </xdr:from>
    <xdr:ext cx="930126" cy="1783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EF90557-4755-4484-90A2-CB61C7F482C5}"/>
                </a:ext>
              </a:extLst>
            </xdr:cNvPr>
            <xdr:cNvSpPr txBox="1"/>
          </xdr:nvSpPr>
          <xdr:spPr>
            <a:xfrm>
              <a:off x="5400262" y="6115879"/>
              <a:ext cx="930126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Transpose</m:t>
                    </m:r>
                    <m:sSubSup>
                      <m:sSubSupPr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EF90557-4755-4484-90A2-CB61C7F482C5}"/>
                </a:ext>
              </a:extLst>
            </xdr:cNvPr>
            <xdr:cNvSpPr txBox="1"/>
          </xdr:nvSpPr>
          <xdr:spPr>
            <a:xfrm>
              <a:off x="5400262" y="6115879"/>
              <a:ext cx="930126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Transpose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𝑥〗_1^0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495634</xdr:colOff>
      <xdr:row>38</xdr:row>
      <xdr:rowOff>2651</xdr:rowOff>
    </xdr:from>
    <xdr:ext cx="930126" cy="1783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686822D-55CC-4A6D-B6C6-92E941453B93}"/>
                </a:ext>
              </a:extLst>
            </xdr:cNvPr>
            <xdr:cNvSpPr txBox="1"/>
          </xdr:nvSpPr>
          <xdr:spPr>
            <a:xfrm>
              <a:off x="8033471" y="6109253"/>
              <a:ext cx="930126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Transpose</m:t>
                    </m:r>
                    <m:sSubSup>
                      <m:sSubSupPr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686822D-55CC-4A6D-B6C6-92E941453B93}"/>
                </a:ext>
              </a:extLst>
            </xdr:cNvPr>
            <xdr:cNvSpPr txBox="1"/>
          </xdr:nvSpPr>
          <xdr:spPr>
            <a:xfrm>
              <a:off x="8033471" y="6109253"/>
              <a:ext cx="930126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Transpose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𝑥〗_</a:t>
              </a:r>
              <a:r>
                <a:rPr lang="en-US" sz="1100" b="0" i="0">
                  <a:latin typeface="Cambria Math" panose="02040503050406030204" pitchFamily="18" charset="0"/>
                </a:rPr>
                <a:t>2^</a:t>
              </a:r>
              <a:r>
                <a:rPr lang="en-US" sz="1100" i="0">
                  <a:latin typeface="Cambria Math" panose="02040503050406030204" pitchFamily="18" charset="0"/>
                </a:rPr>
                <a:t>0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18554</xdr:colOff>
      <xdr:row>41</xdr:row>
      <xdr:rowOff>185531</xdr:rowOff>
    </xdr:from>
    <xdr:ext cx="1327223" cy="1848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FCC570C-ECB3-4FAF-AB09-C8E0F23A0B43}"/>
                </a:ext>
              </a:extLst>
            </xdr:cNvPr>
            <xdr:cNvSpPr txBox="1"/>
          </xdr:nvSpPr>
          <xdr:spPr>
            <a:xfrm>
              <a:off x="4391771" y="6864627"/>
              <a:ext cx="1327223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Transpose</m:t>
                  </m:r>
                  <m:sSubSup>
                    <m:sSubSupPr>
                      <m:ctrlPr>
                        <a:rPr lang="en-US" sz="1100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US" sz="110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i="0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sz="1100" i="0">
                          <a:latin typeface="Cambria Math" panose="02040503050406030204" pitchFamily="18" charset="0"/>
                        </a:rPr>
                        <m:t>0</m:t>
                      </m:r>
                    </m:sup>
                  </m:sSubSup>
                  <m:r>
                    <a:rPr lang="en-US" sz="1100" b="0" i="1">
                      <a:latin typeface="Cambria Math" panose="02040503050406030204" pitchFamily="18" charset="0"/>
                    </a:rPr>
                    <m:t>) ∗ </m:t>
                  </m:r>
                  <m:sSubSup>
                    <m:sSub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sz="110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</m:sup>
                  </m:sSubSup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FCC570C-ECB3-4FAF-AB09-C8E0F23A0B43}"/>
                </a:ext>
              </a:extLst>
            </xdr:cNvPr>
            <xdr:cNvSpPr txBox="1"/>
          </xdr:nvSpPr>
          <xdr:spPr>
            <a:xfrm>
              <a:off x="4391771" y="6864627"/>
              <a:ext cx="1327223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Transpose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𝑥〗_1^0</a:t>
              </a:r>
              <a:r>
                <a:rPr lang="en-US" sz="1100" b="0" i="0">
                  <a:latin typeface="Cambria Math" panose="02040503050406030204" pitchFamily="18" charset="0"/>
                </a:rPr>
                <a:t>) ∗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𝑥〗_1^0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6</xdr:col>
      <xdr:colOff>592376</xdr:colOff>
      <xdr:row>41</xdr:row>
      <xdr:rowOff>170954</xdr:rowOff>
    </xdr:from>
    <xdr:ext cx="1385764" cy="1848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3FF6377-23D0-448C-A683-4E0F732EBED6}"/>
                </a:ext>
              </a:extLst>
            </xdr:cNvPr>
            <xdr:cNvSpPr txBox="1"/>
          </xdr:nvSpPr>
          <xdr:spPr>
            <a:xfrm>
              <a:off x="6221899" y="6850050"/>
              <a:ext cx="1385764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Transpose</m:t>
                    </m:r>
                    <m:sSubSup>
                      <m:sSubSupPr>
                        <m:ctrlPr>
                          <a:rPr lang="en-US" sz="1100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) ∗ 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3FF6377-23D0-448C-A683-4E0F732EBED6}"/>
                </a:ext>
              </a:extLst>
            </xdr:cNvPr>
            <xdr:cNvSpPr txBox="1"/>
          </xdr:nvSpPr>
          <xdr:spPr>
            <a:xfrm>
              <a:off x="6221899" y="6850050"/>
              <a:ext cx="1385764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Transpose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𝑥〗_</a:t>
              </a:r>
              <a:r>
                <a:rPr lang="en-US" sz="1100" b="0" i="0">
                  <a:latin typeface="Cambria Math" panose="02040503050406030204" pitchFamily="18" charset="0"/>
                </a:rPr>
                <a:t>2^</a:t>
              </a:r>
              <a:r>
                <a:rPr lang="en-US" sz="1100" i="0">
                  <a:latin typeface="Cambria Math" panose="02040503050406030204" pitchFamily="18" charset="0"/>
                </a:rPr>
                <a:t>0</a:t>
              </a:r>
              <a:r>
                <a:rPr lang="en-US" sz="1100" b="0" i="0">
                  <a:latin typeface="Cambria Math" panose="02040503050406030204" pitchFamily="18" charset="0"/>
                </a:rPr>
                <a:t>) ∗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𝑥〗_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7</xdr:col>
      <xdr:colOff>294198</xdr:colOff>
      <xdr:row>61</xdr:row>
      <xdr:rowOff>55661</xdr:rowOff>
    </xdr:from>
    <xdr:to>
      <xdr:col>10</xdr:col>
      <xdr:colOff>492980</xdr:colOff>
      <xdr:row>64</xdr:row>
      <xdr:rowOff>178401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4FA545-3BE8-498A-BA4F-5D11C0331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9826" y="10360551"/>
          <a:ext cx="2107095" cy="695234"/>
        </a:xfrm>
        <a:prstGeom prst="rect">
          <a:avLst/>
        </a:prstGeom>
      </xdr:spPr>
    </xdr:pic>
    <xdr:clientData/>
  </xdr:twoCellAnchor>
  <xdr:twoCellAnchor editAs="oneCell">
    <xdr:from>
      <xdr:col>6</xdr:col>
      <xdr:colOff>127222</xdr:colOff>
      <xdr:row>72</xdr:row>
      <xdr:rowOff>95417</xdr:rowOff>
    </xdr:from>
    <xdr:to>
      <xdr:col>11</xdr:col>
      <xdr:colOff>39756</xdr:colOff>
      <xdr:row>75</xdr:row>
      <xdr:rowOff>99897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7D6B952-D07D-4C0B-805F-6E34CE769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6745" y="13970443"/>
          <a:ext cx="3093056" cy="576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9AD1-8048-40B7-A2B1-DE2C527D8D76}">
  <dimension ref="C1:M76"/>
  <sheetViews>
    <sheetView tabSelected="1" topLeftCell="A48" workbookViewId="0">
      <selection activeCell="I69" sqref="I69"/>
    </sheetView>
  </sheetViews>
  <sheetFormatPr defaultRowHeight="15.05" x14ac:dyDescent="0.3"/>
  <cols>
    <col min="3" max="3" width="34.44140625" customWidth="1"/>
    <col min="6" max="6" width="8.6640625" customWidth="1"/>
  </cols>
  <sheetData>
    <row r="1" spans="3:10" x14ac:dyDescent="0.3">
      <c r="C1" s="5"/>
      <c r="D1" s="6"/>
      <c r="E1" s="6"/>
      <c r="F1" s="6"/>
      <c r="G1" s="6"/>
      <c r="H1" s="7"/>
    </row>
    <row r="2" spans="3:10" x14ac:dyDescent="0.3">
      <c r="C2" s="8" t="s">
        <v>14</v>
      </c>
      <c r="D2" s="9"/>
      <c r="E2" s="1" t="s">
        <v>0</v>
      </c>
      <c r="F2" s="1" t="s">
        <v>1</v>
      </c>
      <c r="G2" s="1" t="s">
        <v>2</v>
      </c>
      <c r="H2" s="10"/>
    </row>
    <row r="3" spans="3:10" x14ac:dyDescent="0.3">
      <c r="C3" s="8"/>
      <c r="D3" s="9"/>
      <c r="E3" s="2">
        <v>2.95</v>
      </c>
      <c r="F3" s="2">
        <v>6.63</v>
      </c>
      <c r="G3" s="2">
        <v>1</v>
      </c>
      <c r="H3" s="10"/>
    </row>
    <row r="4" spans="3:10" x14ac:dyDescent="0.3">
      <c r="C4" s="8"/>
      <c r="D4" s="9"/>
      <c r="E4" s="2">
        <v>2.35</v>
      </c>
      <c r="F4" s="2">
        <v>7.79</v>
      </c>
      <c r="G4" s="2">
        <v>1</v>
      </c>
      <c r="H4" s="10"/>
    </row>
    <row r="5" spans="3:10" x14ac:dyDescent="0.3">
      <c r="C5" s="8"/>
      <c r="D5" s="9"/>
      <c r="E5" s="2">
        <v>3.57</v>
      </c>
      <c r="F5" s="2">
        <v>5.65</v>
      </c>
      <c r="G5" s="2">
        <v>1</v>
      </c>
      <c r="H5" s="10"/>
    </row>
    <row r="6" spans="3:10" x14ac:dyDescent="0.3">
      <c r="C6" s="8"/>
      <c r="D6" s="9"/>
      <c r="E6" s="2">
        <v>3.16</v>
      </c>
      <c r="F6" s="2">
        <v>5.47</v>
      </c>
      <c r="G6" s="2">
        <v>1</v>
      </c>
      <c r="H6" s="10"/>
    </row>
    <row r="7" spans="3:10" x14ac:dyDescent="0.3">
      <c r="C7" s="8"/>
      <c r="D7" s="9"/>
      <c r="E7" s="3">
        <v>2.58</v>
      </c>
      <c r="F7" s="3">
        <v>4.46</v>
      </c>
      <c r="G7" s="3">
        <v>2</v>
      </c>
      <c r="H7" s="10"/>
    </row>
    <row r="8" spans="3:10" x14ac:dyDescent="0.3">
      <c r="C8" s="8"/>
      <c r="D8" s="9"/>
      <c r="E8" s="3">
        <v>2.16</v>
      </c>
      <c r="F8" s="3">
        <v>6.22</v>
      </c>
      <c r="G8" s="3">
        <v>2</v>
      </c>
      <c r="H8" s="10"/>
    </row>
    <row r="9" spans="3:10" x14ac:dyDescent="0.3">
      <c r="C9" s="8"/>
      <c r="D9" s="9"/>
      <c r="E9" s="3">
        <v>3.27</v>
      </c>
      <c r="F9" s="3">
        <v>3.52</v>
      </c>
      <c r="G9" s="3">
        <v>2</v>
      </c>
      <c r="H9" s="10"/>
    </row>
    <row r="10" spans="3:10" x14ac:dyDescent="0.3">
      <c r="C10" s="8"/>
      <c r="D10" s="9"/>
      <c r="E10" s="11">
        <v>2.81</v>
      </c>
      <c r="F10" s="11">
        <v>3.52</v>
      </c>
      <c r="G10" s="12" t="s">
        <v>13</v>
      </c>
      <c r="H10" s="10"/>
    </row>
    <row r="11" spans="3:10" ht="15.65" thickBot="1" x14ac:dyDescent="0.35">
      <c r="C11" s="13"/>
      <c r="D11" s="14"/>
      <c r="E11" s="14"/>
      <c r="F11" s="14"/>
      <c r="G11" s="14"/>
      <c r="H11" s="15"/>
    </row>
    <row r="12" spans="3:10" ht="15.65" thickBot="1" x14ac:dyDescent="0.35"/>
    <row r="13" spans="3:10" x14ac:dyDescent="0.3">
      <c r="C13" s="5"/>
      <c r="D13" s="6"/>
      <c r="E13" s="6"/>
      <c r="F13" s="6"/>
      <c r="G13" s="6"/>
      <c r="H13" s="6"/>
      <c r="I13" s="6"/>
      <c r="J13" s="7"/>
    </row>
    <row r="14" spans="3:10" x14ac:dyDescent="0.3">
      <c r="C14" s="8" t="s">
        <v>15</v>
      </c>
      <c r="D14" s="9"/>
      <c r="E14" s="16">
        <v>2.95</v>
      </c>
      <c r="F14" s="16">
        <v>6.63</v>
      </c>
      <c r="G14" s="9"/>
      <c r="H14" s="17">
        <v>2.58</v>
      </c>
      <c r="I14" s="17">
        <v>4.46</v>
      </c>
      <c r="J14" s="10"/>
    </row>
    <row r="15" spans="3:10" x14ac:dyDescent="0.3">
      <c r="C15" s="8"/>
      <c r="D15" s="9"/>
      <c r="E15" s="16">
        <v>2.35</v>
      </c>
      <c r="F15" s="16">
        <v>7.79</v>
      </c>
      <c r="G15" s="9"/>
      <c r="H15" s="17">
        <v>2.16</v>
      </c>
      <c r="I15" s="17">
        <v>6.22</v>
      </c>
      <c r="J15" s="10"/>
    </row>
    <row r="16" spans="3:10" x14ac:dyDescent="0.3">
      <c r="C16" s="8"/>
      <c r="D16" s="9"/>
      <c r="E16" s="16">
        <v>3.57</v>
      </c>
      <c r="F16" s="16">
        <v>5.65</v>
      </c>
      <c r="G16" s="9"/>
      <c r="H16" s="17">
        <v>3.27</v>
      </c>
      <c r="I16" s="17">
        <v>3.52</v>
      </c>
      <c r="J16" s="10"/>
    </row>
    <row r="17" spans="3:10" x14ac:dyDescent="0.3">
      <c r="C17" s="8"/>
      <c r="D17" s="9"/>
      <c r="E17" s="16">
        <v>3.16</v>
      </c>
      <c r="F17" s="16">
        <v>5.47</v>
      </c>
      <c r="G17" s="9"/>
      <c r="H17" s="9"/>
      <c r="I17" s="9"/>
      <c r="J17" s="10"/>
    </row>
    <row r="18" spans="3:10" ht="15.65" thickBot="1" x14ac:dyDescent="0.35">
      <c r="C18" s="13"/>
      <c r="D18" s="14"/>
      <c r="E18" s="14"/>
      <c r="F18" s="14"/>
      <c r="G18" s="14"/>
      <c r="H18" s="14"/>
      <c r="I18" s="14"/>
      <c r="J18" s="15"/>
    </row>
    <row r="19" spans="3:10" ht="15.65" thickBot="1" x14ac:dyDescent="0.35"/>
    <row r="20" spans="3:10" x14ac:dyDescent="0.3">
      <c r="C20" s="5"/>
      <c r="D20" s="6"/>
      <c r="E20" s="6"/>
      <c r="F20" s="6"/>
      <c r="G20" s="6"/>
      <c r="H20" s="6"/>
      <c r="I20" s="6"/>
      <c r="J20" s="7"/>
    </row>
    <row r="21" spans="3:10" x14ac:dyDescent="0.3">
      <c r="C21" s="8" t="s">
        <v>18</v>
      </c>
      <c r="D21" s="9"/>
      <c r="E21" s="18" t="s">
        <v>16</v>
      </c>
      <c r="F21" s="18"/>
      <c r="G21" s="9"/>
      <c r="H21" s="19" t="s">
        <v>17</v>
      </c>
      <c r="I21" s="19"/>
      <c r="J21" s="10"/>
    </row>
    <row r="22" spans="3:10" x14ac:dyDescent="0.3">
      <c r="C22" s="8"/>
      <c r="D22" s="9"/>
      <c r="E22" s="16">
        <f>AVERAGE(E14:E17)</f>
        <v>3.0075000000000003</v>
      </c>
      <c r="F22" s="16">
        <f>AVERAGE(F14:F17)</f>
        <v>6.3849999999999998</v>
      </c>
      <c r="G22" s="9"/>
      <c r="H22" s="17">
        <f>AVERAGE(H14:H17)</f>
        <v>2.67</v>
      </c>
      <c r="I22" s="17">
        <f>AVERAGE(I14:I17)</f>
        <v>4.7333333333333334</v>
      </c>
      <c r="J22" s="10"/>
    </row>
    <row r="23" spans="3:10" ht="15.65" thickBot="1" x14ac:dyDescent="0.35">
      <c r="C23" s="13"/>
      <c r="D23" s="14"/>
      <c r="E23" s="14"/>
      <c r="F23" s="14"/>
      <c r="G23" s="14"/>
      <c r="H23" s="14"/>
      <c r="I23" s="14"/>
      <c r="J23" s="15"/>
    </row>
    <row r="24" spans="3:10" ht="15.65" thickBot="1" x14ac:dyDescent="0.35"/>
    <row r="25" spans="3:10" x14ac:dyDescent="0.3">
      <c r="C25" s="5"/>
      <c r="D25" s="6"/>
      <c r="E25" s="6"/>
      <c r="F25" s="6"/>
      <c r="G25" s="6"/>
      <c r="H25" s="6"/>
      <c r="I25" s="7"/>
    </row>
    <row r="26" spans="3:10" x14ac:dyDescent="0.3">
      <c r="C26" s="8" t="s">
        <v>20</v>
      </c>
      <c r="D26" s="9"/>
      <c r="E26" s="9"/>
      <c r="F26" s="9"/>
      <c r="G26" s="20" t="s">
        <v>19</v>
      </c>
      <c r="H26" s="20"/>
      <c r="I26" s="10"/>
    </row>
    <row r="27" spans="3:10" x14ac:dyDescent="0.3">
      <c r="C27" s="8"/>
      <c r="D27" s="9"/>
      <c r="E27" s="9"/>
      <c r="F27" s="9"/>
      <c r="G27" s="9">
        <f>AVERAGE(E3:E9)</f>
        <v>2.8628571428571434</v>
      </c>
      <c r="H27" s="9">
        <f>AVERAGE(F3:F9)</f>
        <v>5.677142857142857</v>
      </c>
      <c r="I27" s="10"/>
    </row>
    <row r="28" spans="3:10" ht="15.65" thickBot="1" x14ac:dyDescent="0.35">
      <c r="C28" s="13"/>
      <c r="D28" s="14"/>
      <c r="E28" s="14"/>
      <c r="F28" s="14"/>
      <c r="G28" s="14"/>
      <c r="H28" s="14"/>
      <c r="I28" s="15"/>
    </row>
    <row r="29" spans="3:10" ht="15.65" thickBot="1" x14ac:dyDescent="0.35"/>
    <row r="30" spans="3:10" x14ac:dyDescent="0.3">
      <c r="C30" s="5"/>
      <c r="D30" s="6"/>
      <c r="E30" s="6"/>
      <c r="F30" s="6"/>
      <c r="G30" s="6"/>
      <c r="H30" s="6"/>
      <c r="I30" s="6"/>
      <c r="J30" s="7"/>
    </row>
    <row r="31" spans="3:10" x14ac:dyDescent="0.3">
      <c r="C31" s="21" t="s">
        <v>21</v>
      </c>
      <c r="D31" s="9"/>
      <c r="E31" s="18"/>
      <c r="F31" s="18"/>
      <c r="G31" s="9"/>
      <c r="H31" s="19"/>
      <c r="I31" s="19"/>
      <c r="J31" s="10"/>
    </row>
    <row r="32" spans="3:10" x14ac:dyDescent="0.3">
      <c r="C32" s="21"/>
      <c r="D32" s="9"/>
      <c r="E32" s="16">
        <f>E14-$G$27</f>
        <v>8.7142857142856744E-2</v>
      </c>
      <c r="F32" s="16">
        <f>ABS(F14-$H$27)</f>
        <v>0.95285714285714285</v>
      </c>
      <c r="G32" s="9"/>
      <c r="H32" s="17">
        <f>H14-$G$27</f>
        <v>-0.28285714285714336</v>
      </c>
      <c r="I32" s="17">
        <f>I14-$H$27</f>
        <v>-1.2171428571428571</v>
      </c>
      <c r="J32" s="10"/>
    </row>
    <row r="33" spans="3:13" x14ac:dyDescent="0.3">
      <c r="C33" s="21"/>
      <c r="D33" s="9"/>
      <c r="E33" s="16">
        <f>E15-$G$27</f>
        <v>-0.51285714285714334</v>
      </c>
      <c r="F33" s="16">
        <f>ABS(F15-$H$27)</f>
        <v>2.112857142857143</v>
      </c>
      <c r="G33" s="9"/>
      <c r="H33" s="17">
        <f>H15-$G$27</f>
        <v>-0.70285714285714329</v>
      </c>
      <c r="I33" s="17">
        <f>I15-$H$27</f>
        <v>0.5428571428571427</v>
      </c>
      <c r="J33" s="10"/>
    </row>
    <row r="34" spans="3:13" x14ac:dyDescent="0.3">
      <c r="C34" s="21"/>
      <c r="D34" s="9"/>
      <c r="E34" s="16">
        <f>E16-$G$27</f>
        <v>0.70714285714285641</v>
      </c>
      <c r="F34" s="16">
        <f>ABS(F16-$H$27)</f>
        <v>2.7142857142856691E-2</v>
      </c>
      <c r="G34" s="9"/>
      <c r="H34" s="17">
        <f>H16-$G$27</f>
        <v>0.40714285714285658</v>
      </c>
      <c r="I34" s="17">
        <f>I16-$H$27</f>
        <v>-2.157142857142857</v>
      </c>
      <c r="J34" s="10"/>
    </row>
    <row r="35" spans="3:13" x14ac:dyDescent="0.3">
      <c r="C35" s="21"/>
      <c r="D35" s="9"/>
      <c r="E35" s="16">
        <f>E17-$G$27</f>
        <v>0.29714285714285671</v>
      </c>
      <c r="F35" s="16">
        <f>ABS(F17-$H$27)</f>
        <v>0.2071428571428573</v>
      </c>
      <c r="G35" s="9"/>
      <c r="H35" s="9"/>
      <c r="I35" s="9"/>
      <c r="J35" s="10"/>
    </row>
    <row r="36" spans="3:13" ht="15.65" thickBot="1" x14ac:dyDescent="0.35">
      <c r="C36" s="13"/>
      <c r="D36" s="14"/>
      <c r="E36" s="14"/>
      <c r="F36" s="14"/>
      <c r="G36" s="14"/>
      <c r="H36" s="14"/>
      <c r="I36" s="14"/>
      <c r="J36" s="15"/>
    </row>
    <row r="37" spans="3:13" ht="15.65" thickBot="1" x14ac:dyDescent="0.35"/>
    <row r="38" spans="3:13" x14ac:dyDescent="0.3">
      <c r="C38" s="5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3:13" x14ac:dyDescent="0.3">
      <c r="C39" s="22" t="s">
        <v>23</v>
      </c>
      <c r="D39" s="9"/>
      <c r="E39" s="18"/>
      <c r="F39" s="18"/>
      <c r="G39" s="18"/>
      <c r="H39" s="18"/>
      <c r="I39" s="9"/>
      <c r="J39" s="19"/>
      <c r="K39" s="19"/>
      <c r="L39" s="19"/>
      <c r="M39" s="10"/>
    </row>
    <row r="40" spans="3:13" ht="15.05" customHeight="1" x14ac:dyDescent="0.3">
      <c r="C40" s="22"/>
      <c r="D40" s="9"/>
      <c r="E40" s="16">
        <f t="array" ref="E40:H41">TRANSPOSE(A)</f>
        <v>8.7142857142856744E-2</v>
      </c>
      <c r="F40" s="16">
        <v>-0.51285714285714334</v>
      </c>
      <c r="G40" s="16">
        <v>0.70714285714285641</v>
      </c>
      <c r="H40" s="16">
        <v>0.29714285714285671</v>
      </c>
      <c r="I40" s="9"/>
      <c r="J40" s="17">
        <f t="array" ref="J40:L41">TRANSPOSE(B)</f>
        <v>-0.28285714285714336</v>
      </c>
      <c r="K40" s="17">
        <v>-0.70285714285714329</v>
      </c>
      <c r="L40" s="17">
        <v>0.40714285714285658</v>
      </c>
      <c r="M40" s="10"/>
    </row>
    <row r="41" spans="3:13" x14ac:dyDescent="0.3">
      <c r="C41" s="22"/>
      <c r="D41" s="9"/>
      <c r="E41" s="16">
        <v>0.95285714285714285</v>
      </c>
      <c r="F41" s="16">
        <v>2.112857142857143</v>
      </c>
      <c r="G41" s="16">
        <v>2.7142857142856691E-2</v>
      </c>
      <c r="H41" s="16">
        <v>0.2071428571428573</v>
      </c>
      <c r="I41" s="9"/>
      <c r="J41" s="17">
        <v>-1.2171428571428571</v>
      </c>
      <c r="K41" s="17">
        <v>0.5428571428571427</v>
      </c>
      <c r="L41" s="17">
        <v>-2.157142857142857</v>
      </c>
      <c r="M41" s="10"/>
    </row>
    <row r="42" spans="3:13" x14ac:dyDescent="0.3">
      <c r="C42" s="22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3:13" x14ac:dyDescent="0.3">
      <c r="C43" s="22"/>
      <c r="D43" s="9"/>
      <c r="E43" s="18"/>
      <c r="F43" s="18"/>
      <c r="G43" s="9"/>
      <c r="H43" s="23"/>
      <c r="I43" s="23"/>
      <c r="J43" s="9"/>
      <c r="K43" s="9"/>
      <c r="L43" s="9"/>
      <c r="M43" s="10"/>
    </row>
    <row r="44" spans="3:13" x14ac:dyDescent="0.3">
      <c r="C44" s="22"/>
      <c r="D44" s="9"/>
      <c r="E44" s="16">
        <f t="array" ref="E44:F45">MMULT(AT,A)</f>
        <v>0.85896122448979495</v>
      </c>
      <c r="F44" s="16">
        <v>-0.91981428571428758</v>
      </c>
      <c r="G44" s="9"/>
      <c r="H44" s="17">
        <f t="array" ref="H44:I45">MMULT(BT,B)</f>
        <v>0.73978163265306163</v>
      </c>
      <c r="I44" s="17">
        <v>-0.91553877551020235</v>
      </c>
      <c r="J44" s="9"/>
      <c r="K44" s="9"/>
      <c r="L44" s="9"/>
      <c r="M44" s="10"/>
    </row>
    <row r="45" spans="3:13" x14ac:dyDescent="0.3">
      <c r="C45" s="22"/>
      <c r="D45" s="9"/>
      <c r="E45" s="16">
        <v>-0.91981428571428758</v>
      </c>
      <c r="F45" s="16">
        <v>5.4157469387755102</v>
      </c>
      <c r="G45" s="9"/>
      <c r="H45" s="17">
        <v>-0.91553877551020235</v>
      </c>
      <c r="I45" s="17">
        <v>6.4293959183673461</v>
      </c>
      <c r="J45" s="9"/>
      <c r="K45" s="9"/>
      <c r="L45" s="9"/>
      <c r="M45" s="10"/>
    </row>
    <row r="46" spans="3:13" x14ac:dyDescent="0.3">
      <c r="C46" s="22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3:13" x14ac:dyDescent="0.3">
      <c r="C47" s="22"/>
      <c r="D47" s="9"/>
      <c r="E47" s="18" t="s">
        <v>25</v>
      </c>
      <c r="F47" s="18"/>
      <c r="G47" s="9"/>
      <c r="H47" s="19" t="s">
        <v>25</v>
      </c>
      <c r="I47" s="19"/>
      <c r="J47" s="9"/>
      <c r="K47" s="9"/>
      <c r="L47" s="9"/>
      <c r="M47" s="10"/>
    </row>
    <row r="48" spans="3:13" x14ac:dyDescent="0.3">
      <c r="C48" s="22"/>
      <c r="D48" s="9"/>
      <c r="E48" s="16">
        <f>E44/4</f>
        <v>0.21474030612244874</v>
      </c>
      <c r="F48" s="16">
        <f>F44/4</f>
        <v>-0.2299535714285719</v>
      </c>
      <c r="G48" s="9"/>
      <c r="H48" s="17">
        <f>H44/3</f>
        <v>0.24659387755102055</v>
      </c>
      <c r="I48" s="17">
        <f>I44/3</f>
        <v>-0.3051795918367341</v>
      </c>
      <c r="J48" s="9"/>
      <c r="K48" s="9"/>
      <c r="L48" s="9"/>
      <c r="M48" s="10"/>
    </row>
    <row r="49" spans="3:13" x14ac:dyDescent="0.3">
      <c r="C49" s="22"/>
      <c r="D49" s="9"/>
      <c r="E49" s="16">
        <f>E45/4</f>
        <v>-0.2299535714285719</v>
      </c>
      <c r="F49" s="16">
        <f>F45/4</f>
        <v>1.3539367346938775</v>
      </c>
      <c r="G49" s="9"/>
      <c r="H49" s="17">
        <f>H45/3</f>
        <v>-0.3051795918367341</v>
      </c>
      <c r="I49" s="17">
        <f>I45/3</f>
        <v>2.1431319727891154</v>
      </c>
      <c r="J49" s="9"/>
      <c r="K49" s="9"/>
      <c r="L49" s="9"/>
      <c r="M49" s="10"/>
    </row>
    <row r="50" spans="3:13" ht="15.65" thickBot="1" x14ac:dyDescent="0.35">
      <c r="C50" s="24"/>
      <c r="D50" s="14"/>
      <c r="E50" s="14"/>
      <c r="F50" s="14"/>
      <c r="G50" s="14"/>
      <c r="H50" s="14"/>
      <c r="I50" s="14"/>
      <c r="J50" s="14"/>
      <c r="K50" s="14"/>
      <c r="L50" s="14"/>
      <c r="M50" s="15"/>
    </row>
    <row r="51" spans="3:13" ht="15.65" thickBot="1" x14ac:dyDescent="0.35">
      <c r="C51" s="4"/>
    </row>
    <row r="52" spans="3:13" x14ac:dyDescent="0.3">
      <c r="C52" s="25"/>
      <c r="D52" s="6"/>
      <c r="E52" s="6"/>
      <c r="F52" s="6"/>
      <c r="G52" s="6"/>
      <c r="H52" s="6"/>
      <c r="I52" s="6"/>
      <c r="J52" s="6"/>
      <c r="K52" s="6"/>
      <c r="L52" s="7"/>
    </row>
    <row r="53" spans="3:13" x14ac:dyDescent="0.3">
      <c r="C53" s="22" t="s">
        <v>24</v>
      </c>
      <c r="D53" s="9"/>
      <c r="E53" s="9"/>
      <c r="F53" s="9" t="s">
        <v>3</v>
      </c>
      <c r="G53" s="9">
        <f>(4/7)+E48</f>
        <v>0.78616887755102016</v>
      </c>
      <c r="H53" s="26" t="s">
        <v>4</v>
      </c>
      <c r="I53" s="9">
        <f>(3/7)+H48</f>
        <v>0.67516530612244907</v>
      </c>
      <c r="J53" s="26" t="s">
        <v>5</v>
      </c>
      <c r="K53" s="9">
        <f>SUM(G53,I53)</f>
        <v>1.4613341836734692</v>
      </c>
      <c r="L53" s="10"/>
    </row>
    <row r="54" spans="3:13" x14ac:dyDescent="0.3">
      <c r="C54" s="22"/>
      <c r="D54" s="9"/>
      <c r="E54" s="9"/>
      <c r="F54" s="9" t="s">
        <v>6</v>
      </c>
      <c r="G54" s="9">
        <f>(4/7)+E49</f>
        <v>0.34147499999999953</v>
      </c>
      <c r="H54" s="26" t="s">
        <v>4</v>
      </c>
      <c r="I54" s="9">
        <f>(3/7)+H49</f>
        <v>0.12339183673469445</v>
      </c>
      <c r="J54" s="26" t="s">
        <v>5</v>
      </c>
      <c r="K54" s="9">
        <f t="shared" ref="K54:K56" si="0">SUM(G54,I54)</f>
        <v>0.46486683673469398</v>
      </c>
      <c r="L54" s="10"/>
    </row>
    <row r="55" spans="3:13" x14ac:dyDescent="0.3">
      <c r="C55" s="22"/>
      <c r="D55" s="9"/>
      <c r="E55" s="9"/>
      <c r="F55" s="9" t="s">
        <v>7</v>
      </c>
      <c r="G55" s="9"/>
      <c r="H55" s="9"/>
      <c r="I55" s="9"/>
      <c r="J55" s="26" t="s">
        <v>5</v>
      </c>
      <c r="K55" s="9">
        <f>K54</f>
        <v>0.46486683673469398</v>
      </c>
      <c r="L55" s="10"/>
    </row>
    <row r="56" spans="3:13" x14ac:dyDescent="0.3">
      <c r="C56" s="22"/>
      <c r="D56" s="9"/>
      <c r="E56" s="9"/>
      <c r="F56" s="9" t="s">
        <v>8</v>
      </c>
      <c r="G56" s="9">
        <f>(4/7)+F49</f>
        <v>1.9253653061224489</v>
      </c>
      <c r="H56" s="26" t="s">
        <v>4</v>
      </c>
      <c r="I56" s="9">
        <f>(3/7)+I49</f>
        <v>2.5717034013605438</v>
      </c>
      <c r="J56" s="26" t="s">
        <v>5</v>
      </c>
      <c r="K56" s="9">
        <f t="shared" si="0"/>
        <v>4.4970687074829927</v>
      </c>
      <c r="L56" s="10"/>
    </row>
    <row r="57" spans="3:13" x14ac:dyDescent="0.3">
      <c r="C57" s="22"/>
      <c r="D57" s="9"/>
      <c r="E57" s="9"/>
      <c r="F57" s="9"/>
      <c r="G57" s="9"/>
      <c r="H57" s="9"/>
      <c r="I57" s="9"/>
      <c r="J57" s="9"/>
      <c r="K57" s="9"/>
      <c r="L57" s="10"/>
    </row>
    <row r="58" spans="3:13" x14ac:dyDescent="0.3">
      <c r="C58" s="22"/>
      <c r="D58" s="9"/>
      <c r="E58" s="27" t="s">
        <v>9</v>
      </c>
      <c r="F58" s="9">
        <f>K53</f>
        <v>1.4613341836734692</v>
      </c>
      <c r="G58" s="9">
        <f>K54</f>
        <v>0.46486683673469398</v>
      </c>
      <c r="H58" s="9"/>
      <c r="I58" s="9"/>
      <c r="J58" s="9"/>
      <c r="K58" s="9"/>
      <c r="L58" s="10"/>
    </row>
    <row r="59" spans="3:13" x14ac:dyDescent="0.3">
      <c r="C59" s="22"/>
      <c r="D59" s="9"/>
      <c r="E59" s="27"/>
      <c r="F59" s="9">
        <f>K55</f>
        <v>0.46486683673469398</v>
      </c>
      <c r="G59" s="9">
        <f>K56</f>
        <v>4.4970687074829927</v>
      </c>
      <c r="H59" s="9"/>
      <c r="I59" s="9"/>
      <c r="J59" s="9"/>
      <c r="K59" s="9"/>
      <c r="L59" s="10"/>
    </row>
    <row r="60" spans="3:13" ht="15.65" thickBot="1" x14ac:dyDescent="0.35">
      <c r="C60" s="13"/>
      <c r="D60" s="14"/>
      <c r="E60" s="14"/>
      <c r="F60" s="14"/>
      <c r="G60" s="14"/>
      <c r="H60" s="14"/>
      <c r="I60" s="14"/>
      <c r="J60" s="14"/>
      <c r="K60" s="14"/>
      <c r="L60" s="15"/>
    </row>
    <row r="61" spans="3:13" ht="15.65" thickBot="1" x14ac:dyDescent="0.35"/>
    <row r="62" spans="3:13" x14ac:dyDescent="0.3">
      <c r="C62" s="5"/>
      <c r="D62" s="6"/>
      <c r="E62" s="6"/>
      <c r="F62" s="6"/>
      <c r="G62" s="6"/>
      <c r="H62" s="6"/>
      <c r="I62" s="6"/>
      <c r="J62" s="6"/>
      <c r="K62" s="7"/>
    </row>
    <row r="63" spans="3:13" x14ac:dyDescent="0.3">
      <c r="C63" s="28" t="s">
        <v>26</v>
      </c>
      <c r="D63" s="9"/>
      <c r="E63" s="27" t="s">
        <v>22</v>
      </c>
      <c r="F63" s="9">
        <f t="array" ref="F63:G64">MINVERSE(CRS)</f>
        <v>0.70757367145667827</v>
      </c>
      <c r="G63" s="9">
        <v>-7.3142652648267012E-2</v>
      </c>
      <c r="H63" s="9"/>
      <c r="I63" s="9"/>
      <c r="J63" s="9"/>
      <c r="K63" s="10"/>
    </row>
    <row r="64" spans="3:13" x14ac:dyDescent="0.3">
      <c r="C64" s="28"/>
      <c r="D64" s="9"/>
      <c r="E64" s="27"/>
      <c r="F64" s="9">
        <v>-7.3142652648267026E-2</v>
      </c>
      <c r="G64" s="9">
        <v>0.22992790655976317</v>
      </c>
      <c r="H64" s="9"/>
      <c r="I64" s="9"/>
      <c r="J64" s="9"/>
      <c r="K64" s="10"/>
    </row>
    <row r="65" spans="3:12" x14ac:dyDescent="0.3">
      <c r="C65" s="29"/>
      <c r="D65" s="9"/>
      <c r="E65" s="9"/>
      <c r="F65" s="9"/>
      <c r="G65" s="9"/>
      <c r="H65" s="9"/>
      <c r="I65" s="9"/>
      <c r="J65" s="9"/>
      <c r="K65" s="10"/>
    </row>
    <row r="66" spans="3:12" ht="15.65" thickBot="1" x14ac:dyDescent="0.35">
      <c r="C66" s="13"/>
      <c r="D66" s="14"/>
      <c r="E66" s="14"/>
      <c r="F66" s="14"/>
      <c r="G66" s="14"/>
      <c r="H66" s="14"/>
      <c r="I66" s="14"/>
      <c r="J66" s="14"/>
      <c r="K66" s="15"/>
    </row>
    <row r="67" spans="3:12" ht="15.65" thickBot="1" x14ac:dyDescent="0.35"/>
    <row r="68" spans="3:12" x14ac:dyDescent="0.3">
      <c r="C68" s="5"/>
      <c r="D68" s="6"/>
      <c r="E68" s="6"/>
      <c r="F68" s="6"/>
      <c r="G68" s="7"/>
    </row>
    <row r="69" spans="3:12" x14ac:dyDescent="0.3">
      <c r="C69" s="28" t="s">
        <v>27</v>
      </c>
      <c r="D69" s="9"/>
      <c r="E69" s="27" t="s">
        <v>10</v>
      </c>
      <c r="F69" s="30">
        <f>COUNT(G3:G6)/COUNT(G3:G9)</f>
        <v>0.5714285714285714</v>
      </c>
      <c r="G69" s="10"/>
    </row>
    <row r="70" spans="3:12" x14ac:dyDescent="0.3">
      <c r="C70" s="28"/>
      <c r="D70" s="9"/>
      <c r="E70" s="27"/>
      <c r="F70" s="9">
        <f>COUNT(G7:G9)/COUNT(G3:G9)</f>
        <v>0.42857142857142855</v>
      </c>
      <c r="G70" s="10"/>
    </row>
    <row r="71" spans="3:12" ht="15.65" thickBot="1" x14ac:dyDescent="0.35">
      <c r="C71" s="13"/>
      <c r="D71" s="14"/>
      <c r="E71" s="14"/>
      <c r="F71" s="14"/>
      <c r="G71" s="15"/>
    </row>
    <row r="72" spans="3:12" ht="15.65" thickBot="1" x14ac:dyDescent="0.35"/>
    <row r="73" spans="3:12" x14ac:dyDescent="0.3">
      <c r="C73" s="5"/>
      <c r="D73" s="6"/>
      <c r="E73" s="6"/>
      <c r="F73" s="6"/>
      <c r="G73" s="6"/>
      <c r="H73" s="6"/>
      <c r="I73" s="6"/>
      <c r="J73" s="6"/>
      <c r="K73" s="6"/>
      <c r="L73" s="7"/>
    </row>
    <row r="74" spans="3:12" x14ac:dyDescent="0.3">
      <c r="C74" s="22" t="s">
        <v>28</v>
      </c>
      <c r="D74" s="33" t="s">
        <v>29</v>
      </c>
      <c r="E74" s="31" t="s">
        <v>11</v>
      </c>
      <c r="F74" s="16">
        <f t="array" ref="F74">(MMULT(MMULT(mA, CI), TRANSPOSE(input)))-(0.5*MMULT(MMULT(mA,CI),TRANSPOSE(mA)))+LN(F69)</f>
        <v>2.0188381690496024</v>
      </c>
      <c r="G74" s="9"/>
      <c r="H74" s="9"/>
      <c r="I74" s="9"/>
      <c r="J74" s="9"/>
      <c r="K74" s="9"/>
      <c r="L74" s="10"/>
    </row>
    <row r="75" spans="3:12" x14ac:dyDescent="0.3">
      <c r="C75" s="22"/>
      <c r="D75" s="9"/>
      <c r="E75" s="32" t="s">
        <v>12</v>
      </c>
      <c r="F75" s="17">
        <f t="array" ref="F75">(MMULT(MMULT(mB, CI), TRANSPOSE(input)))-(0.5*MMULT(MMULT(mB,CI),TRANSPOSE(mA)))+LN(F70)</f>
        <v>1.4607318752216114</v>
      </c>
      <c r="G75" s="9"/>
      <c r="H75" s="9"/>
      <c r="I75" s="9"/>
      <c r="J75" s="9"/>
      <c r="K75" s="9"/>
      <c r="L75" s="10"/>
    </row>
    <row r="76" spans="3:12" ht="15.65" thickBot="1" x14ac:dyDescent="0.35">
      <c r="C76" s="13"/>
      <c r="D76" s="14"/>
      <c r="E76" s="14"/>
      <c r="F76" s="14"/>
      <c r="G76" s="14"/>
      <c r="H76" s="14"/>
      <c r="I76" s="14"/>
      <c r="J76" s="14"/>
      <c r="K76" s="14"/>
      <c r="L76" s="15"/>
    </row>
  </sheetData>
  <mergeCells count="23">
    <mergeCell ref="C74:C75"/>
    <mergeCell ref="J39:L39"/>
    <mergeCell ref="E43:F43"/>
    <mergeCell ref="H47:I47"/>
    <mergeCell ref="E47:F47"/>
    <mergeCell ref="C63:C64"/>
    <mergeCell ref="G26:H26"/>
    <mergeCell ref="C26:C27"/>
    <mergeCell ref="E31:F31"/>
    <mergeCell ref="H31:I31"/>
    <mergeCell ref="C31:C35"/>
    <mergeCell ref="H21:I21"/>
    <mergeCell ref="C21:C22"/>
    <mergeCell ref="E58:E59"/>
    <mergeCell ref="E63:E64"/>
    <mergeCell ref="E69:E70"/>
    <mergeCell ref="C2:C10"/>
    <mergeCell ref="C14:C17"/>
    <mergeCell ref="E21:F21"/>
    <mergeCell ref="C53:C59"/>
    <mergeCell ref="C39:C49"/>
    <mergeCell ref="E39:H39"/>
    <mergeCell ref="C69:C7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A</vt:lpstr>
      <vt:lpstr>AT</vt:lpstr>
      <vt:lpstr>B</vt:lpstr>
      <vt:lpstr>BT</vt:lpstr>
      <vt:lpstr>CI</vt:lpstr>
      <vt:lpstr>CRS</vt:lpstr>
      <vt:lpstr>input</vt:lpstr>
      <vt:lpstr>mA</vt:lpstr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2020-03-27T07:53:53Z</dcterms:created>
  <dcterms:modified xsi:type="dcterms:W3CDTF">2020-03-28T02:27:51Z</dcterms:modified>
</cp:coreProperties>
</file>