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valuasi\"/>
    </mc:Choice>
  </mc:AlternateContent>
  <xr:revisionPtr revIDLastSave="0" documentId="13_ncr:1_{E422EC58-E465-42D0-9589-778D581424C6}" xr6:coauthVersionLast="47" xr6:coauthVersionMax="47" xr10:uidLastSave="{00000000-0000-0000-0000-000000000000}"/>
  <bookViews>
    <workbookView xWindow="-120" yWindow="-120" windowWidth="20730" windowHeight="11160" tabRatio="924" activeTab="6" xr2:uid="{63F9FFCC-F3DA-42FF-8B03-E080EFB8F6CD}"/>
  </bookViews>
  <sheets>
    <sheet name="TelukBayur_Sumatra" sheetId="2" r:id="rId1"/>
    <sheet name="Cirebon_Jawa" sheetId="3" r:id="rId2"/>
    <sheet name="Banten_Jawa" sheetId="4" r:id="rId3"/>
    <sheet name="Benoa_Bali" sheetId="5" r:id="rId4"/>
    <sheet name="Pontianak_Kalimantan" sheetId="6" r:id="rId5"/>
    <sheet name="Poso_Sulawesi" sheetId="7" r:id="rId6"/>
    <sheet name="Amamapare_Papua" sheetId="1" r:id="rId7"/>
    <sheet name="All" sheetId="8" r:id="rId8"/>
    <sheet name="All_Sama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L3" i="9"/>
  <c r="I3" i="9"/>
  <c r="H3" i="9"/>
  <c r="L2" i="9"/>
  <c r="I2" i="9"/>
  <c r="H2" i="9"/>
  <c r="H2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L3" i="8"/>
  <c r="I3" i="8"/>
  <c r="H3" i="8"/>
  <c r="L2" i="8"/>
  <c r="I2" i="8"/>
  <c r="H2" i="2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L3" i="1"/>
  <c r="I3" i="1"/>
  <c r="L5" i="1" s="1"/>
  <c r="H3" i="1"/>
  <c r="L2" i="1"/>
  <c r="I2" i="1"/>
  <c r="H2" i="1"/>
  <c r="L4" i="1" s="1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L3" i="7"/>
  <c r="I3" i="7"/>
  <c r="L5" i="7" s="1"/>
  <c r="H3" i="7"/>
  <c r="L2" i="7"/>
  <c r="I2" i="7"/>
  <c r="H2" i="7"/>
  <c r="L4" i="7" s="1"/>
  <c r="H3" i="2"/>
  <c r="H4" i="2"/>
  <c r="H5" i="2"/>
  <c r="H6" i="2"/>
  <c r="H7" i="2"/>
  <c r="H8" i="2"/>
  <c r="H9" i="2"/>
  <c r="H10" i="2"/>
  <c r="H11" i="2"/>
  <c r="H12" i="2"/>
  <c r="H13" i="2"/>
  <c r="I2" i="2"/>
  <c r="I3" i="2"/>
  <c r="I4" i="2"/>
  <c r="I5" i="2"/>
  <c r="I6" i="2"/>
  <c r="I7" i="2"/>
  <c r="I8" i="2"/>
  <c r="I9" i="2"/>
  <c r="I10" i="2"/>
  <c r="I11" i="2"/>
  <c r="I12" i="2"/>
  <c r="I13" i="2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L3" i="6"/>
  <c r="I3" i="6"/>
  <c r="H3" i="6"/>
  <c r="L2" i="6"/>
  <c r="I2" i="6"/>
  <c r="L5" i="6" s="1"/>
  <c r="H2" i="6"/>
  <c r="L4" i="6" s="1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L3" i="5"/>
  <c r="I3" i="5"/>
  <c r="H3" i="5"/>
  <c r="L2" i="5"/>
  <c r="I2" i="5"/>
  <c r="L5" i="5" s="1"/>
  <c r="H2" i="5"/>
  <c r="L4" i="5" s="1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L3" i="4"/>
  <c r="I3" i="4"/>
  <c r="H3" i="4"/>
  <c r="L2" i="4"/>
  <c r="I2" i="4"/>
  <c r="L5" i="4" s="1"/>
  <c r="H2" i="4"/>
  <c r="L4" i="4" s="1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L3" i="3"/>
  <c r="I3" i="3"/>
  <c r="L5" i="3" s="1"/>
  <c r="H3" i="3"/>
  <c r="L2" i="3"/>
  <c r="I2" i="3"/>
  <c r="H2" i="3"/>
  <c r="L4" i="3" s="1"/>
  <c r="E3" i="6"/>
  <c r="E4" i="6"/>
  <c r="E5" i="6"/>
  <c r="E6" i="6"/>
  <c r="E7" i="6"/>
  <c r="E8" i="6"/>
  <c r="E9" i="6"/>
  <c r="E10" i="6"/>
  <c r="E11" i="6"/>
  <c r="E12" i="6"/>
  <c r="E13" i="6"/>
  <c r="E2" i="6"/>
  <c r="E3" i="7"/>
  <c r="E4" i="7"/>
  <c r="E5" i="7"/>
  <c r="E6" i="7"/>
  <c r="E7" i="7"/>
  <c r="E8" i="7"/>
  <c r="E9" i="7"/>
  <c r="E10" i="7"/>
  <c r="E11" i="7"/>
  <c r="E12" i="7"/>
  <c r="E13" i="7"/>
  <c r="E2" i="7"/>
  <c r="L17" i="1"/>
  <c r="L19" i="1"/>
  <c r="L18" i="1"/>
  <c r="I18" i="1"/>
  <c r="I19" i="1"/>
  <c r="I20" i="1"/>
  <c r="I21" i="1"/>
  <c r="I22" i="1"/>
  <c r="I23" i="1"/>
  <c r="I24" i="1"/>
  <c r="I25" i="1"/>
  <c r="I26" i="1"/>
  <c r="I27" i="1"/>
  <c r="I28" i="1"/>
  <c r="I17" i="1"/>
  <c r="H18" i="1"/>
  <c r="H19" i="1"/>
  <c r="H20" i="1"/>
  <c r="H21" i="1"/>
  <c r="H22" i="1"/>
  <c r="H23" i="1"/>
  <c r="H24" i="1"/>
  <c r="H25" i="1"/>
  <c r="H26" i="1"/>
  <c r="H27" i="1"/>
  <c r="H28" i="1"/>
  <c r="H17" i="1"/>
  <c r="E3" i="5"/>
  <c r="E4" i="5"/>
  <c r="E5" i="5"/>
  <c r="E6" i="5"/>
  <c r="E7" i="5"/>
  <c r="E8" i="5"/>
  <c r="E9" i="5"/>
  <c r="E10" i="5"/>
  <c r="E11" i="5"/>
  <c r="E12" i="5"/>
  <c r="E13" i="5"/>
  <c r="E2" i="5"/>
  <c r="E3" i="4"/>
  <c r="E4" i="4"/>
  <c r="E5" i="4"/>
  <c r="E6" i="4"/>
  <c r="E7" i="4"/>
  <c r="E8" i="4"/>
  <c r="E9" i="4"/>
  <c r="E10" i="4"/>
  <c r="E11" i="4"/>
  <c r="E12" i="4"/>
  <c r="E13" i="4"/>
  <c r="E2" i="4"/>
  <c r="E3" i="3"/>
  <c r="E4" i="3"/>
  <c r="E5" i="3"/>
  <c r="E6" i="3"/>
  <c r="E7" i="3"/>
  <c r="E8" i="3"/>
  <c r="E9" i="3"/>
  <c r="E10" i="3"/>
  <c r="E11" i="3"/>
  <c r="E12" i="3"/>
  <c r="E13" i="3"/>
  <c r="E2" i="3"/>
  <c r="E3" i="2"/>
  <c r="E4" i="2"/>
  <c r="E5" i="2"/>
  <c r="E6" i="2"/>
  <c r="E7" i="2"/>
  <c r="E8" i="2"/>
  <c r="L2" i="2" s="1"/>
  <c r="E9" i="2"/>
  <c r="E10" i="2"/>
  <c r="E11" i="2"/>
  <c r="E12" i="2"/>
  <c r="E13" i="2"/>
  <c r="E2" i="2"/>
  <c r="E3" i="1"/>
  <c r="E4" i="1"/>
  <c r="E5" i="1"/>
  <c r="E6" i="1"/>
  <c r="E7" i="1"/>
  <c r="E8" i="1"/>
  <c r="E9" i="1"/>
  <c r="E10" i="1"/>
  <c r="E11" i="1"/>
  <c r="E12" i="1"/>
  <c r="E13" i="1"/>
  <c r="E2" i="1"/>
  <c r="L4" i="9" l="1"/>
  <c r="L5" i="9"/>
  <c r="L5" i="8"/>
  <c r="L4" i="8"/>
  <c r="L4" i="2"/>
  <c r="L5" i="2"/>
</calcChain>
</file>

<file path=xl/sharedStrings.xml><?xml version="1.0" encoding="utf-8"?>
<sst xmlns="http://schemas.openxmlformats.org/spreadsheetml/2006/main" count="539" uniqueCount="60">
  <si>
    <t xml:space="preserve"> Jan</t>
  </si>
  <si>
    <t>Amamapare</t>
  </si>
  <si>
    <t xml:space="preserve"> Feb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</si>
  <si>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</si>
  <si>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</si>
  <si>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</si>
  <si>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</si>
  <si>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</si>
  <si>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</si>
  <si>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</si>
  <si>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</si>
  <si>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</si>
  <si>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</si>
  <si>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Bulan</t>
  </si>
  <si>
    <t>Pelabuhan</t>
  </si>
  <si>
    <t>DN</t>
  </si>
  <si>
    <t>LN</t>
  </si>
  <si>
    <t>Total Kunjungan</t>
  </si>
  <si>
    <t>Teluk Bayur</t>
  </si>
  <si>
    <t>Cirebon</t>
  </si>
  <si>
    <t>Banten</t>
  </si>
  <si>
    <t>Benoa</t>
  </si>
  <si>
    <t>July</t>
  </si>
  <si>
    <t>November</t>
  </si>
  <si>
    <t>February</t>
  </si>
  <si>
    <t>January</t>
  </si>
  <si>
    <t>March</t>
  </si>
  <si>
    <t>October</t>
  </si>
  <si>
    <t>May</t>
  </si>
  <si>
    <t>August</t>
  </si>
  <si>
    <t>April</t>
  </si>
  <si>
    <t>June</t>
  </si>
  <si>
    <t>December</t>
  </si>
  <si>
    <t>September</t>
  </si>
  <si>
    <t>DistanceB</t>
  </si>
  <si>
    <t>ClusterB</t>
  </si>
  <si>
    <t>PrediksiKunjungan_CB</t>
  </si>
  <si>
    <t>PrediksiKunjungan_DB</t>
  </si>
  <si>
    <t>RMSE_DB</t>
  </si>
  <si>
    <t>RMSE_CB</t>
  </si>
  <si>
    <t>Pontianak</t>
  </si>
  <si>
    <t>Poso</t>
  </si>
  <si>
    <t>|     July|       10|</t>
  </si>
  <si>
    <t>| November|        8|</t>
  </si>
  <si>
    <t>| February|       11|</t>
  </si>
  <si>
    <t>|  January|       41|</t>
  </si>
  <si>
    <t>|    March|       16|</t>
  </si>
  <si>
    <t>|  October|        5|</t>
  </si>
  <si>
    <t>|      May|       14|</t>
  </si>
  <si>
    <t>|   August|       15|</t>
  </si>
  <si>
    <t>|    April|       10|</t>
  </si>
  <si>
    <t>|     June|       10|</t>
  </si>
  <si>
    <t>| December|       15|</t>
  </si>
  <si>
    <t>|September|       16|</t>
  </si>
  <si>
    <t>|  January|       43|</t>
  </si>
  <si>
    <t>MAPE_DB</t>
  </si>
  <si>
    <t>MAPE_CB</t>
  </si>
  <si>
    <t>Mutlak_DB</t>
  </si>
  <si>
    <t>Mutlak_CB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</si>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</sst>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 xr:uid="{90986FB8-137E-4F52-A1FD-AD8A16C238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69E0-4A43-43E2-929A-561DB9471BFD}">
  <dimension ref="A1:L28"/>
  <sheetViews>
    <sheetView workbookViewId="0">
      <selection activeCell="L2" sqref="L2"/>
    </sheetView>
  </sheetViews>
  <sheetFormatPr defaultRowHeight="15" x14ac:dyDescent="0.25"/>
  <cols>
    <col min="2" max="2" width="11.285156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57</v>
      </c>
      <c r="I1" s="1" t="s">
        <v>58</v>
      </c>
    </row>
    <row r="2" spans="1:12" x14ac:dyDescent="0.25">
      <c r="A2" t="s">
        <v>0</v>
      </c>
      <c r="B2" t="s">
        <v>18</v>
      </c>
      <c r="C2">
        <v>31</v>
      </c>
      <c r="D2">
        <v>153</v>
      </c>
      <c r="E2">
        <f>SUM(C2:D2)</f>
        <v>184</v>
      </c>
      <c r="F2">
        <v>115</v>
      </c>
      <c r="G2">
        <v>175</v>
      </c>
      <c r="H2">
        <f>ABS((E2-F2)/E2)</f>
        <v>0.375</v>
      </c>
      <c r="I2">
        <f>ABS((E2-G2)/E2)</f>
        <v>4.8913043478260872E-2</v>
      </c>
      <c r="K2" s="3" t="s">
        <v>38</v>
      </c>
      <c r="L2" s="3">
        <f>SQRT(SUMXMY2(E2:E13,F2:F13)/COUNTA(E2:E13))</f>
        <v>42.134704619035048</v>
      </c>
    </row>
    <row r="3" spans="1:12" x14ac:dyDescent="0.25">
      <c r="A3" t="s">
        <v>2</v>
      </c>
      <c r="B3" t="s">
        <v>18</v>
      </c>
      <c r="C3">
        <v>27</v>
      </c>
      <c r="D3">
        <v>113</v>
      </c>
      <c r="E3">
        <f t="shared" ref="E3:E13" si="0">SUM(C3:D3)</f>
        <v>140</v>
      </c>
      <c r="F3">
        <v>101</v>
      </c>
      <c r="G3">
        <v>153</v>
      </c>
      <c r="H3">
        <f t="shared" ref="H3:H13" si="1">ABS((E3-F3)/E3)</f>
        <v>0.27857142857142858</v>
      </c>
      <c r="I3">
        <f t="shared" ref="I3:I13" si="2">ABS((E3-G3)/E3)</f>
        <v>9.285714285714286E-2</v>
      </c>
      <c r="K3" s="3" t="s">
        <v>39</v>
      </c>
      <c r="L3" s="3">
        <f>SQRT(SUMXMY2(E2:E13,G2:G13)/COUNTA(E2:E13))</f>
        <v>61.761638579299365</v>
      </c>
    </row>
    <row r="4" spans="1:12" x14ac:dyDescent="0.25">
      <c r="A4" t="s">
        <v>3</v>
      </c>
      <c r="B4" t="s">
        <v>18</v>
      </c>
      <c r="C4">
        <v>26</v>
      </c>
      <c r="D4">
        <v>148</v>
      </c>
      <c r="E4">
        <f t="shared" si="0"/>
        <v>174</v>
      </c>
      <c r="F4">
        <v>109</v>
      </c>
      <c r="G4">
        <v>169</v>
      </c>
      <c r="H4">
        <f t="shared" si="1"/>
        <v>0.37356321839080459</v>
      </c>
      <c r="I4">
        <f t="shared" si="2"/>
        <v>2.8735632183908046E-2</v>
      </c>
      <c r="K4" s="3" t="s">
        <v>55</v>
      </c>
      <c r="L4" s="3">
        <f xml:space="preserve"> (SUM(H2:H13)/COUNTA(H2:H13))*100</f>
        <v>24.137488921945202</v>
      </c>
    </row>
    <row r="5" spans="1:12" x14ac:dyDescent="0.25">
      <c r="A5" t="s">
        <v>4</v>
      </c>
      <c r="B5" t="s">
        <v>18</v>
      </c>
      <c r="C5">
        <v>19</v>
      </c>
      <c r="D5">
        <v>114</v>
      </c>
      <c r="E5">
        <f t="shared" si="0"/>
        <v>133</v>
      </c>
      <c r="F5">
        <v>113</v>
      </c>
      <c r="G5">
        <v>179</v>
      </c>
      <c r="H5">
        <f t="shared" si="1"/>
        <v>0.15037593984962405</v>
      </c>
      <c r="I5">
        <f t="shared" si="2"/>
        <v>0.34586466165413532</v>
      </c>
      <c r="K5" s="3" t="s">
        <v>56</v>
      </c>
      <c r="L5" s="3">
        <f xml:space="preserve"> (SUM(I2:I13)/COUNTA(I2:I13))*100</f>
        <v>30.308826006789722</v>
      </c>
    </row>
    <row r="6" spans="1:12" x14ac:dyDescent="0.25">
      <c r="A6" t="s">
        <v>5</v>
      </c>
      <c r="B6" t="s">
        <v>18</v>
      </c>
      <c r="C6">
        <v>19</v>
      </c>
      <c r="D6">
        <v>107</v>
      </c>
      <c r="E6">
        <f t="shared" si="0"/>
        <v>126</v>
      </c>
      <c r="F6">
        <v>103</v>
      </c>
      <c r="G6">
        <v>155</v>
      </c>
      <c r="H6">
        <f t="shared" si="1"/>
        <v>0.18253968253968253</v>
      </c>
      <c r="I6">
        <f t="shared" si="2"/>
        <v>0.23015873015873015</v>
      </c>
    </row>
    <row r="7" spans="1:12" x14ac:dyDescent="0.25">
      <c r="A7" t="s">
        <v>6</v>
      </c>
      <c r="B7" t="s">
        <v>18</v>
      </c>
      <c r="C7">
        <v>28</v>
      </c>
      <c r="D7">
        <v>140</v>
      </c>
      <c r="E7">
        <f t="shared" si="0"/>
        <v>168</v>
      </c>
      <c r="F7">
        <v>132</v>
      </c>
      <c r="G7">
        <v>188</v>
      </c>
      <c r="H7">
        <f t="shared" si="1"/>
        <v>0.21428571428571427</v>
      </c>
      <c r="I7">
        <f t="shared" si="2"/>
        <v>0.11904761904761904</v>
      </c>
    </row>
    <row r="8" spans="1:12" x14ac:dyDescent="0.25">
      <c r="A8" t="s">
        <v>7</v>
      </c>
      <c r="B8" t="s">
        <v>18</v>
      </c>
      <c r="C8">
        <v>39</v>
      </c>
      <c r="D8">
        <v>120</v>
      </c>
      <c r="E8">
        <f t="shared" si="0"/>
        <v>159</v>
      </c>
      <c r="F8">
        <v>129</v>
      </c>
      <c r="G8">
        <v>196</v>
      </c>
      <c r="H8">
        <f t="shared" si="1"/>
        <v>0.18867924528301888</v>
      </c>
      <c r="I8">
        <f t="shared" si="2"/>
        <v>0.23270440251572327</v>
      </c>
    </row>
    <row r="9" spans="1:12" x14ac:dyDescent="0.25">
      <c r="A9" t="s">
        <v>8</v>
      </c>
      <c r="B9" t="s">
        <v>18</v>
      </c>
      <c r="C9">
        <v>35</v>
      </c>
      <c r="D9">
        <v>130</v>
      </c>
      <c r="E9">
        <f t="shared" si="0"/>
        <v>165</v>
      </c>
      <c r="F9">
        <v>133</v>
      </c>
      <c r="G9">
        <v>191</v>
      </c>
      <c r="H9">
        <f t="shared" si="1"/>
        <v>0.19393939393939394</v>
      </c>
      <c r="I9">
        <f t="shared" si="2"/>
        <v>0.15757575757575756</v>
      </c>
    </row>
    <row r="10" spans="1:12" x14ac:dyDescent="0.25">
      <c r="A10" t="s">
        <v>9</v>
      </c>
      <c r="B10" t="s">
        <v>18</v>
      </c>
      <c r="C10">
        <v>28</v>
      </c>
      <c r="D10">
        <v>114</v>
      </c>
      <c r="E10">
        <f t="shared" si="0"/>
        <v>142</v>
      </c>
      <c r="F10">
        <v>124</v>
      </c>
      <c r="G10">
        <v>244</v>
      </c>
      <c r="H10">
        <f t="shared" si="1"/>
        <v>0.12676056338028169</v>
      </c>
      <c r="I10">
        <f t="shared" si="2"/>
        <v>0.71830985915492962</v>
      </c>
    </row>
    <row r="11" spans="1:12" x14ac:dyDescent="0.25">
      <c r="A11" t="s">
        <v>10</v>
      </c>
      <c r="B11" t="s">
        <v>18</v>
      </c>
      <c r="C11">
        <v>40</v>
      </c>
      <c r="D11">
        <v>115</v>
      </c>
      <c r="E11">
        <f t="shared" si="0"/>
        <v>155</v>
      </c>
      <c r="F11">
        <v>129</v>
      </c>
      <c r="G11">
        <v>287</v>
      </c>
      <c r="H11">
        <f t="shared" si="1"/>
        <v>0.16774193548387098</v>
      </c>
      <c r="I11">
        <f t="shared" si="2"/>
        <v>0.85161290322580641</v>
      </c>
    </row>
    <row r="12" spans="1:12" x14ac:dyDescent="0.25">
      <c r="A12" t="s">
        <v>11</v>
      </c>
      <c r="B12" t="s">
        <v>18</v>
      </c>
      <c r="C12">
        <v>30</v>
      </c>
      <c r="D12">
        <v>127</v>
      </c>
      <c r="E12">
        <f t="shared" si="0"/>
        <v>157</v>
      </c>
      <c r="F12">
        <v>89</v>
      </c>
      <c r="G12">
        <v>170</v>
      </c>
      <c r="H12">
        <f t="shared" si="1"/>
        <v>0.43312101910828027</v>
      </c>
      <c r="I12">
        <f t="shared" si="2"/>
        <v>8.2802547770700632E-2</v>
      </c>
    </row>
    <row r="13" spans="1:12" x14ac:dyDescent="0.25">
      <c r="A13" t="s">
        <v>12</v>
      </c>
      <c r="B13" t="s">
        <v>18</v>
      </c>
      <c r="C13">
        <v>26</v>
      </c>
      <c r="D13">
        <v>125</v>
      </c>
      <c r="E13">
        <f t="shared" si="0"/>
        <v>151</v>
      </c>
      <c r="F13">
        <v>119</v>
      </c>
      <c r="G13">
        <v>261</v>
      </c>
      <c r="H13">
        <f t="shared" si="1"/>
        <v>0.2119205298013245</v>
      </c>
      <c r="I13">
        <f t="shared" si="2"/>
        <v>0.72847682119205293</v>
      </c>
    </row>
    <row r="16" spans="1:12" x14ac:dyDescent="0.25">
      <c r="A16" s="3" t="s">
        <v>34</v>
      </c>
      <c r="D16" s="3" t="s">
        <v>35</v>
      </c>
    </row>
    <row r="17" spans="1:5" x14ac:dyDescent="0.25">
      <c r="A17" t="s">
        <v>25</v>
      </c>
      <c r="B17">
        <v>115</v>
      </c>
      <c r="D17" s="2" t="s">
        <v>25</v>
      </c>
      <c r="E17">
        <v>175</v>
      </c>
    </row>
    <row r="18" spans="1:5" x14ac:dyDescent="0.25">
      <c r="A18" t="s">
        <v>24</v>
      </c>
      <c r="B18">
        <v>101</v>
      </c>
      <c r="D18" s="2" t="s">
        <v>24</v>
      </c>
      <c r="E18">
        <v>153</v>
      </c>
    </row>
    <row r="19" spans="1:5" x14ac:dyDescent="0.25">
      <c r="A19" t="s">
        <v>26</v>
      </c>
      <c r="B19">
        <v>109</v>
      </c>
      <c r="D19" s="2" t="s">
        <v>26</v>
      </c>
      <c r="E19">
        <v>169</v>
      </c>
    </row>
    <row r="20" spans="1:5" x14ac:dyDescent="0.25">
      <c r="A20" t="s">
        <v>30</v>
      </c>
      <c r="B20">
        <v>113</v>
      </c>
      <c r="D20" s="2" t="s">
        <v>30</v>
      </c>
      <c r="E20">
        <v>179</v>
      </c>
    </row>
    <row r="21" spans="1:5" x14ac:dyDescent="0.25">
      <c r="A21" t="s">
        <v>28</v>
      </c>
      <c r="B21">
        <v>103</v>
      </c>
      <c r="D21" s="2" t="s">
        <v>28</v>
      </c>
      <c r="E21">
        <v>155</v>
      </c>
    </row>
    <row r="22" spans="1:5" x14ac:dyDescent="0.25">
      <c r="A22" t="s">
        <v>31</v>
      </c>
      <c r="B22">
        <v>132</v>
      </c>
      <c r="D22" s="2" t="s">
        <v>31</v>
      </c>
      <c r="E22">
        <v>188</v>
      </c>
    </row>
    <row r="23" spans="1:5" x14ac:dyDescent="0.25">
      <c r="A23" t="s">
        <v>22</v>
      </c>
      <c r="B23">
        <v>129</v>
      </c>
      <c r="D23" s="2" t="s">
        <v>22</v>
      </c>
      <c r="E23">
        <v>196</v>
      </c>
    </row>
    <row r="24" spans="1:5" x14ac:dyDescent="0.25">
      <c r="A24" t="s">
        <v>29</v>
      </c>
      <c r="B24">
        <v>133</v>
      </c>
      <c r="D24" s="2" t="s">
        <v>29</v>
      </c>
      <c r="E24">
        <v>191</v>
      </c>
    </row>
    <row r="25" spans="1:5" x14ac:dyDescent="0.25">
      <c r="A25" t="s">
        <v>33</v>
      </c>
      <c r="B25">
        <v>124</v>
      </c>
      <c r="D25" s="2" t="s">
        <v>33</v>
      </c>
      <c r="E25">
        <v>244</v>
      </c>
    </row>
    <row r="26" spans="1:5" x14ac:dyDescent="0.25">
      <c r="A26" t="s">
        <v>27</v>
      </c>
      <c r="B26">
        <v>129</v>
      </c>
      <c r="D26" s="2" t="s">
        <v>27</v>
      </c>
      <c r="E26">
        <v>287</v>
      </c>
    </row>
    <row r="27" spans="1:5" x14ac:dyDescent="0.25">
      <c r="A27" t="s">
        <v>23</v>
      </c>
      <c r="B27">
        <v>89</v>
      </c>
      <c r="D27" s="2" t="s">
        <v>23</v>
      </c>
      <c r="E27">
        <v>170</v>
      </c>
    </row>
    <row r="28" spans="1:5" x14ac:dyDescent="0.25">
      <c r="A28" t="s">
        <v>32</v>
      </c>
      <c r="B28">
        <v>119</v>
      </c>
      <c r="D28" s="2" t="s">
        <v>32</v>
      </c>
      <c r="E28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A782-2EF8-42D9-82EA-018C35757DB7}">
  <dimension ref="A1:L28"/>
  <sheetViews>
    <sheetView topLeftCell="G1" workbookViewId="0">
      <selection activeCell="H18" sqref="H18"/>
    </sheetView>
  </sheetViews>
  <sheetFormatPr defaultRowHeight="15" x14ac:dyDescent="0.25"/>
  <cols>
    <col min="2" max="2" width="10.425781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57</v>
      </c>
      <c r="I1" s="1" t="s">
        <v>58</v>
      </c>
    </row>
    <row r="2" spans="1:12" x14ac:dyDescent="0.25">
      <c r="A2" t="s">
        <v>0</v>
      </c>
      <c r="B2" t="s">
        <v>19</v>
      </c>
      <c r="C2">
        <v>12</v>
      </c>
      <c r="D2">
        <v>210</v>
      </c>
      <c r="E2">
        <f>SUM(C2:D2)</f>
        <v>222</v>
      </c>
      <c r="F2">
        <v>35</v>
      </c>
      <c r="G2">
        <v>54</v>
      </c>
      <c r="H2">
        <f>ABS((E2-F2)/E2)</f>
        <v>0.84234234234234229</v>
      </c>
      <c r="I2">
        <f>ABS((E2-G2)/E2)</f>
        <v>0.7567567567567568</v>
      </c>
      <c r="K2" s="3" t="s">
        <v>38</v>
      </c>
      <c r="L2" s="3">
        <f>SQRT(SUMXMY2(E2:E13,F2:F13)/COUNTA(E2:E13))</f>
        <v>132.36974729899578</v>
      </c>
    </row>
    <row r="3" spans="1:12" x14ac:dyDescent="0.25">
      <c r="A3" t="s">
        <v>2</v>
      </c>
      <c r="B3" t="s">
        <v>19</v>
      </c>
      <c r="C3">
        <v>14</v>
      </c>
      <c r="D3">
        <v>162</v>
      </c>
      <c r="E3">
        <f t="shared" ref="E3:E13" si="0">SUM(C3:D3)</f>
        <v>176</v>
      </c>
      <c r="F3">
        <v>29</v>
      </c>
      <c r="G3">
        <v>50</v>
      </c>
      <c r="H3">
        <f t="shared" ref="H3:H13" si="1">ABS((E3-F3)/E3)</f>
        <v>0.83522727272727271</v>
      </c>
      <c r="I3">
        <f t="shared" ref="I3:I13" si="2">ABS((E3-G3)/E3)</f>
        <v>0.71590909090909094</v>
      </c>
      <c r="K3" s="3" t="s">
        <v>39</v>
      </c>
      <c r="L3" s="3">
        <f>SQRT(SUMXMY2(E2:E13,G2:G13)/COUNTA(E2:E13))</f>
        <v>120.64168710137747</v>
      </c>
    </row>
    <row r="4" spans="1:12" x14ac:dyDescent="0.25">
      <c r="A4" t="s">
        <v>3</v>
      </c>
      <c r="B4" t="s">
        <v>19</v>
      </c>
      <c r="C4">
        <v>3</v>
      </c>
      <c r="D4">
        <v>201</v>
      </c>
      <c r="E4">
        <f t="shared" si="0"/>
        <v>204</v>
      </c>
      <c r="F4">
        <v>104</v>
      </c>
      <c r="G4">
        <v>117</v>
      </c>
      <c r="H4">
        <f t="shared" si="1"/>
        <v>0.49019607843137253</v>
      </c>
      <c r="I4">
        <f t="shared" si="2"/>
        <v>0.4264705882352941</v>
      </c>
      <c r="K4" s="3" t="s">
        <v>55</v>
      </c>
      <c r="L4" s="3">
        <f xml:space="preserve"> (SUM(H2:H13)/COUNTA(H2:H13))*100</f>
        <v>79.659673410800394</v>
      </c>
    </row>
    <row r="5" spans="1:12" x14ac:dyDescent="0.25">
      <c r="A5" t="s">
        <v>4</v>
      </c>
      <c r="B5" t="s">
        <v>19</v>
      </c>
      <c r="C5">
        <v>17</v>
      </c>
      <c r="D5">
        <v>165</v>
      </c>
      <c r="E5">
        <f t="shared" si="0"/>
        <v>182</v>
      </c>
      <c r="F5">
        <v>34</v>
      </c>
      <c r="G5">
        <v>38</v>
      </c>
      <c r="H5">
        <f t="shared" si="1"/>
        <v>0.81318681318681318</v>
      </c>
      <c r="I5">
        <f t="shared" si="2"/>
        <v>0.79120879120879117</v>
      </c>
      <c r="K5" s="3" t="s">
        <v>56</v>
      </c>
      <c r="L5" s="3">
        <f xml:space="preserve"> (SUM(I2:I13)/COUNTA(I2:I13))*100</f>
        <v>71.124288362206073</v>
      </c>
    </row>
    <row r="6" spans="1:12" x14ac:dyDescent="0.25">
      <c r="A6" t="s">
        <v>5</v>
      </c>
      <c r="B6" t="s">
        <v>19</v>
      </c>
      <c r="C6">
        <v>103</v>
      </c>
      <c r="D6">
        <v>100</v>
      </c>
      <c r="E6">
        <f t="shared" si="0"/>
        <v>203</v>
      </c>
      <c r="F6">
        <v>19</v>
      </c>
      <c r="G6">
        <v>23</v>
      </c>
      <c r="H6">
        <f t="shared" si="1"/>
        <v>0.90640394088669951</v>
      </c>
      <c r="I6">
        <f t="shared" si="2"/>
        <v>0.88669950738916259</v>
      </c>
    </row>
    <row r="7" spans="1:12" x14ac:dyDescent="0.25">
      <c r="A7" t="s">
        <v>6</v>
      </c>
      <c r="B7" t="s">
        <v>19</v>
      </c>
      <c r="C7">
        <v>2</v>
      </c>
      <c r="D7">
        <v>61</v>
      </c>
      <c r="E7">
        <f t="shared" si="0"/>
        <v>63</v>
      </c>
      <c r="F7">
        <v>18</v>
      </c>
      <c r="G7">
        <v>31</v>
      </c>
      <c r="H7">
        <f t="shared" si="1"/>
        <v>0.7142857142857143</v>
      </c>
      <c r="I7">
        <f t="shared" si="2"/>
        <v>0.50793650793650791</v>
      </c>
    </row>
    <row r="8" spans="1:12" x14ac:dyDescent="0.25">
      <c r="A8" t="s">
        <v>7</v>
      </c>
      <c r="B8" t="s">
        <v>19</v>
      </c>
      <c r="C8">
        <v>2</v>
      </c>
      <c r="D8">
        <v>96</v>
      </c>
      <c r="E8">
        <f t="shared" si="0"/>
        <v>98</v>
      </c>
      <c r="F8">
        <v>21</v>
      </c>
      <c r="G8">
        <v>24</v>
      </c>
      <c r="H8">
        <f t="shared" si="1"/>
        <v>0.7857142857142857</v>
      </c>
      <c r="I8">
        <f t="shared" si="2"/>
        <v>0.75510204081632648</v>
      </c>
    </row>
    <row r="9" spans="1:12" x14ac:dyDescent="0.25">
      <c r="A9" t="s">
        <v>8</v>
      </c>
      <c r="B9" t="s">
        <v>19</v>
      </c>
      <c r="C9">
        <v>5</v>
      </c>
      <c r="D9">
        <v>132</v>
      </c>
      <c r="E9">
        <f t="shared" si="0"/>
        <v>137</v>
      </c>
      <c r="F9">
        <v>31</v>
      </c>
      <c r="G9">
        <v>45</v>
      </c>
      <c r="H9">
        <f t="shared" si="1"/>
        <v>0.77372262773722633</v>
      </c>
      <c r="I9">
        <f t="shared" si="2"/>
        <v>0.67153284671532842</v>
      </c>
    </row>
    <row r="10" spans="1:12" x14ac:dyDescent="0.25">
      <c r="A10" t="s">
        <v>9</v>
      </c>
      <c r="B10" t="s">
        <v>19</v>
      </c>
      <c r="C10">
        <v>14</v>
      </c>
      <c r="D10">
        <v>150</v>
      </c>
      <c r="E10">
        <f t="shared" si="0"/>
        <v>164</v>
      </c>
      <c r="F10">
        <v>29</v>
      </c>
      <c r="G10">
        <v>47</v>
      </c>
      <c r="H10">
        <f t="shared" si="1"/>
        <v>0.82317073170731703</v>
      </c>
      <c r="I10">
        <f t="shared" si="2"/>
        <v>0.71341463414634143</v>
      </c>
    </row>
    <row r="11" spans="1:12" x14ac:dyDescent="0.25">
      <c r="A11" t="s">
        <v>10</v>
      </c>
      <c r="B11" t="s">
        <v>19</v>
      </c>
      <c r="C11">
        <v>4</v>
      </c>
      <c r="D11">
        <v>127</v>
      </c>
      <c r="E11">
        <f t="shared" si="0"/>
        <v>131</v>
      </c>
      <c r="F11">
        <v>25</v>
      </c>
      <c r="G11">
        <v>38</v>
      </c>
      <c r="H11">
        <f t="shared" si="1"/>
        <v>0.80916030534351147</v>
      </c>
      <c r="I11">
        <f t="shared" si="2"/>
        <v>0.70992366412213737</v>
      </c>
    </row>
    <row r="12" spans="1:12" x14ac:dyDescent="0.25">
      <c r="A12" t="s">
        <v>11</v>
      </c>
      <c r="B12" t="s">
        <v>19</v>
      </c>
      <c r="C12">
        <v>6</v>
      </c>
      <c r="D12">
        <v>156</v>
      </c>
      <c r="E12">
        <f t="shared" si="0"/>
        <v>162</v>
      </c>
      <c r="F12">
        <v>16</v>
      </c>
      <c r="G12">
        <v>23</v>
      </c>
      <c r="H12">
        <f t="shared" si="1"/>
        <v>0.90123456790123457</v>
      </c>
      <c r="I12">
        <f t="shared" si="2"/>
        <v>0.85802469135802473</v>
      </c>
    </row>
    <row r="13" spans="1:12" x14ac:dyDescent="0.25">
      <c r="A13" t="s">
        <v>12</v>
      </c>
      <c r="B13" t="s">
        <v>19</v>
      </c>
      <c r="C13">
        <v>8</v>
      </c>
      <c r="D13">
        <v>147</v>
      </c>
      <c r="E13">
        <f t="shared" si="0"/>
        <v>155</v>
      </c>
      <c r="F13">
        <v>21</v>
      </c>
      <c r="G13">
        <v>40</v>
      </c>
      <c r="H13">
        <f t="shared" si="1"/>
        <v>0.86451612903225805</v>
      </c>
      <c r="I13">
        <f t="shared" si="2"/>
        <v>0.74193548387096775</v>
      </c>
    </row>
    <row r="16" spans="1:12" x14ac:dyDescent="0.25">
      <c r="A16" s="3" t="s">
        <v>34</v>
      </c>
      <c r="D16" s="3" t="s">
        <v>35</v>
      </c>
    </row>
    <row r="17" spans="1:5" x14ac:dyDescent="0.25">
      <c r="A17" t="s">
        <v>25</v>
      </c>
      <c r="B17">
        <v>35</v>
      </c>
      <c r="D17" s="2" t="s">
        <v>25</v>
      </c>
      <c r="E17">
        <v>54</v>
      </c>
    </row>
    <row r="18" spans="1:5" x14ac:dyDescent="0.25">
      <c r="A18" t="s">
        <v>24</v>
      </c>
      <c r="B18">
        <v>29</v>
      </c>
      <c r="D18" s="2" t="s">
        <v>24</v>
      </c>
      <c r="E18">
        <v>50</v>
      </c>
    </row>
    <row r="19" spans="1:5" x14ac:dyDescent="0.25">
      <c r="A19" t="s">
        <v>26</v>
      </c>
      <c r="B19">
        <v>104</v>
      </c>
      <c r="D19" s="2" t="s">
        <v>26</v>
      </c>
      <c r="E19">
        <v>117</v>
      </c>
    </row>
    <row r="20" spans="1:5" x14ac:dyDescent="0.25">
      <c r="A20" t="s">
        <v>30</v>
      </c>
      <c r="B20">
        <v>34</v>
      </c>
      <c r="D20" s="2" t="s">
        <v>30</v>
      </c>
      <c r="E20">
        <v>38</v>
      </c>
    </row>
    <row r="21" spans="1:5" x14ac:dyDescent="0.25">
      <c r="A21" t="s">
        <v>28</v>
      </c>
      <c r="B21">
        <v>19</v>
      </c>
      <c r="D21" s="2" t="s">
        <v>28</v>
      </c>
      <c r="E21">
        <v>23</v>
      </c>
    </row>
    <row r="22" spans="1:5" x14ac:dyDescent="0.25">
      <c r="A22" t="s">
        <v>31</v>
      </c>
      <c r="B22">
        <v>18</v>
      </c>
      <c r="D22" s="2" t="s">
        <v>31</v>
      </c>
      <c r="E22">
        <v>31</v>
      </c>
    </row>
    <row r="23" spans="1:5" x14ac:dyDescent="0.25">
      <c r="A23" t="s">
        <v>22</v>
      </c>
      <c r="B23">
        <v>21</v>
      </c>
      <c r="D23" s="2" t="s">
        <v>22</v>
      </c>
      <c r="E23">
        <v>24</v>
      </c>
    </row>
    <row r="24" spans="1:5" x14ac:dyDescent="0.25">
      <c r="A24" t="s">
        <v>29</v>
      </c>
      <c r="B24">
        <v>31</v>
      </c>
      <c r="D24" s="2" t="s">
        <v>29</v>
      </c>
      <c r="E24">
        <v>45</v>
      </c>
    </row>
    <row r="25" spans="1:5" x14ac:dyDescent="0.25">
      <c r="A25" t="s">
        <v>33</v>
      </c>
      <c r="B25">
        <v>29</v>
      </c>
      <c r="D25" s="2" t="s">
        <v>33</v>
      </c>
      <c r="E25">
        <v>47</v>
      </c>
    </row>
    <row r="26" spans="1:5" x14ac:dyDescent="0.25">
      <c r="A26" t="s">
        <v>27</v>
      </c>
      <c r="B26">
        <v>25</v>
      </c>
      <c r="D26" s="2" t="s">
        <v>27</v>
      </c>
      <c r="E26">
        <v>38</v>
      </c>
    </row>
    <row r="27" spans="1:5" x14ac:dyDescent="0.25">
      <c r="A27" t="s">
        <v>23</v>
      </c>
      <c r="B27">
        <v>16</v>
      </c>
      <c r="D27" s="2" t="s">
        <v>23</v>
      </c>
      <c r="E27">
        <v>23</v>
      </c>
    </row>
    <row r="28" spans="1:5" x14ac:dyDescent="0.25">
      <c r="A28" t="s">
        <v>32</v>
      </c>
      <c r="B28">
        <v>21</v>
      </c>
      <c r="D28" s="2" t="s">
        <v>32</v>
      </c>
      <c r="E28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349D-5D87-4E89-A862-921D36F540E6}">
  <dimension ref="A1:L28"/>
  <sheetViews>
    <sheetView topLeftCell="G1" workbookViewId="0">
      <selection activeCell="I10" sqref="I10"/>
    </sheetView>
  </sheetViews>
  <sheetFormatPr defaultRowHeight="15" x14ac:dyDescent="0.25"/>
  <cols>
    <col min="2" max="2" width="10.425781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57</v>
      </c>
      <c r="I1" s="1" t="s">
        <v>58</v>
      </c>
    </row>
    <row r="2" spans="1:12" x14ac:dyDescent="0.25">
      <c r="A2" t="s">
        <v>0</v>
      </c>
      <c r="B2" t="s">
        <v>20</v>
      </c>
      <c r="C2">
        <v>182</v>
      </c>
      <c r="D2">
        <v>1000</v>
      </c>
      <c r="E2">
        <f>SUM(C2:D2)</f>
        <v>1182</v>
      </c>
      <c r="F2">
        <v>3102</v>
      </c>
      <c r="G2">
        <v>5775</v>
      </c>
      <c r="H2">
        <f>ABS((E2-F2)/E2)</f>
        <v>1.6243654822335025</v>
      </c>
      <c r="I2">
        <f>ABS((E2-G2)/E2)</f>
        <v>3.8857868020304567</v>
      </c>
      <c r="K2" s="3" t="s">
        <v>38</v>
      </c>
      <c r="L2" s="3">
        <f>SQRT(SUMXMY2(E2:E13,F2:F13)/COUNTA(E2:E13))</f>
        <v>2125.9143915031009</v>
      </c>
    </row>
    <row r="3" spans="1:12" x14ac:dyDescent="0.25">
      <c r="A3" t="s">
        <v>2</v>
      </c>
      <c r="B3" t="s">
        <v>20</v>
      </c>
      <c r="C3">
        <v>169</v>
      </c>
      <c r="D3">
        <v>979</v>
      </c>
      <c r="E3">
        <f t="shared" ref="E3:E13" si="0">SUM(C3:D3)</f>
        <v>1148</v>
      </c>
      <c r="F3">
        <v>2718</v>
      </c>
      <c r="G3">
        <v>5086</v>
      </c>
      <c r="H3">
        <f t="shared" ref="H3:H13" si="1">ABS((E3-F3)/E3)</f>
        <v>1.367595818815331</v>
      </c>
      <c r="I3">
        <f t="shared" ref="I3:I13" si="2">ABS((E3-G3)/E3)</f>
        <v>3.4303135888501743</v>
      </c>
      <c r="K3" s="3" t="s">
        <v>39</v>
      </c>
      <c r="L3" s="3">
        <f>SQRT(SUMXMY2(E2:E13,G2:G13)/COUNTA(E2:E13))</f>
        <v>5569.7077945496085</v>
      </c>
    </row>
    <row r="4" spans="1:12" x14ac:dyDescent="0.25">
      <c r="A4" t="s">
        <v>3</v>
      </c>
      <c r="B4" t="s">
        <v>20</v>
      </c>
      <c r="C4">
        <v>188</v>
      </c>
      <c r="D4">
        <v>955</v>
      </c>
      <c r="E4">
        <f t="shared" si="0"/>
        <v>1143</v>
      </c>
      <c r="F4">
        <v>2953</v>
      </c>
      <c r="G4">
        <v>5591</v>
      </c>
      <c r="H4">
        <f t="shared" si="1"/>
        <v>1.583552055993001</v>
      </c>
      <c r="I4">
        <f t="shared" si="2"/>
        <v>3.8915135608048992</v>
      </c>
      <c r="K4" s="3" t="s">
        <v>55</v>
      </c>
      <c r="L4" s="3">
        <f xml:space="preserve"> (SUM(H2:H13)/COUNTA(H2:H13))*100</f>
        <v>180.01061425520686</v>
      </c>
    </row>
    <row r="5" spans="1:12" x14ac:dyDescent="0.25">
      <c r="A5" t="s">
        <v>4</v>
      </c>
      <c r="B5" t="s">
        <v>20</v>
      </c>
      <c r="C5">
        <v>201</v>
      </c>
      <c r="D5">
        <v>1018</v>
      </c>
      <c r="E5">
        <f t="shared" si="0"/>
        <v>1219</v>
      </c>
      <c r="F5">
        <v>2990</v>
      </c>
      <c r="G5">
        <v>5764</v>
      </c>
      <c r="H5">
        <f t="shared" si="1"/>
        <v>1.4528301886792452</v>
      </c>
      <c r="I5">
        <f t="shared" si="2"/>
        <v>3.7284659557013944</v>
      </c>
      <c r="K5" s="3" t="s">
        <v>56</v>
      </c>
      <c r="L5" s="3">
        <f xml:space="preserve"> (SUM(I2:I13)/COUNTA(I2:I13))*100</f>
        <v>471.25701783623992</v>
      </c>
    </row>
    <row r="6" spans="1:12" x14ac:dyDescent="0.25">
      <c r="A6" t="s">
        <v>5</v>
      </c>
      <c r="B6" t="s">
        <v>20</v>
      </c>
      <c r="C6">
        <v>175</v>
      </c>
      <c r="D6">
        <v>862</v>
      </c>
      <c r="E6">
        <f t="shared" si="0"/>
        <v>1037</v>
      </c>
      <c r="F6">
        <v>2875</v>
      </c>
      <c r="G6">
        <v>5544</v>
      </c>
      <c r="H6">
        <f t="shared" si="1"/>
        <v>1.772420443587271</v>
      </c>
      <c r="I6">
        <f t="shared" si="2"/>
        <v>4.3461909353905499</v>
      </c>
    </row>
    <row r="7" spans="1:12" x14ac:dyDescent="0.25">
      <c r="A7" t="s">
        <v>6</v>
      </c>
      <c r="B7" t="s">
        <v>20</v>
      </c>
      <c r="C7">
        <v>158</v>
      </c>
      <c r="D7">
        <v>1008</v>
      </c>
      <c r="E7">
        <f t="shared" si="0"/>
        <v>1166</v>
      </c>
      <c r="F7">
        <v>2752</v>
      </c>
      <c r="G7">
        <v>5123</v>
      </c>
      <c r="H7">
        <f t="shared" si="1"/>
        <v>1.3602058319039452</v>
      </c>
      <c r="I7">
        <f t="shared" si="2"/>
        <v>3.3936535162950259</v>
      </c>
    </row>
    <row r="8" spans="1:12" x14ac:dyDescent="0.25">
      <c r="A8" t="s">
        <v>7</v>
      </c>
      <c r="B8" t="s">
        <v>20</v>
      </c>
      <c r="C8">
        <v>170</v>
      </c>
      <c r="D8">
        <v>977</v>
      </c>
      <c r="E8">
        <f t="shared" si="0"/>
        <v>1147</v>
      </c>
      <c r="F8">
        <v>3059</v>
      </c>
      <c r="G8">
        <v>6171</v>
      </c>
      <c r="H8">
        <f t="shared" si="1"/>
        <v>1.6669572798605057</v>
      </c>
      <c r="I8">
        <f t="shared" si="2"/>
        <v>4.3801220575414126</v>
      </c>
    </row>
    <row r="9" spans="1:12" x14ac:dyDescent="0.25">
      <c r="A9" t="s">
        <v>8</v>
      </c>
      <c r="B9" t="s">
        <v>20</v>
      </c>
      <c r="C9">
        <v>173</v>
      </c>
      <c r="D9">
        <v>910</v>
      </c>
      <c r="E9">
        <f t="shared" si="0"/>
        <v>1083</v>
      </c>
      <c r="F9">
        <v>3981</v>
      </c>
      <c r="G9">
        <v>8201</v>
      </c>
      <c r="H9">
        <f t="shared" si="1"/>
        <v>2.6759002770083105</v>
      </c>
      <c r="I9">
        <f t="shared" si="2"/>
        <v>6.572483841181902</v>
      </c>
    </row>
    <row r="10" spans="1:12" x14ac:dyDescent="0.25">
      <c r="A10" t="s">
        <v>9</v>
      </c>
      <c r="B10" t="s">
        <v>20</v>
      </c>
      <c r="C10">
        <v>177</v>
      </c>
      <c r="D10">
        <v>921</v>
      </c>
      <c r="E10">
        <f t="shared" si="0"/>
        <v>1098</v>
      </c>
      <c r="F10">
        <v>3915</v>
      </c>
      <c r="G10">
        <v>8672</v>
      </c>
      <c r="H10">
        <f t="shared" si="1"/>
        <v>2.5655737704918034</v>
      </c>
      <c r="I10">
        <f t="shared" si="2"/>
        <v>6.89799635701275</v>
      </c>
    </row>
    <row r="11" spans="1:12" x14ac:dyDescent="0.25">
      <c r="A11" t="s">
        <v>10</v>
      </c>
      <c r="B11" t="s">
        <v>20</v>
      </c>
      <c r="C11">
        <v>184</v>
      </c>
      <c r="D11">
        <v>1079</v>
      </c>
      <c r="E11">
        <f t="shared" si="0"/>
        <v>1263</v>
      </c>
      <c r="F11">
        <v>3915</v>
      </c>
      <c r="G11">
        <v>8686</v>
      </c>
      <c r="H11">
        <f t="shared" si="1"/>
        <v>2.0997624703087885</v>
      </c>
      <c r="I11">
        <f t="shared" si="2"/>
        <v>5.8772763262074426</v>
      </c>
    </row>
    <row r="12" spans="1:12" x14ac:dyDescent="0.25">
      <c r="A12" t="s">
        <v>11</v>
      </c>
      <c r="B12" t="s">
        <v>20</v>
      </c>
      <c r="C12">
        <v>167</v>
      </c>
      <c r="D12">
        <v>1032</v>
      </c>
      <c r="E12">
        <f t="shared" si="0"/>
        <v>1199</v>
      </c>
      <c r="F12">
        <v>2288</v>
      </c>
      <c r="G12">
        <v>5244</v>
      </c>
      <c r="H12">
        <f t="shared" si="1"/>
        <v>0.90825688073394495</v>
      </c>
      <c r="I12">
        <f t="shared" si="2"/>
        <v>3.3736447039199331</v>
      </c>
    </row>
    <row r="13" spans="1:12" x14ac:dyDescent="0.25">
      <c r="A13" t="s">
        <v>12</v>
      </c>
      <c r="B13" t="s">
        <v>20</v>
      </c>
      <c r="C13">
        <v>168</v>
      </c>
      <c r="D13">
        <v>922</v>
      </c>
      <c r="E13">
        <f t="shared" si="0"/>
        <v>1090</v>
      </c>
      <c r="F13">
        <v>3841</v>
      </c>
      <c r="G13">
        <v>8473</v>
      </c>
      <c r="H13">
        <f t="shared" si="1"/>
        <v>2.5238532110091745</v>
      </c>
      <c r="I13">
        <f t="shared" si="2"/>
        <v>6.7733944954128438</v>
      </c>
    </row>
    <row r="16" spans="1:12" x14ac:dyDescent="0.25">
      <c r="A16" s="3" t="s">
        <v>34</v>
      </c>
      <c r="D16" s="3" t="s">
        <v>35</v>
      </c>
    </row>
    <row r="17" spans="1:5" x14ac:dyDescent="0.25">
      <c r="A17" t="s">
        <v>25</v>
      </c>
      <c r="B17">
        <v>3102</v>
      </c>
      <c r="D17" s="2" t="s">
        <v>25</v>
      </c>
      <c r="E17">
        <v>5775</v>
      </c>
    </row>
    <row r="18" spans="1:5" x14ac:dyDescent="0.25">
      <c r="A18" t="s">
        <v>24</v>
      </c>
      <c r="B18">
        <v>2718</v>
      </c>
      <c r="D18" s="2" t="s">
        <v>24</v>
      </c>
      <c r="E18">
        <v>5086</v>
      </c>
    </row>
    <row r="19" spans="1:5" x14ac:dyDescent="0.25">
      <c r="A19" t="s">
        <v>26</v>
      </c>
      <c r="B19">
        <v>2953</v>
      </c>
      <c r="D19" s="2" t="s">
        <v>26</v>
      </c>
      <c r="E19">
        <v>5591</v>
      </c>
    </row>
    <row r="20" spans="1:5" x14ac:dyDescent="0.25">
      <c r="A20" t="s">
        <v>30</v>
      </c>
      <c r="B20">
        <v>2990</v>
      </c>
      <c r="D20" s="2" t="s">
        <v>30</v>
      </c>
      <c r="E20">
        <v>5764</v>
      </c>
    </row>
    <row r="21" spans="1:5" x14ac:dyDescent="0.25">
      <c r="A21" t="s">
        <v>28</v>
      </c>
      <c r="B21">
        <v>2875</v>
      </c>
      <c r="D21" s="2" t="s">
        <v>28</v>
      </c>
      <c r="E21">
        <v>5544</v>
      </c>
    </row>
    <row r="22" spans="1:5" x14ac:dyDescent="0.25">
      <c r="A22" t="s">
        <v>31</v>
      </c>
      <c r="B22">
        <v>2752</v>
      </c>
      <c r="D22" s="2" t="s">
        <v>31</v>
      </c>
      <c r="E22">
        <v>5123</v>
      </c>
    </row>
    <row r="23" spans="1:5" x14ac:dyDescent="0.25">
      <c r="A23" t="s">
        <v>22</v>
      </c>
      <c r="B23">
        <v>3059</v>
      </c>
      <c r="D23" s="2" t="s">
        <v>22</v>
      </c>
      <c r="E23">
        <v>6171</v>
      </c>
    </row>
    <row r="24" spans="1:5" x14ac:dyDescent="0.25">
      <c r="A24" t="s">
        <v>29</v>
      </c>
      <c r="B24">
        <v>3981</v>
      </c>
      <c r="D24" s="2" t="s">
        <v>29</v>
      </c>
      <c r="E24">
        <v>8201</v>
      </c>
    </row>
    <row r="25" spans="1:5" x14ac:dyDescent="0.25">
      <c r="A25" t="s">
        <v>33</v>
      </c>
      <c r="B25">
        <v>3915</v>
      </c>
      <c r="D25" s="2" t="s">
        <v>33</v>
      </c>
      <c r="E25">
        <v>8672</v>
      </c>
    </row>
    <row r="26" spans="1:5" x14ac:dyDescent="0.25">
      <c r="A26" t="s">
        <v>27</v>
      </c>
      <c r="B26">
        <v>3915</v>
      </c>
      <c r="D26" s="2" t="s">
        <v>27</v>
      </c>
      <c r="E26">
        <v>8686</v>
      </c>
    </row>
    <row r="27" spans="1:5" x14ac:dyDescent="0.25">
      <c r="A27" t="s">
        <v>23</v>
      </c>
      <c r="B27">
        <v>2288</v>
      </c>
      <c r="D27" s="2" t="s">
        <v>23</v>
      </c>
      <c r="E27">
        <v>5244</v>
      </c>
    </row>
    <row r="28" spans="1:5" x14ac:dyDescent="0.25">
      <c r="A28" t="s">
        <v>32</v>
      </c>
      <c r="B28">
        <v>3841</v>
      </c>
      <c r="D28" s="2" t="s">
        <v>32</v>
      </c>
      <c r="E28">
        <v>8473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3587-AC27-4B19-9FB0-96A461B36B06}">
  <dimension ref="A1:L28"/>
  <sheetViews>
    <sheetView topLeftCell="G1" workbookViewId="0">
      <selection activeCell="L4" sqref="L4"/>
    </sheetView>
  </sheetViews>
  <sheetFormatPr defaultRowHeight="15" x14ac:dyDescent="0.25"/>
  <cols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57</v>
      </c>
      <c r="I1" s="1" t="s">
        <v>58</v>
      </c>
    </row>
    <row r="2" spans="1:12" x14ac:dyDescent="0.25">
      <c r="A2" t="s">
        <v>0</v>
      </c>
      <c r="B2" t="s">
        <v>21</v>
      </c>
      <c r="C2">
        <v>1</v>
      </c>
      <c r="D2">
        <v>45</v>
      </c>
      <c r="E2">
        <f>SUM(C2:D2)</f>
        <v>46</v>
      </c>
      <c r="F2">
        <v>504</v>
      </c>
      <c r="G2">
        <v>458</v>
      </c>
      <c r="H2">
        <f>ABS((E2-F2)/E2)</f>
        <v>9.9565217391304355</v>
      </c>
      <c r="I2">
        <f>ABS((E2-G2)/E2)</f>
        <v>8.9565217391304355</v>
      </c>
      <c r="K2" s="3" t="s">
        <v>38</v>
      </c>
      <c r="L2" s="3">
        <f>SQRT(SUMXMY2(E2:E13,F2:F13)/COUNTA(E2:E13))</f>
        <v>663.05536470695017</v>
      </c>
    </row>
    <row r="3" spans="1:12" x14ac:dyDescent="0.25">
      <c r="A3" t="s">
        <v>2</v>
      </c>
      <c r="B3" t="s">
        <v>21</v>
      </c>
      <c r="C3">
        <v>0</v>
      </c>
      <c r="D3">
        <v>43</v>
      </c>
      <c r="E3">
        <f t="shared" ref="E3:E13" si="0">SUM(C3:D3)</f>
        <v>43</v>
      </c>
      <c r="F3">
        <v>689</v>
      </c>
      <c r="G3">
        <v>651</v>
      </c>
      <c r="H3">
        <f t="shared" ref="H3:H13" si="1">ABS((E3-F3)/E3)</f>
        <v>15.023255813953488</v>
      </c>
      <c r="I3">
        <f t="shared" ref="I3:I13" si="2">ABS((E3-G3)/E3)</f>
        <v>14.13953488372093</v>
      </c>
      <c r="K3" s="3" t="s">
        <v>39</v>
      </c>
      <c r="L3" s="3">
        <f>SQRT(SUMXMY2(E2:E13,G2:G13)/COUNTA(E2:E13))</f>
        <v>673.603246231291</v>
      </c>
    </row>
    <row r="4" spans="1:12" x14ac:dyDescent="0.25">
      <c r="A4" t="s">
        <v>3</v>
      </c>
      <c r="B4" t="s">
        <v>21</v>
      </c>
      <c r="C4">
        <v>1</v>
      </c>
      <c r="D4">
        <v>52</v>
      </c>
      <c r="E4">
        <f t="shared" si="0"/>
        <v>53</v>
      </c>
      <c r="F4">
        <v>1472</v>
      </c>
      <c r="G4">
        <v>1434</v>
      </c>
      <c r="H4">
        <f t="shared" si="1"/>
        <v>26.773584905660378</v>
      </c>
      <c r="I4">
        <f t="shared" si="2"/>
        <v>26.056603773584907</v>
      </c>
      <c r="K4" s="3" t="s">
        <v>55</v>
      </c>
      <c r="L4" s="3">
        <f xml:space="preserve"> (SUM(H2:H13)/COUNTA(H2:H13))*100</f>
        <v>884.34374959478441</v>
      </c>
    </row>
    <row r="5" spans="1:12" x14ac:dyDescent="0.25">
      <c r="A5" t="s">
        <v>4</v>
      </c>
      <c r="B5" t="s">
        <v>21</v>
      </c>
      <c r="C5">
        <v>3</v>
      </c>
      <c r="D5">
        <v>57</v>
      </c>
      <c r="E5">
        <f t="shared" si="0"/>
        <v>60</v>
      </c>
      <c r="F5">
        <v>1200</v>
      </c>
      <c r="G5">
        <v>1193</v>
      </c>
      <c r="H5">
        <f t="shared" si="1"/>
        <v>19</v>
      </c>
      <c r="I5">
        <f t="shared" si="2"/>
        <v>18.883333333333333</v>
      </c>
      <c r="K5" s="3" t="s">
        <v>56</v>
      </c>
      <c r="L5" s="3">
        <f xml:space="preserve"> (SUM(I2:I13)/COUNTA(I2:I13))*100</f>
        <v>915.09570689406826</v>
      </c>
    </row>
    <row r="6" spans="1:12" x14ac:dyDescent="0.25">
      <c r="A6" t="s">
        <v>5</v>
      </c>
      <c r="B6" t="s">
        <v>21</v>
      </c>
      <c r="C6">
        <v>2</v>
      </c>
      <c r="D6">
        <v>63</v>
      </c>
      <c r="E6">
        <f t="shared" si="0"/>
        <v>65</v>
      </c>
      <c r="F6">
        <v>954</v>
      </c>
      <c r="G6">
        <v>985</v>
      </c>
      <c r="H6">
        <f t="shared" si="1"/>
        <v>13.676923076923076</v>
      </c>
      <c r="I6">
        <f t="shared" si="2"/>
        <v>14.153846153846153</v>
      </c>
    </row>
    <row r="7" spans="1:12" x14ac:dyDescent="0.25">
      <c r="A7" t="s">
        <v>6</v>
      </c>
      <c r="B7" t="s">
        <v>21</v>
      </c>
      <c r="C7">
        <v>0</v>
      </c>
      <c r="D7">
        <v>72</v>
      </c>
      <c r="E7">
        <f t="shared" si="0"/>
        <v>72</v>
      </c>
      <c r="F7">
        <v>482</v>
      </c>
      <c r="G7">
        <v>558</v>
      </c>
      <c r="H7">
        <f t="shared" si="1"/>
        <v>5.6944444444444446</v>
      </c>
      <c r="I7">
        <f t="shared" si="2"/>
        <v>6.75</v>
      </c>
    </row>
    <row r="8" spans="1:12" x14ac:dyDescent="0.25">
      <c r="A8" t="s">
        <v>7</v>
      </c>
      <c r="B8" t="s">
        <v>21</v>
      </c>
      <c r="C8">
        <v>0</v>
      </c>
      <c r="D8">
        <v>72</v>
      </c>
      <c r="E8">
        <f t="shared" si="0"/>
        <v>72</v>
      </c>
      <c r="F8">
        <v>411</v>
      </c>
      <c r="G8">
        <v>490</v>
      </c>
      <c r="H8">
        <f t="shared" si="1"/>
        <v>4.708333333333333</v>
      </c>
      <c r="I8">
        <f t="shared" si="2"/>
        <v>5.8055555555555554</v>
      </c>
    </row>
    <row r="9" spans="1:12" x14ac:dyDescent="0.25">
      <c r="A9" t="s">
        <v>8</v>
      </c>
      <c r="B9" t="s">
        <v>21</v>
      </c>
      <c r="C9">
        <v>0</v>
      </c>
      <c r="D9">
        <v>65</v>
      </c>
      <c r="E9">
        <f t="shared" si="0"/>
        <v>65</v>
      </c>
      <c r="F9">
        <v>437</v>
      </c>
      <c r="G9">
        <v>460</v>
      </c>
      <c r="H9">
        <f t="shared" si="1"/>
        <v>5.7230769230769232</v>
      </c>
      <c r="I9">
        <f t="shared" si="2"/>
        <v>6.0769230769230766</v>
      </c>
    </row>
    <row r="10" spans="1:12" x14ac:dyDescent="0.25">
      <c r="A10" t="s">
        <v>9</v>
      </c>
      <c r="B10" t="s">
        <v>21</v>
      </c>
      <c r="C10">
        <v>2</v>
      </c>
      <c r="D10">
        <v>74</v>
      </c>
      <c r="E10">
        <f t="shared" si="0"/>
        <v>76</v>
      </c>
      <c r="F10">
        <v>185</v>
      </c>
      <c r="G10">
        <v>305</v>
      </c>
      <c r="H10">
        <f t="shared" si="1"/>
        <v>1.4342105263157894</v>
      </c>
      <c r="I10">
        <f t="shared" si="2"/>
        <v>3.013157894736842</v>
      </c>
    </row>
    <row r="11" spans="1:12" x14ac:dyDescent="0.25">
      <c r="A11" t="s">
        <v>10</v>
      </c>
      <c r="B11" t="s">
        <v>21</v>
      </c>
      <c r="C11">
        <v>0</v>
      </c>
      <c r="D11">
        <v>142</v>
      </c>
      <c r="E11">
        <f t="shared" si="0"/>
        <v>142</v>
      </c>
      <c r="F11">
        <v>360</v>
      </c>
      <c r="G11">
        <v>476</v>
      </c>
      <c r="H11">
        <f t="shared" si="1"/>
        <v>1.5352112676056338</v>
      </c>
      <c r="I11">
        <f t="shared" si="2"/>
        <v>2.352112676056338</v>
      </c>
    </row>
    <row r="12" spans="1:12" x14ac:dyDescent="0.25">
      <c r="A12" t="s">
        <v>11</v>
      </c>
      <c r="B12" t="s">
        <v>21</v>
      </c>
      <c r="C12">
        <v>6</v>
      </c>
      <c r="D12">
        <v>105</v>
      </c>
      <c r="E12">
        <f t="shared" si="0"/>
        <v>111</v>
      </c>
      <c r="F12">
        <v>335</v>
      </c>
      <c r="G12">
        <v>371</v>
      </c>
      <c r="H12">
        <f t="shared" si="1"/>
        <v>2.0180180180180178</v>
      </c>
      <c r="I12">
        <f t="shared" si="2"/>
        <v>2.3423423423423424</v>
      </c>
    </row>
    <row r="13" spans="1:12" x14ac:dyDescent="0.25">
      <c r="A13" t="s">
        <v>12</v>
      </c>
      <c r="B13" t="s">
        <v>21</v>
      </c>
      <c r="C13">
        <v>6</v>
      </c>
      <c r="D13">
        <v>200</v>
      </c>
      <c r="E13">
        <f t="shared" si="0"/>
        <v>206</v>
      </c>
      <c r="F13">
        <v>325</v>
      </c>
      <c r="G13">
        <v>470</v>
      </c>
      <c r="H13">
        <f t="shared" si="1"/>
        <v>0.57766990291262132</v>
      </c>
      <c r="I13">
        <f t="shared" si="2"/>
        <v>1.2815533980582525</v>
      </c>
    </row>
    <row r="16" spans="1:12" x14ac:dyDescent="0.25">
      <c r="A16" s="3" t="s">
        <v>34</v>
      </c>
      <c r="D16" s="3" t="s">
        <v>35</v>
      </c>
    </row>
    <row r="17" spans="1:5" x14ac:dyDescent="0.25">
      <c r="A17" t="s">
        <v>25</v>
      </c>
      <c r="B17">
        <v>504</v>
      </c>
      <c r="D17" s="2" t="s">
        <v>25</v>
      </c>
      <c r="E17">
        <v>458</v>
      </c>
    </row>
    <row r="18" spans="1:5" x14ac:dyDescent="0.25">
      <c r="A18" t="s">
        <v>24</v>
      </c>
      <c r="B18">
        <v>689</v>
      </c>
      <c r="D18" s="2" t="s">
        <v>24</v>
      </c>
      <c r="E18">
        <v>651</v>
      </c>
    </row>
    <row r="19" spans="1:5" x14ac:dyDescent="0.25">
      <c r="A19" t="s">
        <v>26</v>
      </c>
      <c r="B19">
        <v>1472</v>
      </c>
      <c r="D19" s="2" t="s">
        <v>26</v>
      </c>
      <c r="E19">
        <v>1434</v>
      </c>
    </row>
    <row r="20" spans="1:5" x14ac:dyDescent="0.25">
      <c r="A20" t="s">
        <v>30</v>
      </c>
      <c r="B20">
        <v>1200</v>
      </c>
      <c r="D20" s="2" t="s">
        <v>30</v>
      </c>
      <c r="E20">
        <v>1193</v>
      </c>
    </row>
    <row r="21" spans="1:5" x14ac:dyDescent="0.25">
      <c r="A21" t="s">
        <v>28</v>
      </c>
      <c r="B21">
        <v>954</v>
      </c>
      <c r="D21" s="2" t="s">
        <v>28</v>
      </c>
      <c r="E21">
        <v>985</v>
      </c>
    </row>
    <row r="22" spans="1:5" x14ac:dyDescent="0.25">
      <c r="A22" t="s">
        <v>31</v>
      </c>
      <c r="B22">
        <v>482</v>
      </c>
      <c r="D22" s="2" t="s">
        <v>31</v>
      </c>
      <c r="E22">
        <v>558</v>
      </c>
    </row>
    <row r="23" spans="1:5" x14ac:dyDescent="0.25">
      <c r="A23" t="s">
        <v>22</v>
      </c>
      <c r="B23">
        <v>411</v>
      </c>
      <c r="D23" s="2" t="s">
        <v>22</v>
      </c>
      <c r="E23">
        <v>490</v>
      </c>
    </row>
    <row r="24" spans="1:5" x14ac:dyDescent="0.25">
      <c r="A24" t="s">
        <v>29</v>
      </c>
      <c r="B24">
        <v>437</v>
      </c>
      <c r="D24" s="2" t="s">
        <v>29</v>
      </c>
      <c r="E24">
        <v>460</v>
      </c>
    </row>
    <row r="25" spans="1:5" x14ac:dyDescent="0.25">
      <c r="A25" t="s">
        <v>33</v>
      </c>
      <c r="B25">
        <v>185</v>
      </c>
      <c r="D25" s="2" t="s">
        <v>33</v>
      </c>
      <c r="E25">
        <v>305</v>
      </c>
    </row>
    <row r="26" spans="1:5" x14ac:dyDescent="0.25">
      <c r="A26" t="s">
        <v>27</v>
      </c>
      <c r="B26">
        <v>360</v>
      </c>
      <c r="D26" s="2" t="s">
        <v>27</v>
      </c>
      <c r="E26">
        <v>476</v>
      </c>
    </row>
    <row r="27" spans="1:5" x14ac:dyDescent="0.25">
      <c r="A27" t="s">
        <v>23</v>
      </c>
      <c r="B27">
        <v>335</v>
      </c>
      <c r="D27" s="2" t="s">
        <v>23</v>
      </c>
      <c r="E27">
        <v>371</v>
      </c>
    </row>
    <row r="28" spans="1:5" x14ac:dyDescent="0.25">
      <c r="A28" t="s">
        <v>32</v>
      </c>
      <c r="B28">
        <v>325</v>
      </c>
      <c r="D28" s="2" t="s">
        <v>32</v>
      </c>
      <c r="E28">
        <v>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1044-981B-4A6A-912D-C212E8F7BC6F}">
  <dimension ref="A1:L28"/>
  <sheetViews>
    <sheetView topLeftCell="G1" workbookViewId="0">
      <selection activeCell="J8" sqref="J8"/>
    </sheetView>
  </sheetViews>
  <sheetFormatPr defaultRowHeight="15" x14ac:dyDescent="0.25"/>
  <cols>
    <col min="2" max="2" width="10.425781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57</v>
      </c>
      <c r="I1" s="1" t="s">
        <v>58</v>
      </c>
    </row>
    <row r="2" spans="1:12" x14ac:dyDescent="0.25">
      <c r="A2" t="s">
        <v>0</v>
      </c>
      <c r="B2" t="s">
        <v>40</v>
      </c>
      <c r="C2">
        <v>9</v>
      </c>
      <c r="D2">
        <v>173</v>
      </c>
      <c r="E2">
        <f>SUM(C2:D2)</f>
        <v>182</v>
      </c>
      <c r="F2">
        <v>234</v>
      </c>
      <c r="G2">
        <v>327</v>
      </c>
      <c r="H2">
        <f>ABS((E2-F2)/E2)</f>
        <v>0.2857142857142857</v>
      </c>
      <c r="I2">
        <f>ABS((E2-G2)/E2)</f>
        <v>0.79670329670329665</v>
      </c>
      <c r="K2" s="3" t="s">
        <v>38</v>
      </c>
      <c r="L2" s="3">
        <f>SQRT(SUMXMY2(E2:E13,F2:F13)/COUNTA(E2:E13))</f>
        <v>247.19442415502283</v>
      </c>
    </row>
    <row r="3" spans="1:12" x14ac:dyDescent="0.25">
      <c r="A3" t="s">
        <v>2</v>
      </c>
      <c r="B3" t="s">
        <v>40</v>
      </c>
      <c r="C3">
        <v>10</v>
      </c>
      <c r="D3">
        <v>157</v>
      </c>
      <c r="E3">
        <f t="shared" ref="E3:E13" si="0">SUM(C3:D3)</f>
        <v>167</v>
      </c>
      <c r="F3">
        <v>502</v>
      </c>
      <c r="G3">
        <v>595</v>
      </c>
      <c r="H3">
        <f t="shared" ref="H3:H13" si="1">ABS((E3-F3)/E3)</f>
        <v>2.0059880239520957</v>
      </c>
      <c r="I3">
        <f t="shared" ref="I3:I13" si="2">ABS((E3-G3)/E3)</f>
        <v>2.5628742514970062</v>
      </c>
      <c r="K3" s="3" t="s">
        <v>39</v>
      </c>
      <c r="L3" s="3">
        <f>SQRT(SUMXMY2(E2:E13,G2:G13)/COUNTA(E2:E13))</f>
        <v>406.14190869694795</v>
      </c>
    </row>
    <row r="4" spans="1:12" x14ac:dyDescent="0.25">
      <c r="A4" t="s">
        <v>3</v>
      </c>
      <c r="B4" t="s">
        <v>40</v>
      </c>
      <c r="C4">
        <v>10</v>
      </c>
      <c r="D4">
        <v>195</v>
      </c>
      <c r="E4">
        <f t="shared" si="0"/>
        <v>205</v>
      </c>
      <c r="F4">
        <v>139</v>
      </c>
      <c r="G4">
        <v>239</v>
      </c>
      <c r="H4">
        <f t="shared" si="1"/>
        <v>0.32195121951219513</v>
      </c>
      <c r="I4">
        <f t="shared" si="2"/>
        <v>0.16585365853658537</v>
      </c>
      <c r="K4" s="3" t="s">
        <v>55</v>
      </c>
      <c r="L4" s="3">
        <f xml:space="preserve"> (SUM(H2:H13)/COUNTA(H2:H13))*100</f>
        <v>101.08262464265709</v>
      </c>
    </row>
    <row r="5" spans="1:12" x14ac:dyDescent="0.25">
      <c r="A5" t="s">
        <v>4</v>
      </c>
      <c r="B5" t="s">
        <v>40</v>
      </c>
      <c r="C5">
        <v>16</v>
      </c>
      <c r="D5">
        <v>182</v>
      </c>
      <c r="E5">
        <f t="shared" si="0"/>
        <v>198</v>
      </c>
      <c r="F5">
        <v>330</v>
      </c>
      <c r="G5">
        <v>474</v>
      </c>
      <c r="H5">
        <f t="shared" si="1"/>
        <v>0.66666666666666663</v>
      </c>
      <c r="I5">
        <f t="shared" si="2"/>
        <v>1.393939393939394</v>
      </c>
      <c r="K5" s="3" t="s">
        <v>56</v>
      </c>
      <c r="L5" s="3">
        <f xml:space="preserve"> (SUM(I2:I13)/COUNTA(I2:I13))*100</f>
        <v>178.26144913673295</v>
      </c>
    </row>
    <row r="6" spans="1:12" x14ac:dyDescent="0.25">
      <c r="A6" t="s">
        <v>5</v>
      </c>
      <c r="B6" t="s">
        <v>40</v>
      </c>
      <c r="C6">
        <v>10</v>
      </c>
      <c r="D6">
        <v>146</v>
      </c>
      <c r="E6">
        <f t="shared" si="0"/>
        <v>156</v>
      </c>
      <c r="F6">
        <v>524</v>
      </c>
      <c r="G6">
        <v>651</v>
      </c>
      <c r="H6">
        <f t="shared" si="1"/>
        <v>2.358974358974359</v>
      </c>
      <c r="I6">
        <f t="shared" si="2"/>
        <v>3.1730769230769229</v>
      </c>
    </row>
    <row r="7" spans="1:12" x14ac:dyDescent="0.25">
      <c r="A7" t="s">
        <v>6</v>
      </c>
      <c r="B7" t="s">
        <v>40</v>
      </c>
      <c r="C7">
        <v>14</v>
      </c>
      <c r="D7">
        <v>188</v>
      </c>
      <c r="E7">
        <f t="shared" si="0"/>
        <v>202</v>
      </c>
      <c r="F7">
        <v>685</v>
      </c>
      <c r="G7">
        <v>839</v>
      </c>
      <c r="H7">
        <f t="shared" si="1"/>
        <v>2.391089108910891</v>
      </c>
      <c r="I7">
        <f t="shared" si="2"/>
        <v>3.1534653465346536</v>
      </c>
    </row>
    <row r="8" spans="1:12" x14ac:dyDescent="0.25">
      <c r="A8" t="s">
        <v>7</v>
      </c>
      <c r="B8" t="s">
        <v>40</v>
      </c>
      <c r="C8">
        <v>11</v>
      </c>
      <c r="D8">
        <v>214</v>
      </c>
      <c r="E8">
        <f t="shared" si="0"/>
        <v>225</v>
      </c>
      <c r="F8">
        <v>629</v>
      </c>
      <c r="G8">
        <v>880</v>
      </c>
      <c r="H8">
        <f t="shared" si="1"/>
        <v>1.7955555555555556</v>
      </c>
      <c r="I8">
        <f t="shared" si="2"/>
        <v>2.911111111111111</v>
      </c>
    </row>
    <row r="9" spans="1:12" x14ac:dyDescent="0.25">
      <c r="A9" t="s">
        <v>8</v>
      </c>
      <c r="B9" t="s">
        <v>40</v>
      </c>
      <c r="C9">
        <v>10</v>
      </c>
      <c r="D9">
        <v>200</v>
      </c>
      <c r="E9">
        <f t="shared" si="0"/>
        <v>210</v>
      </c>
      <c r="F9">
        <v>297</v>
      </c>
      <c r="G9">
        <v>471</v>
      </c>
      <c r="H9">
        <f t="shared" si="1"/>
        <v>0.41428571428571431</v>
      </c>
      <c r="I9">
        <f t="shared" si="2"/>
        <v>1.2428571428571429</v>
      </c>
    </row>
    <row r="10" spans="1:12" x14ac:dyDescent="0.25">
      <c r="A10" t="s">
        <v>9</v>
      </c>
      <c r="B10" t="s">
        <v>40</v>
      </c>
      <c r="C10">
        <v>17</v>
      </c>
      <c r="D10">
        <v>200</v>
      </c>
      <c r="E10">
        <f t="shared" si="0"/>
        <v>217</v>
      </c>
      <c r="F10">
        <v>404</v>
      </c>
      <c r="G10">
        <v>695</v>
      </c>
      <c r="H10">
        <f t="shared" si="1"/>
        <v>0.86175115207373276</v>
      </c>
      <c r="I10">
        <f t="shared" si="2"/>
        <v>2.2027649769585254</v>
      </c>
    </row>
    <row r="11" spans="1:12" x14ac:dyDescent="0.25">
      <c r="A11" t="s">
        <v>10</v>
      </c>
      <c r="B11" t="s">
        <v>40</v>
      </c>
      <c r="C11">
        <v>22</v>
      </c>
      <c r="D11">
        <v>198</v>
      </c>
      <c r="E11">
        <f t="shared" si="0"/>
        <v>220</v>
      </c>
      <c r="F11">
        <v>260</v>
      </c>
      <c r="G11">
        <v>576</v>
      </c>
      <c r="H11">
        <f t="shared" si="1"/>
        <v>0.18181818181818182</v>
      </c>
      <c r="I11">
        <f t="shared" si="2"/>
        <v>1.6181818181818182</v>
      </c>
    </row>
    <row r="12" spans="1:12" x14ac:dyDescent="0.25">
      <c r="A12" t="s">
        <v>11</v>
      </c>
      <c r="B12" t="s">
        <v>40</v>
      </c>
      <c r="C12">
        <v>22</v>
      </c>
      <c r="D12">
        <v>210</v>
      </c>
      <c r="E12">
        <f t="shared" si="0"/>
        <v>232</v>
      </c>
      <c r="F12">
        <v>114</v>
      </c>
      <c r="G12">
        <v>317</v>
      </c>
      <c r="H12">
        <f t="shared" si="1"/>
        <v>0.50862068965517238</v>
      </c>
      <c r="I12">
        <f t="shared" si="2"/>
        <v>0.36637931034482757</v>
      </c>
    </row>
    <row r="13" spans="1:12" x14ac:dyDescent="0.25">
      <c r="A13" t="s">
        <v>12</v>
      </c>
      <c r="B13" t="s">
        <v>40</v>
      </c>
      <c r="C13">
        <v>13</v>
      </c>
      <c r="D13">
        <v>227</v>
      </c>
      <c r="E13">
        <f t="shared" si="0"/>
        <v>240</v>
      </c>
      <c r="F13">
        <v>321</v>
      </c>
      <c r="G13">
        <v>673</v>
      </c>
      <c r="H13">
        <f t="shared" si="1"/>
        <v>0.33750000000000002</v>
      </c>
      <c r="I13">
        <f t="shared" si="2"/>
        <v>1.8041666666666667</v>
      </c>
    </row>
    <row r="16" spans="1:12" x14ac:dyDescent="0.25">
      <c r="A16" s="3" t="s">
        <v>34</v>
      </c>
      <c r="D16" s="3" t="s">
        <v>35</v>
      </c>
    </row>
    <row r="17" spans="1:5" x14ac:dyDescent="0.25">
      <c r="A17" t="s">
        <v>25</v>
      </c>
      <c r="B17">
        <v>234</v>
      </c>
      <c r="D17" s="2" t="s">
        <v>25</v>
      </c>
      <c r="E17">
        <v>327</v>
      </c>
    </row>
    <row r="18" spans="1:5" x14ac:dyDescent="0.25">
      <c r="A18" t="s">
        <v>24</v>
      </c>
      <c r="B18">
        <v>502</v>
      </c>
      <c r="D18" s="2" t="s">
        <v>24</v>
      </c>
      <c r="E18">
        <v>595</v>
      </c>
    </row>
    <row r="19" spans="1:5" x14ac:dyDescent="0.25">
      <c r="A19" t="s">
        <v>26</v>
      </c>
      <c r="B19">
        <v>139</v>
      </c>
      <c r="D19" s="2" t="s">
        <v>26</v>
      </c>
      <c r="E19">
        <v>239</v>
      </c>
    </row>
    <row r="20" spans="1:5" x14ac:dyDescent="0.25">
      <c r="A20" t="s">
        <v>30</v>
      </c>
      <c r="B20">
        <v>330</v>
      </c>
      <c r="D20" s="2" t="s">
        <v>30</v>
      </c>
      <c r="E20">
        <v>474</v>
      </c>
    </row>
    <row r="21" spans="1:5" x14ac:dyDescent="0.25">
      <c r="A21" t="s">
        <v>28</v>
      </c>
      <c r="B21">
        <v>524</v>
      </c>
      <c r="D21" s="2" t="s">
        <v>28</v>
      </c>
      <c r="E21">
        <v>651</v>
      </c>
    </row>
    <row r="22" spans="1:5" x14ac:dyDescent="0.25">
      <c r="A22" t="s">
        <v>31</v>
      </c>
      <c r="B22">
        <v>685</v>
      </c>
      <c r="D22" s="2" t="s">
        <v>31</v>
      </c>
      <c r="E22">
        <v>839</v>
      </c>
    </row>
    <row r="23" spans="1:5" x14ac:dyDescent="0.25">
      <c r="A23" t="s">
        <v>22</v>
      </c>
      <c r="B23">
        <v>629</v>
      </c>
      <c r="D23" s="2" t="s">
        <v>22</v>
      </c>
      <c r="E23">
        <v>880</v>
      </c>
    </row>
    <row r="24" spans="1:5" x14ac:dyDescent="0.25">
      <c r="A24" t="s">
        <v>29</v>
      </c>
      <c r="B24">
        <v>297</v>
      </c>
      <c r="D24" s="2" t="s">
        <v>29</v>
      </c>
      <c r="E24">
        <v>471</v>
      </c>
    </row>
    <row r="25" spans="1:5" x14ac:dyDescent="0.25">
      <c r="A25" t="s">
        <v>33</v>
      </c>
      <c r="B25">
        <v>404</v>
      </c>
      <c r="D25" s="2" t="s">
        <v>33</v>
      </c>
      <c r="E25">
        <v>695</v>
      </c>
    </row>
    <row r="26" spans="1:5" x14ac:dyDescent="0.25">
      <c r="A26" t="s">
        <v>27</v>
      </c>
      <c r="B26">
        <v>260</v>
      </c>
      <c r="D26" s="2" t="s">
        <v>27</v>
      </c>
      <c r="E26">
        <v>576</v>
      </c>
    </row>
    <row r="27" spans="1:5" x14ac:dyDescent="0.25">
      <c r="A27" t="s">
        <v>23</v>
      </c>
      <c r="B27">
        <v>114</v>
      </c>
      <c r="D27" s="2" t="s">
        <v>23</v>
      </c>
      <c r="E27">
        <v>317</v>
      </c>
    </row>
    <row r="28" spans="1:5" x14ac:dyDescent="0.25">
      <c r="A28" t="s">
        <v>32</v>
      </c>
      <c r="B28">
        <v>321</v>
      </c>
      <c r="D28" s="2" t="s">
        <v>32</v>
      </c>
      <c r="E28">
        <v>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E3A-03FA-4086-AD38-CDC02DAA3D52}">
  <dimension ref="A1:L28"/>
  <sheetViews>
    <sheetView topLeftCell="G1" workbookViewId="0">
      <selection activeCell="K9" sqref="K9"/>
    </sheetView>
  </sheetViews>
  <sheetFormatPr defaultRowHeight="15" x14ac:dyDescent="0.25"/>
  <cols>
    <col min="5" max="5" width="15.42578125" bestFit="1" customWidth="1"/>
    <col min="6" max="6" width="21.42578125" bestFit="1" customWidth="1"/>
    <col min="7" max="7" width="21.140625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57</v>
      </c>
      <c r="I1" s="1" t="s">
        <v>58</v>
      </c>
    </row>
    <row r="2" spans="1:12" x14ac:dyDescent="0.25">
      <c r="A2" t="s">
        <v>0</v>
      </c>
      <c r="B2" t="s">
        <v>41</v>
      </c>
      <c r="C2">
        <v>0</v>
      </c>
      <c r="D2">
        <v>12</v>
      </c>
      <c r="E2">
        <f>SUM(C2:D2)</f>
        <v>12</v>
      </c>
      <c r="F2">
        <v>3</v>
      </c>
      <c r="G2">
        <v>0</v>
      </c>
      <c r="H2">
        <f>ABS((E2-F2)/E2)</f>
        <v>0.75</v>
      </c>
      <c r="I2">
        <f>ABS((E2-G2)/E2)</f>
        <v>1</v>
      </c>
      <c r="K2" s="3" t="s">
        <v>38</v>
      </c>
      <c r="L2" s="3">
        <f>SQRT(SUMXMY2(E2:E13,F2:F13)/COUNTA(E2:E13))</f>
        <v>9.4207218407083868</v>
      </c>
    </row>
    <row r="3" spans="1:12" x14ac:dyDescent="0.25">
      <c r="A3" t="s">
        <v>2</v>
      </c>
      <c r="B3" t="s">
        <v>41</v>
      </c>
      <c r="C3">
        <v>0</v>
      </c>
      <c r="D3">
        <v>9</v>
      </c>
      <c r="E3">
        <f t="shared" ref="E3:E13" si="0">SUM(C3:D3)</f>
        <v>9</v>
      </c>
      <c r="F3">
        <v>24</v>
      </c>
      <c r="G3">
        <v>1</v>
      </c>
      <c r="H3">
        <f t="shared" ref="H3:H13" si="1">ABS((E3-F3)/E3)</f>
        <v>1.6666666666666667</v>
      </c>
      <c r="I3">
        <f t="shared" ref="I3:I13" si="2">ABS((E3-G3)/E3)</f>
        <v>0.88888888888888884</v>
      </c>
      <c r="K3" s="3" t="s">
        <v>39</v>
      </c>
      <c r="L3" s="3">
        <f>SQRT(SUMXMY2(E2:E13,G2:G13)/COUNTA(E2:E13))</f>
        <v>12.325447929656214</v>
      </c>
    </row>
    <row r="4" spans="1:12" x14ac:dyDescent="0.25">
      <c r="A4" t="s">
        <v>3</v>
      </c>
      <c r="B4" t="s">
        <v>41</v>
      </c>
      <c r="C4">
        <v>0</v>
      </c>
      <c r="D4">
        <v>18</v>
      </c>
      <c r="E4">
        <f t="shared" si="0"/>
        <v>18</v>
      </c>
      <c r="F4">
        <v>29</v>
      </c>
      <c r="G4">
        <v>4</v>
      </c>
      <c r="H4">
        <f t="shared" si="1"/>
        <v>0.61111111111111116</v>
      </c>
      <c r="I4">
        <f t="shared" si="2"/>
        <v>0.77777777777777779</v>
      </c>
      <c r="K4" s="3" t="s">
        <v>55</v>
      </c>
      <c r="L4" s="3">
        <f xml:space="preserve"> (SUM(H2:H13)/COUNTA(H2:H13))*100</f>
        <v>59.010757080610034</v>
      </c>
    </row>
    <row r="5" spans="1:12" x14ac:dyDescent="0.25">
      <c r="A5" t="s">
        <v>4</v>
      </c>
      <c r="B5" t="s">
        <v>41</v>
      </c>
      <c r="C5">
        <v>0</v>
      </c>
      <c r="D5">
        <v>16</v>
      </c>
      <c r="E5">
        <f t="shared" si="0"/>
        <v>16</v>
      </c>
      <c r="F5">
        <v>18</v>
      </c>
      <c r="G5">
        <v>8</v>
      </c>
      <c r="H5">
        <f t="shared" si="1"/>
        <v>0.125</v>
      </c>
      <c r="I5">
        <f t="shared" si="2"/>
        <v>0.5</v>
      </c>
      <c r="K5" s="3" t="s">
        <v>56</v>
      </c>
      <c r="L5" s="3">
        <f xml:space="preserve"> (SUM(I2:I13)/COUNTA(I2:I13))*100</f>
        <v>78.42933006535948</v>
      </c>
    </row>
    <row r="6" spans="1:12" x14ac:dyDescent="0.25">
      <c r="A6" t="s">
        <v>5</v>
      </c>
      <c r="B6" t="s">
        <v>41</v>
      </c>
      <c r="C6">
        <v>0</v>
      </c>
      <c r="D6">
        <v>16</v>
      </c>
      <c r="E6">
        <f t="shared" si="0"/>
        <v>16</v>
      </c>
      <c r="F6">
        <v>7</v>
      </c>
      <c r="G6">
        <v>3</v>
      </c>
      <c r="H6">
        <f t="shared" si="1"/>
        <v>0.5625</v>
      </c>
      <c r="I6">
        <f t="shared" si="2"/>
        <v>0.8125</v>
      </c>
    </row>
    <row r="7" spans="1:12" x14ac:dyDescent="0.25">
      <c r="A7" t="s">
        <v>6</v>
      </c>
      <c r="B7" t="s">
        <v>41</v>
      </c>
      <c r="C7">
        <v>0</v>
      </c>
      <c r="D7">
        <v>16</v>
      </c>
      <c r="E7">
        <f t="shared" si="0"/>
        <v>16</v>
      </c>
      <c r="F7">
        <v>6</v>
      </c>
      <c r="G7">
        <v>3</v>
      </c>
      <c r="H7">
        <f t="shared" si="1"/>
        <v>0.625</v>
      </c>
      <c r="I7">
        <f t="shared" si="2"/>
        <v>0.8125</v>
      </c>
    </row>
    <row r="8" spans="1:12" x14ac:dyDescent="0.25">
      <c r="A8" t="s">
        <v>7</v>
      </c>
      <c r="B8" t="s">
        <v>41</v>
      </c>
      <c r="C8">
        <v>0</v>
      </c>
      <c r="D8">
        <v>16</v>
      </c>
      <c r="E8">
        <f t="shared" si="0"/>
        <v>16</v>
      </c>
      <c r="F8">
        <v>14</v>
      </c>
      <c r="G8">
        <v>5</v>
      </c>
      <c r="H8">
        <f t="shared" si="1"/>
        <v>0.125</v>
      </c>
      <c r="I8">
        <f t="shared" si="2"/>
        <v>0.6875</v>
      </c>
    </row>
    <row r="9" spans="1:12" x14ac:dyDescent="0.25">
      <c r="A9" t="s">
        <v>8</v>
      </c>
      <c r="B9" t="s">
        <v>41</v>
      </c>
      <c r="C9">
        <v>0</v>
      </c>
      <c r="D9">
        <v>15</v>
      </c>
      <c r="E9">
        <f t="shared" si="0"/>
        <v>15</v>
      </c>
      <c r="F9">
        <v>5</v>
      </c>
      <c r="G9">
        <v>1</v>
      </c>
      <c r="H9">
        <f t="shared" si="1"/>
        <v>0.66666666666666663</v>
      </c>
      <c r="I9">
        <f t="shared" si="2"/>
        <v>0.93333333333333335</v>
      </c>
    </row>
    <row r="10" spans="1:12" x14ac:dyDescent="0.25">
      <c r="A10" t="s">
        <v>9</v>
      </c>
      <c r="B10" t="s">
        <v>41</v>
      </c>
      <c r="C10">
        <v>0</v>
      </c>
      <c r="D10">
        <v>17</v>
      </c>
      <c r="E10">
        <f t="shared" si="0"/>
        <v>17</v>
      </c>
      <c r="F10">
        <v>7</v>
      </c>
      <c r="G10">
        <v>2</v>
      </c>
      <c r="H10">
        <f t="shared" si="1"/>
        <v>0.58823529411764708</v>
      </c>
      <c r="I10">
        <f t="shared" si="2"/>
        <v>0.88235294117647056</v>
      </c>
    </row>
    <row r="11" spans="1:12" x14ac:dyDescent="0.25">
      <c r="A11" t="s">
        <v>10</v>
      </c>
      <c r="B11" t="s">
        <v>41</v>
      </c>
      <c r="C11">
        <v>0</v>
      </c>
      <c r="D11">
        <v>18</v>
      </c>
      <c r="E11">
        <f t="shared" si="0"/>
        <v>18</v>
      </c>
      <c r="F11">
        <v>10</v>
      </c>
      <c r="G11">
        <v>9</v>
      </c>
      <c r="H11">
        <f t="shared" si="1"/>
        <v>0.44444444444444442</v>
      </c>
      <c r="I11">
        <f t="shared" si="2"/>
        <v>0.5</v>
      </c>
    </row>
    <row r="12" spans="1:12" x14ac:dyDescent="0.25">
      <c r="A12" t="s">
        <v>11</v>
      </c>
      <c r="B12" t="s">
        <v>41</v>
      </c>
      <c r="C12">
        <v>0</v>
      </c>
      <c r="D12">
        <v>15</v>
      </c>
      <c r="E12">
        <f t="shared" si="0"/>
        <v>15</v>
      </c>
      <c r="F12">
        <v>19</v>
      </c>
      <c r="G12">
        <v>2</v>
      </c>
      <c r="H12">
        <f t="shared" si="1"/>
        <v>0.26666666666666666</v>
      </c>
      <c r="I12">
        <f t="shared" si="2"/>
        <v>0.8666666666666667</v>
      </c>
    </row>
    <row r="13" spans="1:12" x14ac:dyDescent="0.25">
      <c r="A13" t="s">
        <v>12</v>
      </c>
      <c r="B13" t="s">
        <v>41</v>
      </c>
      <c r="C13">
        <v>0</v>
      </c>
      <c r="D13">
        <v>20</v>
      </c>
      <c r="E13">
        <f t="shared" si="0"/>
        <v>20</v>
      </c>
      <c r="F13">
        <v>33</v>
      </c>
      <c r="G13">
        <v>5</v>
      </c>
      <c r="H13">
        <f t="shared" si="1"/>
        <v>0.65</v>
      </c>
      <c r="I13">
        <f t="shared" si="2"/>
        <v>0.75</v>
      </c>
    </row>
    <row r="16" spans="1:12" x14ac:dyDescent="0.25">
      <c r="A16" s="3" t="s">
        <v>34</v>
      </c>
      <c r="D16" s="3" t="s">
        <v>35</v>
      </c>
    </row>
    <row r="17" spans="1:5" x14ac:dyDescent="0.25">
      <c r="A17" t="s">
        <v>25</v>
      </c>
      <c r="B17">
        <v>3</v>
      </c>
      <c r="D17" s="2" t="s">
        <v>25</v>
      </c>
      <c r="E17">
        <v>0</v>
      </c>
    </row>
    <row r="18" spans="1:5" x14ac:dyDescent="0.25">
      <c r="A18" t="s">
        <v>24</v>
      </c>
      <c r="B18">
        <v>24</v>
      </c>
      <c r="D18" s="2" t="s">
        <v>24</v>
      </c>
      <c r="E18">
        <v>1</v>
      </c>
    </row>
    <row r="19" spans="1:5" x14ac:dyDescent="0.25">
      <c r="A19" t="s">
        <v>26</v>
      </c>
      <c r="B19">
        <v>29</v>
      </c>
      <c r="D19" s="2" t="s">
        <v>26</v>
      </c>
      <c r="E19">
        <v>4</v>
      </c>
    </row>
    <row r="20" spans="1:5" x14ac:dyDescent="0.25">
      <c r="A20" t="s">
        <v>30</v>
      </c>
      <c r="B20">
        <v>18</v>
      </c>
      <c r="D20" s="2" t="s">
        <v>30</v>
      </c>
      <c r="E20">
        <v>8</v>
      </c>
    </row>
    <row r="21" spans="1:5" x14ac:dyDescent="0.25">
      <c r="A21" t="s">
        <v>28</v>
      </c>
      <c r="B21">
        <v>7</v>
      </c>
      <c r="D21" s="2" t="s">
        <v>28</v>
      </c>
      <c r="E21">
        <v>3</v>
      </c>
    </row>
    <row r="22" spans="1:5" x14ac:dyDescent="0.25">
      <c r="A22" t="s">
        <v>31</v>
      </c>
      <c r="B22">
        <v>6</v>
      </c>
      <c r="D22" s="2" t="s">
        <v>31</v>
      </c>
      <c r="E22">
        <v>3</v>
      </c>
    </row>
    <row r="23" spans="1:5" x14ac:dyDescent="0.25">
      <c r="A23" t="s">
        <v>22</v>
      </c>
      <c r="B23">
        <v>14</v>
      </c>
      <c r="D23" s="2" t="s">
        <v>22</v>
      </c>
      <c r="E23">
        <v>5</v>
      </c>
    </row>
    <row r="24" spans="1:5" x14ac:dyDescent="0.25">
      <c r="A24" t="s">
        <v>29</v>
      </c>
      <c r="B24">
        <v>5</v>
      </c>
      <c r="D24" s="2" t="s">
        <v>29</v>
      </c>
      <c r="E24">
        <v>1</v>
      </c>
    </row>
    <row r="25" spans="1:5" x14ac:dyDescent="0.25">
      <c r="A25" t="s">
        <v>33</v>
      </c>
      <c r="B25">
        <v>7</v>
      </c>
      <c r="D25" s="2" t="s">
        <v>33</v>
      </c>
      <c r="E25">
        <v>2</v>
      </c>
    </row>
    <row r="26" spans="1:5" x14ac:dyDescent="0.25">
      <c r="A26" t="s">
        <v>27</v>
      </c>
      <c r="B26">
        <v>10</v>
      </c>
      <c r="D26" s="2" t="s">
        <v>27</v>
      </c>
      <c r="E26">
        <v>9</v>
      </c>
    </row>
    <row r="27" spans="1:5" x14ac:dyDescent="0.25">
      <c r="A27" t="s">
        <v>23</v>
      </c>
      <c r="B27">
        <v>19</v>
      </c>
      <c r="D27" s="2" t="s">
        <v>23</v>
      </c>
      <c r="E27">
        <v>2</v>
      </c>
    </row>
    <row r="28" spans="1:5" x14ac:dyDescent="0.25">
      <c r="A28" t="s">
        <v>32</v>
      </c>
      <c r="B28">
        <v>33</v>
      </c>
      <c r="D28" s="2" t="s">
        <v>32</v>
      </c>
      <c r="E2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05C2-1F88-4F9D-9E5E-715E3035D85A}">
  <dimension ref="A1:L43"/>
  <sheetViews>
    <sheetView tabSelected="1" workbookViewId="0">
      <selection activeCell="L19" sqref="L19"/>
    </sheetView>
  </sheetViews>
  <sheetFormatPr defaultRowHeight="15" x14ac:dyDescent="0.25"/>
  <cols>
    <col min="2" max="2" width="11.7109375" bestFit="1" customWidth="1"/>
    <col min="5" max="5" width="15.42578125" bestFit="1" customWidth="1"/>
    <col min="6" max="7" width="21.140625" bestFit="1" customWidth="1"/>
    <col min="8" max="9" width="12" bestFit="1" customWidth="1"/>
  </cols>
  <sheetData>
    <row r="1" spans="1:12" s="1" customFormat="1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57</v>
      </c>
      <c r="I1" s="1" t="s">
        <v>58</v>
      </c>
      <c r="J1"/>
      <c r="K1"/>
      <c r="L1"/>
    </row>
    <row r="2" spans="1:12" x14ac:dyDescent="0.25">
      <c r="A2" t="s">
        <v>0</v>
      </c>
      <c r="B2" t="s">
        <v>1</v>
      </c>
      <c r="C2">
        <v>3</v>
      </c>
      <c r="D2">
        <v>11</v>
      </c>
      <c r="E2">
        <f>SUM(C2:D2)</f>
        <v>14</v>
      </c>
      <c r="F2">
        <v>107</v>
      </c>
      <c r="G2">
        <v>175</v>
      </c>
      <c r="H2">
        <f>ABS((E2-F2)/E2)</f>
        <v>6.6428571428571432</v>
      </c>
      <c r="I2">
        <f>ABS((E2-G2)/E2)</f>
        <v>11.5</v>
      </c>
      <c r="K2" s="3" t="s">
        <v>38</v>
      </c>
      <c r="L2" s="3">
        <f>SQRT(SUMXMY2(E2:E13,F2:F13)/COUNTA(E2:E13))</f>
        <v>115.90405514907579</v>
      </c>
    </row>
    <row r="3" spans="1:12" x14ac:dyDescent="0.25">
      <c r="A3" t="s">
        <v>2</v>
      </c>
      <c r="B3" t="s">
        <v>1</v>
      </c>
      <c r="C3">
        <v>2</v>
      </c>
      <c r="D3">
        <v>11</v>
      </c>
      <c r="E3">
        <f t="shared" ref="E3:E13" si="0">SUM(C3:D3)</f>
        <v>13</v>
      </c>
      <c r="F3">
        <v>104</v>
      </c>
      <c r="G3">
        <v>131</v>
      </c>
      <c r="H3">
        <f t="shared" ref="H3:H13" si="1">ABS((E3-F3)/E3)</f>
        <v>7</v>
      </c>
      <c r="I3">
        <f t="shared" ref="I3:I13" si="2">ABS((E3-G3)/E3)</f>
        <v>9.0769230769230766</v>
      </c>
      <c r="K3" s="3" t="s">
        <v>39</v>
      </c>
      <c r="L3" s="3">
        <f>SQRT(SUMXMY2(E2:E13,G2:G13)/COUNTA(E2:E13))</f>
        <v>169.88868904864347</v>
      </c>
    </row>
    <row r="4" spans="1:12" x14ac:dyDescent="0.25">
      <c r="A4" t="s">
        <v>3</v>
      </c>
      <c r="B4" t="s">
        <v>1</v>
      </c>
      <c r="C4">
        <v>5</v>
      </c>
      <c r="D4">
        <v>12</v>
      </c>
      <c r="E4">
        <f t="shared" si="0"/>
        <v>17</v>
      </c>
      <c r="F4">
        <v>163</v>
      </c>
      <c r="G4">
        <v>198</v>
      </c>
      <c r="H4">
        <f t="shared" si="1"/>
        <v>8.5882352941176467</v>
      </c>
      <c r="I4">
        <f t="shared" si="2"/>
        <v>10.647058823529411</v>
      </c>
      <c r="K4" s="3" t="s">
        <v>55</v>
      </c>
      <c r="L4" s="3">
        <f xml:space="preserve"> (SUM(H2:H13)/COUNTA(H2:H13))*100</f>
        <v>551.01091380480727</v>
      </c>
    </row>
    <row r="5" spans="1:12" x14ac:dyDescent="0.25">
      <c r="A5" t="s">
        <v>4</v>
      </c>
      <c r="B5" t="s">
        <v>1</v>
      </c>
      <c r="C5">
        <v>14</v>
      </c>
      <c r="D5">
        <v>12</v>
      </c>
      <c r="E5">
        <f t="shared" si="0"/>
        <v>26</v>
      </c>
      <c r="F5">
        <v>133</v>
      </c>
      <c r="G5">
        <v>218</v>
      </c>
      <c r="H5">
        <f t="shared" si="1"/>
        <v>4.115384615384615</v>
      </c>
      <c r="I5">
        <f t="shared" si="2"/>
        <v>7.384615384615385</v>
      </c>
      <c r="K5" s="3" t="s">
        <v>56</v>
      </c>
      <c r="L5" s="3">
        <f xml:space="preserve"> (SUM(I2:I13)/COUNTA(I2:I13))*100</f>
        <v>810.53504614976828</v>
      </c>
    </row>
    <row r="6" spans="1:12" x14ac:dyDescent="0.25">
      <c r="A6" t="s">
        <v>5</v>
      </c>
      <c r="B6" t="s">
        <v>1</v>
      </c>
      <c r="C6">
        <v>8</v>
      </c>
      <c r="D6">
        <v>10</v>
      </c>
      <c r="E6">
        <f t="shared" si="0"/>
        <v>18</v>
      </c>
      <c r="F6">
        <v>150</v>
      </c>
      <c r="G6">
        <v>209</v>
      </c>
      <c r="H6">
        <f t="shared" si="1"/>
        <v>7.333333333333333</v>
      </c>
      <c r="I6">
        <f t="shared" si="2"/>
        <v>10.611111111111111</v>
      </c>
    </row>
    <row r="7" spans="1:12" x14ac:dyDescent="0.25">
      <c r="A7" t="s">
        <v>6</v>
      </c>
      <c r="B7" t="s">
        <v>1</v>
      </c>
      <c r="C7">
        <v>11</v>
      </c>
      <c r="D7">
        <v>8</v>
      </c>
      <c r="E7">
        <f t="shared" si="0"/>
        <v>19</v>
      </c>
      <c r="F7">
        <v>115</v>
      </c>
      <c r="G7">
        <v>161</v>
      </c>
      <c r="H7">
        <f t="shared" si="1"/>
        <v>5.0526315789473681</v>
      </c>
      <c r="I7">
        <f t="shared" si="2"/>
        <v>7.4736842105263159</v>
      </c>
    </row>
    <row r="8" spans="1:12" x14ac:dyDescent="0.25">
      <c r="A8" t="s">
        <v>7</v>
      </c>
      <c r="B8" t="s">
        <v>1</v>
      </c>
      <c r="C8">
        <v>7</v>
      </c>
      <c r="D8">
        <v>9</v>
      </c>
      <c r="E8">
        <f t="shared" si="0"/>
        <v>16</v>
      </c>
      <c r="F8">
        <v>96</v>
      </c>
      <c r="G8">
        <v>135</v>
      </c>
      <c r="H8">
        <f t="shared" si="1"/>
        <v>5</v>
      </c>
      <c r="I8">
        <f t="shared" si="2"/>
        <v>7.4375</v>
      </c>
    </row>
    <row r="9" spans="1:12" x14ac:dyDescent="0.25">
      <c r="A9" t="s">
        <v>8</v>
      </c>
      <c r="B9" t="s">
        <v>1</v>
      </c>
      <c r="C9">
        <v>13</v>
      </c>
      <c r="D9">
        <v>10</v>
      </c>
      <c r="E9">
        <f t="shared" si="0"/>
        <v>23</v>
      </c>
      <c r="F9">
        <v>126</v>
      </c>
      <c r="G9">
        <v>192</v>
      </c>
      <c r="H9">
        <f t="shared" si="1"/>
        <v>4.4782608695652177</v>
      </c>
      <c r="I9">
        <f t="shared" si="2"/>
        <v>7.3478260869565215</v>
      </c>
    </row>
    <row r="10" spans="1:12" x14ac:dyDescent="0.25">
      <c r="A10" t="s">
        <v>9</v>
      </c>
      <c r="B10" t="s">
        <v>1</v>
      </c>
      <c r="C10">
        <v>24</v>
      </c>
      <c r="D10">
        <v>10</v>
      </c>
      <c r="E10">
        <f t="shared" si="0"/>
        <v>34</v>
      </c>
      <c r="F10">
        <v>159</v>
      </c>
      <c r="G10">
        <v>234</v>
      </c>
      <c r="H10">
        <f t="shared" si="1"/>
        <v>3.6764705882352939</v>
      </c>
      <c r="I10">
        <f t="shared" si="2"/>
        <v>5.882352941176471</v>
      </c>
    </row>
    <row r="11" spans="1:12" x14ac:dyDescent="0.25">
      <c r="A11" t="s">
        <v>10</v>
      </c>
      <c r="B11" t="s">
        <v>1</v>
      </c>
      <c r="C11">
        <v>12</v>
      </c>
      <c r="D11">
        <v>10</v>
      </c>
      <c r="E11">
        <f t="shared" si="0"/>
        <v>22</v>
      </c>
      <c r="F11">
        <v>128</v>
      </c>
      <c r="G11">
        <v>176</v>
      </c>
      <c r="H11">
        <f t="shared" si="1"/>
        <v>4.8181818181818183</v>
      </c>
      <c r="I11">
        <f t="shared" si="2"/>
        <v>7</v>
      </c>
    </row>
    <row r="12" spans="1:12" x14ac:dyDescent="0.25">
      <c r="A12" t="s">
        <v>11</v>
      </c>
      <c r="B12" t="s">
        <v>1</v>
      </c>
      <c r="C12">
        <v>12</v>
      </c>
      <c r="D12">
        <v>14</v>
      </c>
      <c r="E12">
        <f t="shared" si="0"/>
        <v>26</v>
      </c>
      <c r="F12">
        <v>84</v>
      </c>
      <c r="G12">
        <v>114</v>
      </c>
      <c r="H12">
        <f t="shared" si="1"/>
        <v>2.2307692307692308</v>
      </c>
      <c r="I12">
        <f t="shared" si="2"/>
        <v>3.3846153846153846</v>
      </c>
    </row>
    <row r="13" spans="1:12" x14ac:dyDescent="0.25">
      <c r="A13" t="s">
        <v>12</v>
      </c>
      <c r="B13" t="s">
        <v>1</v>
      </c>
      <c r="C13">
        <v>17</v>
      </c>
      <c r="D13">
        <v>10</v>
      </c>
      <c r="E13">
        <f t="shared" si="0"/>
        <v>27</v>
      </c>
      <c r="F13">
        <v>221</v>
      </c>
      <c r="G13">
        <v>284</v>
      </c>
      <c r="H13">
        <f t="shared" si="1"/>
        <v>7.1851851851851851</v>
      </c>
      <c r="I13">
        <f t="shared" si="2"/>
        <v>9.518518518518519</v>
      </c>
    </row>
    <row r="16" spans="1:12" x14ac:dyDescent="0.25">
      <c r="A16" s="3" t="s">
        <v>34</v>
      </c>
      <c r="D16" s="3" t="s">
        <v>35</v>
      </c>
    </row>
    <row r="17" spans="1:12" x14ac:dyDescent="0.25">
      <c r="A17" t="s">
        <v>25</v>
      </c>
      <c r="B17">
        <v>107</v>
      </c>
      <c r="D17" s="2" t="s">
        <v>25</v>
      </c>
      <c r="E17">
        <v>175</v>
      </c>
      <c r="H17">
        <f>E2-F2</f>
        <v>-93</v>
      </c>
      <c r="I17">
        <f>H17^2</f>
        <v>8649</v>
      </c>
      <c r="L17">
        <f>SQRT(SUMSQ(H17:H28)/COUNTA(H17:H28))</f>
        <v>115.90405514907579</v>
      </c>
    </row>
    <row r="18" spans="1:12" x14ac:dyDescent="0.25">
      <c r="A18" t="s">
        <v>24</v>
      </c>
      <c r="B18">
        <v>104</v>
      </c>
      <c r="D18" s="2" t="s">
        <v>24</v>
      </c>
      <c r="E18">
        <v>131</v>
      </c>
      <c r="H18">
        <f t="shared" ref="H18:H28" si="3">E3-F3</f>
        <v>-91</v>
      </c>
      <c r="I18">
        <f t="shared" ref="I18:I28" si="4">H18^2</f>
        <v>8281</v>
      </c>
      <c r="L18">
        <f>SUM(I17:I28)/12</f>
        <v>13433.75</v>
      </c>
    </row>
    <row r="19" spans="1:12" x14ac:dyDescent="0.25">
      <c r="A19" t="s">
        <v>26</v>
      </c>
      <c r="B19">
        <v>163</v>
      </c>
      <c r="D19" s="2" t="s">
        <v>26</v>
      </c>
      <c r="E19">
        <v>198</v>
      </c>
      <c r="H19">
        <f t="shared" si="3"/>
        <v>-146</v>
      </c>
      <c r="I19">
        <f t="shared" si="4"/>
        <v>21316</v>
      </c>
      <c r="L19">
        <f>SQRT(L18)</f>
        <v>115.90405514907579</v>
      </c>
    </row>
    <row r="20" spans="1:12" x14ac:dyDescent="0.25">
      <c r="A20" t="s">
        <v>30</v>
      </c>
      <c r="B20">
        <v>133</v>
      </c>
      <c r="D20" s="2" t="s">
        <v>30</v>
      </c>
      <c r="E20">
        <v>218</v>
      </c>
      <c r="H20">
        <f t="shared" si="3"/>
        <v>-107</v>
      </c>
      <c r="I20">
        <f t="shared" si="4"/>
        <v>11449</v>
      </c>
    </row>
    <row r="21" spans="1:12" x14ac:dyDescent="0.25">
      <c r="A21" t="s">
        <v>28</v>
      </c>
      <c r="B21">
        <v>150</v>
      </c>
      <c r="D21" s="2" t="s">
        <v>28</v>
      </c>
      <c r="E21">
        <v>209</v>
      </c>
      <c r="H21">
        <f t="shared" si="3"/>
        <v>-132</v>
      </c>
      <c r="I21">
        <f t="shared" si="4"/>
        <v>17424</v>
      </c>
    </row>
    <row r="22" spans="1:12" x14ac:dyDescent="0.25">
      <c r="A22" t="s">
        <v>31</v>
      </c>
      <c r="B22">
        <v>115</v>
      </c>
      <c r="D22" s="2" t="s">
        <v>31</v>
      </c>
      <c r="E22">
        <v>161</v>
      </c>
      <c r="H22">
        <f t="shared" si="3"/>
        <v>-96</v>
      </c>
      <c r="I22">
        <f t="shared" si="4"/>
        <v>9216</v>
      </c>
    </row>
    <row r="23" spans="1:12" x14ac:dyDescent="0.25">
      <c r="A23" t="s">
        <v>22</v>
      </c>
      <c r="B23">
        <v>96</v>
      </c>
      <c r="D23" s="2" t="s">
        <v>22</v>
      </c>
      <c r="E23">
        <v>135</v>
      </c>
      <c r="H23">
        <f t="shared" si="3"/>
        <v>-80</v>
      </c>
      <c r="I23">
        <f t="shared" si="4"/>
        <v>6400</v>
      </c>
    </row>
    <row r="24" spans="1:12" x14ac:dyDescent="0.25">
      <c r="A24" t="s">
        <v>29</v>
      </c>
      <c r="B24">
        <v>126</v>
      </c>
      <c r="D24" s="2" t="s">
        <v>29</v>
      </c>
      <c r="E24">
        <v>192</v>
      </c>
      <c r="H24">
        <f t="shared" si="3"/>
        <v>-103</v>
      </c>
      <c r="I24">
        <f t="shared" si="4"/>
        <v>10609</v>
      </c>
    </row>
    <row r="25" spans="1:12" x14ac:dyDescent="0.25">
      <c r="A25" t="s">
        <v>33</v>
      </c>
      <c r="B25">
        <v>159</v>
      </c>
      <c r="D25" s="2" t="s">
        <v>33</v>
      </c>
      <c r="E25">
        <v>234</v>
      </c>
      <c r="H25">
        <f t="shared" si="3"/>
        <v>-125</v>
      </c>
      <c r="I25">
        <f t="shared" si="4"/>
        <v>15625</v>
      </c>
    </row>
    <row r="26" spans="1:12" x14ac:dyDescent="0.25">
      <c r="A26" t="s">
        <v>27</v>
      </c>
      <c r="B26">
        <v>128</v>
      </c>
      <c r="D26" s="2" t="s">
        <v>27</v>
      </c>
      <c r="E26">
        <v>176</v>
      </c>
      <c r="H26">
        <f t="shared" si="3"/>
        <v>-106</v>
      </c>
      <c r="I26">
        <f t="shared" si="4"/>
        <v>11236</v>
      </c>
    </row>
    <row r="27" spans="1:12" x14ac:dyDescent="0.25">
      <c r="A27" t="s">
        <v>23</v>
      </c>
      <c r="B27">
        <v>84</v>
      </c>
      <c r="D27" s="2" t="s">
        <v>23</v>
      </c>
      <c r="E27">
        <v>114</v>
      </c>
      <c r="H27">
        <f t="shared" si="3"/>
        <v>-58</v>
      </c>
      <c r="I27">
        <f t="shared" si="4"/>
        <v>3364</v>
      </c>
    </row>
    <row r="28" spans="1:12" x14ac:dyDescent="0.25">
      <c r="A28" t="s">
        <v>32</v>
      </c>
      <c r="B28">
        <v>221</v>
      </c>
      <c r="D28" s="2" t="s">
        <v>32</v>
      </c>
      <c r="E28">
        <v>284</v>
      </c>
      <c r="H28">
        <f t="shared" si="3"/>
        <v>-194</v>
      </c>
      <c r="I28">
        <f t="shared" si="4"/>
        <v>37636</v>
      </c>
    </row>
    <row r="32" spans="1:12" x14ac:dyDescent="0.25">
      <c r="A32" t="s">
        <v>42</v>
      </c>
      <c r="D32" t="s">
        <v>42</v>
      </c>
    </row>
    <row r="33" spans="1:4" x14ac:dyDescent="0.25">
      <c r="A33" t="s">
        <v>43</v>
      </c>
      <c r="D33" t="s">
        <v>43</v>
      </c>
    </row>
    <row r="34" spans="1:4" x14ac:dyDescent="0.25">
      <c r="A34" t="s">
        <v>44</v>
      </c>
      <c r="D34" t="s">
        <v>44</v>
      </c>
    </row>
    <row r="35" spans="1:4" x14ac:dyDescent="0.25">
      <c r="A35" t="s">
        <v>45</v>
      </c>
      <c r="D35" t="s">
        <v>54</v>
      </c>
    </row>
    <row r="36" spans="1:4" x14ac:dyDescent="0.25">
      <c r="A36" t="s">
        <v>46</v>
      </c>
      <c r="D36" t="s">
        <v>46</v>
      </c>
    </row>
    <row r="37" spans="1:4" x14ac:dyDescent="0.25">
      <c r="A37" t="s">
        <v>47</v>
      </c>
      <c r="D37" t="s">
        <v>47</v>
      </c>
    </row>
    <row r="38" spans="1:4" x14ac:dyDescent="0.25">
      <c r="A38" t="s">
        <v>48</v>
      </c>
      <c r="D38" t="s">
        <v>48</v>
      </c>
    </row>
    <row r="39" spans="1:4" x14ac:dyDescent="0.25">
      <c r="A39" t="s">
        <v>49</v>
      </c>
      <c r="D39" t="s">
        <v>49</v>
      </c>
    </row>
    <row r="40" spans="1:4" x14ac:dyDescent="0.25">
      <c r="A40" t="s">
        <v>50</v>
      </c>
      <c r="D40" t="s">
        <v>50</v>
      </c>
    </row>
    <row r="41" spans="1:4" x14ac:dyDescent="0.25">
      <c r="A41" t="s">
        <v>51</v>
      </c>
      <c r="D41" t="s">
        <v>51</v>
      </c>
    </row>
    <row r="42" spans="1:4" x14ac:dyDescent="0.25">
      <c r="A42" t="s">
        <v>52</v>
      </c>
      <c r="D42" t="s">
        <v>52</v>
      </c>
    </row>
    <row r="43" spans="1:4" x14ac:dyDescent="0.25">
      <c r="A43" t="s">
        <v>53</v>
      </c>
      <c r="D43" t="s">
        <v>53</v>
      </c>
    </row>
  </sheetData>
  <sortState xmlns:xlrd2="http://schemas.microsoft.com/office/spreadsheetml/2017/richdata2" ref="E17:F28">
    <sortCondition ref="E17:E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D232-78B8-49C2-AE48-D2F410DB06E9}">
  <dimension ref="A1:L13"/>
  <sheetViews>
    <sheetView topLeftCell="F1" workbookViewId="0">
      <selection activeCell="I19" sqref="I19"/>
    </sheetView>
  </sheetViews>
  <sheetFormatPr defaultRowHeight="15" x14ac:dyDescent="0.25"/>
  <cols>
    <col min="2" max="2" width="12" bestFit="1" customWidth="1"/>
    <col min="5" max="5" width="15.42578125" bestFit="1" customWidth="1"/>
    <col min="6" max="6" width="21.42578125" bestFit="1" customWidth="1"/>
    <col min="7" max="7" width="21.140625" bestFit="1" customWidth="1"/>
    <col min="8" max="8" width="10.7109375" bestFit="1" customWidth="1"/>
    <col min="9" max="9" width="10.5703125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57</v>
      </c>
      <c r="I1" s="1" t="s">
        <v>58</v>
      </c>
    </row>
    <row r="2" spans="1:12" x14ac:dyDescent="0.25">
      <c r="A2" t="s">
        <v>0</v>
      </c>
      <c r="B2" t="s">
        <v>59</v>
      </c>
      <c r="C2">
        <v>3274.7</v>
      </c>
      <c r="D2">
        <v>61419.9</v>
      </c>
      <c r="E2">
        <v>64694.6</v>
      </c>
      <c r="F2">
        <v>6909872</v>
      </c>
      <c r="G2">
        <v>6409181</v>
      </c>
      <c r="H2">
        <f t="shared" ref="H2:H13" si="0">ABS((E2-F2)/E2)</f>
        <v>105.80755426264327</v>
      </c>
      <c r="I2">
        <f t="shared" ref="I2:I13" si="1">ABS((E2-G2)/E2)</f>
        <v>98.068252991748935</v>
      </c>
      <c r="K2" s="3" t="s">
        <v>38</v>
      </c>
      <c r="L2" s="3">
        <f>SQRT(SUMXMY2(E2:E13,F2:F13)/COUNTA(E2:E13))</f>
        <v>7303844.2503673686</v>
      </c>
    </row>
    <row r="3" spans="1:12" x14ac:dyDescent="0.25">
      <c r="A3" t="s">
        <v>2</v>
      </c>
      <c r="B3" t="s">
        <v>59</v>
      </c>
      <c r="C3">
        <v>2890.1</v>
      </c>
      <c r="D3">
        <v>58368.972727272732</v>
      </c>
      <c r="E3">
        <v>61259.072727272731</v>
      </c>
      <c r="F3">
        <v>6822117</v>
      </c>
      <c r="G3">
        <v>6352658</v>
      </c>
      <c r="H3">
        <f t="shared" si="0"/>
        <v>110.36500597017317</v>
      </c>
      <c r="I3">
        <f t="shared" si="1"/>
        <v>102.70150440053555</v>
      </c>
      <c r="K3" s="3" t="s">
        <v>39</v>
      </c>
      <c r="L3" s="3">
        <f>SQRT(SUMXMY2(E2:E13,G2:G13)/COUNTA(E2:E13))</f>
        <v>6747314.9007265512</v>
      </c>
    </row>
    <row r="4" spans="1:12" x14ac:dyDescent="0.25">
      <c r="A4" t="s">
        <v>3</v>
      </c>
      <c r="B4" t="s">
        <v>59</v>
      </c>
      <c r="C4">
        <v>3788.8</v>
      </c>
      <c r="D4">
        <v>69130.600000000006</v>
      </c>
      <c r="E4">
        <v>72919.400000000009</v>
      </c>
      <c r="F4">
        <v>7129816</v>
      </c>
      <c r="G4">
        <v>6626199</v>
      </c>
      <c r="H4">
        <f t="shared" si="0"/>
        <v>96.77666848602702</v>
      </c>
      <c r="I4">
        <f t="shared" si="1"/>
        <v>89.870179952111499</v>
      </c>
      <c r="K4" s="3" t="s">
        <v>55</v>
      </c>
      <c r="L4" s="3">
        <f xml:space="preserve"> (SUM(H2:H13)/COUNTA(H2:H13))*100</f>
        <v>9770.4064184506587</v>
      </c>
    </row>
    <row r="5" spans="1:12" x14ac:dyDescent="0.25">
      <c r="A5" t="s">
        <v>4</v>
      </c>
      <c r="B5" t="s">
        <v>59</v>
      </c>
      <c r="C5">
        <v>4088.3</v>
      </c>
      <c r="D5">
        <v>66158.8</v>
      </c>
      <c r="E5">
        <v>70247.100000000006</v>
      </c>
      <c r="F5">
        <v>6889640</v>
      </c>
      <c r="G5">
        <v>6390581</v>
      </c>
      <c r="H5">
        <f t="shared" si="0"/>
        <v>97.077215998952269</v>
      </c>
      <c r="I5">
        <f t="shared" si="1"/>
        <v>89.972880019246347</v>
      </c>
      <c r="K5" s="3" t="s">
        <v>56</v>
      </c>
      <c r="L5" s="3">
        <f xml:space="preserve"> (SUM(I2:I13)/COUNTA(I2:I13))*100</f>
        <v>9032.1328778140378</v>
      </c>
    </row>
    <row r="6" spans="1:12" x14ac:dyDescent="0.25">
      <c r="A6" t="s">
        <v>5</v>
      </c>
      <c r="B6" t="s">
        <v>59</v>
      </c>
      <c r="C6">
        <v>3953.4</v>
      </c>
      <c r="D6">
        <v>68404.05</v>
      </c>
      <c r="E6">
        <v>72357.45</v>
      </c>
      <c r="F6">
        <v>6915909</v>
      </c>
      <c r="G6">
        <v>6434724</v>
      </c>
      <c r="H6">
        <f t="shared" si="0"/>
        <v>94.579777894328785</v>
      </c>
      <c r="I6">
        <f t="shared" si="1"/>
        <v>87.929667919474781</v>
      </c>
    </row>
    <row r="7" spans="1:12" x14ac:dyDescent="0.25">
      <c r="A7" t="s">
        <v>6</v>
      </c>
      <c r="B7" t="s">
        <v>59</v>
      </c>
      <c r="C7">
        <v>4981</v>
      </c>
      <c r="D7">
        <v>69638.666666666672</v>
      </c>
      <c r="E7">
        <v>74619.666666666672</v>
      </c>
      <c r="F7">
        <v>7228988</v>
      </c>
      <c r="G7">
        <v>6738835</v>
      </c>
      <c r="H7">
        <f t="shared" si="0"/>
        <v>95.877784676961824</v>
      </c>
      <c r="I7">
        <f t="shared" si="1"/>
        <v>89.309100817925554</v>
      </c>
    </row>
    <row r="8" spans="1:12" x14ac:dyDescent="0.25">
      <c r="A8" t="s">
        <v>7</v>
      </c>
      <c r="B8" t="s">
        <v>59</v>
      </c>
      <c r="C8">
        <v>6230.5</v>
      </c>
      <c r="D8">
        <v>70575.8</v>
      </c>
      <c r="E8">
        <v>76806.3</v>
      </c>
      <c r="F8">
        <v>7778895</v>
      </c>
      <c r="G8">
        <v>7232276</v>
      </c>
      <c r="H8">
        <f t="shared" si="0"/>
        <v>100.27938723776565</v>
      </c>
      <c r="I8">
        <f t="shared" si="1"/>
        <v>93.162536146123429</v>
      </c>
    </row>
    <row r="9" spans="1:12" x14ac:dyDescent="0.25">
      <c r="A9" t="s">
        <v>8</v>
      </c>
      <c r="B9" t="s">
        <v>59</v>
      </c>
      <c r="C9">
        <v>6745.772727272727</v>
      </c>
      <c r="D9">
        <v>74318.845454545459</v>
      </c>
      <c r="E9">
        <v>81064.618181818179</v>
      </c>
      <c r="F9">
        <v>7918061</v>
      </c>
      <c r="G9">
        <v>7290616</v>
      </c>
      <c r="H9">
        <f t="shared" si="0"/>
        <v>96.675918021851928</v>
      </c>
      <c r="I9">
        <f t="shared" si="1"/>
        <v>88.935858127993967</v>
      </c>
    </row>
    <row r="10" spans="1:12" x14ac:dyDescent="0.25">
      <c r="A10" t="s">
        <v>9</v>
      </c>
      <c r="B10" t="s">
        <v>59</v>
      </c>
      <c r="C10">
        <v>6341.2</v>
      </c>
      <c r="D10">
        <v>71675.612727272717</v>
      </c>
      <c r="E10">
        <v>78016.812727272714</v>
      </c>
      <c r="F10">
        <v>8092342</v>
      </c>
      <c r="G10">
        <v>7427198</v>
      </c>
      <c r="H10">
        <f t="shared" si="0"/>
        <v>102.72561653202632</v>
      </c>
      <c r="I10">
        <f t="shared" si="1"/>
        <v>94.199967037408058</v>
      </c>
    </row>
    <row r="11" spans="1:12" x14ac:dyDescent="0.25">
      <c r="A11" t="s">
        <v>10</v>
      </c>
      <c r="B11" t="s">
        <v>59</v>
      </c>
      <c r="C11">
        <v>7581.9</v>
      </c>
      <c r="D11">
        <v>75453.399999999994</v>
      </c>
      <c r="E11">
        <v>83035.299999999988</v>
      </c>
      <c r="F11">
        <v>8492111</v>
      </c>
      <c r="G11">
        <v>7788984</v>
      </c>
      <c r="H11">
        <f t="shared" si="0"/>
        <v>101.27109434180403</v>
      </c>
      <c r="I11">
        <f t="shared" si="1"/>
        <v>92.803286072309021</v>
      </c>
    </row>
    <row r="12" spans="1:12" x14ac:dyDescent="0.25">
      <c r="A12" t="s">
        <v>11</v>
      </c>
      <c r="B12" t="s">
        <v>59</v>
      </c>
      <c r="C12">
        <v>6809.7</v>
      </c>
      <c r="D12">
        <v>72945.164000000004</v>
      </c>
      <c r="E12">
        <v>79754.864000000001</v>
      </c>
      <c r="F12">
        <v>5372939</v>
      </c>
      <c r="G12">
        <v>4939254</v>
      </c>
      <c r="H12">
        <f t="shared" si="0"/>
        <v>66.368167037436109</v>
      </c>
      <c r="I12">
        <f t="shared" si="1"/>
        <v>60.930442261176694</v>
      </c>
    </row>
    <row r="13" spans="1:12" x14ac:dyDescent="0.25">
      <c r="A13" t="s">
        <v>12</v>
      </c>
      <c r="B13" t="s">
        <v>59</v>
      </c>
      <c r="C13">
        <v>7767.7</v>
      </c>
      <c r="D13">
        <v>71935.745454545453</v>
      </c>
      <c r="E13">
        <v>79703.44545454545</v>
      </c>
      <c r="F13">
        <v>8420237</v>
      </c>
      <c r="G13">
        <v>7729024</v>
      </c>
      <c r="H13">
        <f t="shared" si="0"/>
        <v>104.64457975410896</v>
      </c>
      <c r="I13">
        <f t="shared" si="1"/>
        <v>95.972269591630521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BF26-944B-4614-B7A8-8F88A123B9A8}">
  <dimension ref="A1:L13"/>
  <sheetViews>
    <sheetView workbookViewId="0">
      <selection activeCell="E20" sqref="E20"/>
    </sheetView>
  </sheetViews>
  <sheetFormatPr defaultRowHeight="15" x14ac:dyDescent="0.25"/>
  <cols>
    <col min="2" max="2" width="12" bestFit="1" customWidth="1"/>
    <col min="5" max="5" width="15.42578125" bestFit="1" customWidth="1"/>
    <col min="6" max="6" width="21.42578125" bestFit="1" customWidth="1"/>
    <col min="7" max="7" width="21.140625" bestFit="1" customWidth="1"/>
    <col min="8" max="8" width="10.7109375" bestFit="1" customWidth="1"/>
    <col min="9" max="9" width="10.5703125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57</v>
      </c>
      <c r="I1" s="1" t="s">
        <v>58</v>
      </c>
    </row>
    <row r="2" spans="1:12" x14ac:dyDescent="0.25">
      <c r="A2" t="s">
        <v>0</v>
      </c>
      <c r="B2" t="s">
        <v>59</v>
      </c>
      <c r="C2">
        <v>1116.7</v>
      </c>
      <c r="D2">
        <v>16388.900000000001</v>
      </c>
      <c r="E2">
        <v>17505.600000000002</v>
      </c>
      <c r="F2">
        <v>6909872</v>
      </c>
      <c r="G2">
        <v>6409181</v>
      </c>
      <c r="H2">
        <f t="shared" ref="H2:H13" si="0">ABS((E2-F2)/E2)</f>
        <v>393.72351704597384</v>
      </c>
      <c r="I2">
        <f t="shared" ref="I2:I13" si="1">ABS((E2-G2)/E2)</f>
        <v>365.12175532401056</v>
      </c>
      <c r="K2" s="3" t="s">
        <v>38</v>
      </c>
      <c r="L2" s="3">
        <f>SQRT(SUMXMY2(E2:E13,F2:F13)/COUNTA(E2:E13))</f>
        <v>7358802.3582761921</v>
      </c>
    </row>
    <row r="3" spans="1:12" x14ac:dyDescent="0.25">
      <c r="A3" t="s">
        <v>2</v>
      </c>
      <c r="B3" t="s">
        <v>59</v>
      </c>
      <c r="C3">
        <v>974.1</v>
      </c>
      <c r="D3">
        <v>15934.9</v>
      </c>
      <c r="E3">
        <v>16909</v>
      </c>
      <c r="F3">
        <v>6822117</v>
      </c>
      <c r="G3">
        <v>6352658</v>
      </c>
      <c r="H3">
        <f t="shared" si="0"/>
        <v>402.46070140162044</v>
      </c>
      <c r="I3">
        <f t="shared" si="1"/>
        <v>374.69684783251523</v>
      </c>
      <c r="K3" s="3" t="s">
        <v>39</v>
      </c>
      <c r="L3" s="3">
        <f>SQRT(SUMXMY2(E2:E13,G2:G13)/COUNTA(E2:E13))</f>
        <v>6802266.0460335631</v>
      </c>
    </row>
    <row r="4" spans="1:12" x14ac:dyDescent="0.25">
      <c r="A4" t="s">
        <v>3</v>
      </c>
      <c r="B4" t="s">
        <v>59</v>
      </c>
      <c r="C4">
        <v>1212.8</v>
      </c>
      <c r="D4">
        <v>19662.099999999999</v>
      </c>
      <c r="E4">
        <v>20874.899999999998</v>
      </c>
      <c r="F4">
        <v>7129816</v>
      </c>
      <c r="G4">
        <v>6626199</v>
      </c>
      <c r="H4">
        <f t="shared" si="0"/>
        <v>340.54970802255343</v>
      </c>
      <c r="I4">
        <f t="shared" si="1"/>
        <v>316.42422718192665</v>
      </c>
      <c r="K4" s="3" t="s">
        <v>55</v>
      </c>
      <c r="L4" s="3">
        <f xml:space="preserve"> (SUM(H2:H13)/COUNTA(H2:H13))*100</f>
        <v>37608.133583837996</v>
      </c>
    </row>
    <row r="5" spans="1:12" x14ac:dyDescent="0.25">
      <c r="A5" t="s">
        <v>4</v>
      </c>
      <c r="B5" t="s">
        <v>59</v>
      </c>
      <c r="C5">
        <v>1249.3</v>
      </c>
      <c r="D5">
        <v>18368.5</v>
      </c>
      <c r="E5">
        <v>19617.8</v>
      </c>
      <c r="F5">
        <v>6889640</v>
      </c>
      <c r="G5">
        <v>6390581</v>
      </c>
      <c r="H5">
        <f t="shared" si="0"/>
        <v>350.19330404020843</v>
      </c>
      <c r="I5">
        <f t="shared" si="1"/>
        <v>324.75421301063324</v>
      </c>
      <c r="K5" s="3" t="s">
        <v>56</v>
      </c>
      <c r="L5" s="3">
        <f xml:space="preserve"> (SUM(I2:I13)/COUNTA(I2:I13))*100</f>
        <v>34783.893472328826</v>
      </c>
    </row>
    <row r="6" spans="1:12" x14ac:dyDescent="0.25">
      <c r="A6" t="s">
        <v>5</v>
      </c>
      <c r="B6" t="s">
        <v>59</v>
      </c>
      <c r="C6">
        <v>1336.4</v>
      </c>
      <c r="D6">
        <v>17085.25</v>
      </c>
      <c r="E6">
        <v>18421.650000000001</v>
      </c>
      <c r="F6">
        <v>6915909</v>
      </c>
      <c r="G6">
        <v>6434724</v>
      </c>
      <c r="H6">
        <f t="shared" si="0"/>
        <v>374.42288557213925</v>
      </c>
      <c r="I6">
        <f t="shared" si="1"/>
        <v>348.30226119810112</v>
      </c>
    </row>
    <row r="7" spans="1:12" x14ac:dyDescent="0.25">
      <c r="A7" t="s">
        <v>6</v>
      </c>
      <c r="B7" t="s">
        <v>59</v>
      </c>
      <c r="C7">
        <v>1225.7</v>
      </c>
      <c r="D7">
        <v>17656</v>
      </c>
      <c r="E7">
        <v>18881.7</v>
      </c>
      <c r="F7">
        <v>7228988</v>
      </c>
      <c r="G7">
        <v>6738835</v>
      </c>
      <c r="H7">
        <f t="shared" si="0"/>
        <v>381.85684022095467</v>
      </c>
      <c r="I7">
        <f t="shared" si="1"/>
        <v>355.89768400091089</v>
      </c>
    </row>
    <row r="8" spans="1:12" x14ac:dyDescent="0.25">
      <c r="A8" t="s">
        <v>7</v>
      </c>
      <c r="B8" t="s">
        <v>59</v>
      </c>
      <c r="C8">
        <v>1218.0999999999999</v>
      </c>
      <c r="D8">
        <v>17928</v>
      </c>
      <c r="E8">
        <v>19146.099999999999</v>
      </c>
      <c r="F8">
        <v>7778895</v>
      </c>
      <c r="G8">
        <v>7232276</v>
      </c>
      <c r="H8">
        <f t="shared" si="0"/>
        <v>405.2913595980383</v>
      </c>
      <c r="I8">
        <f t="shared" si="1"/>
        <v>376.7414721535979</v>
      </c>
    </row>
    <row r="9" spans="1:12" x14ac:dyDescent="0.25">
      <c r="A9" t="s">
        <v>8</v>
      </c>
      <c r="B9" t="s">
        <v>59</v>
      </c>
      <c r="C9">
        <v>1364.5</v>
      </c>
      <c r="D9">
        <v>19544</v>
      </c>
      <c r="E9">
        <v>20908.5</v>
      </c>
      <c r="F9">
        <v>7918061</v>
      </c>
      <c r="G9">
        <v>7290616</v>
      </c>
      <c r="H9">
        <f t="shared" si="0"/>
        <v>377.70057632063515</v>
      </c>
      <c r="I9">
        <f t="shared" si="1"/>
        <v>347.69148910730087</v>
      </c>
    </row>
    <row r="10" spans="1:12" x14ac:dyDescent="0.25">
      <c r="A10" t="s">
        <v>9</v>
      </c>
      <c r="B10" t="s">
        <v>59</v>
      </c>
      <c r="C10">
        <v>1324.2</v>
      </c>
      <c r="D10">
        <v>19117.04</v>
      </c>
      <c r="E10">
        <v>20441.240000000002</v>
      </c>
      <c r="F10">
        <v>8092342</v>
      </c>
      <c r="G10">
        <v>7427198</v>
      </c>
      <c r="H10">
        <f t="shared" si="0"/>
        <v>394.88312646395224</v>
      </c>
      <c r="I10">
        <f t="shared" si="1"/>
        <v>362.34380888830617</v>
      </c>
    </row>
    <row r="11" spans="1:12" x14ac:dyDescent="0.25">
      <c r="A11" t="s">
        <v>10</v>
      </c>
      <c r="B11" t="s">
        <v>59</v>
      </c>
      <c r="C11">
        <v>1430.9</v>
      </c>
      <c r="D11">
        <v>19397</v>
      </c>
      <c r="E11">
        <v>20827.900000000001</v>
      </c>
      <c r="F11">
        <v>8492111</v>
      </c>
      <c r="G11">
        <v>7788984</v>
      </c>
      <c r="H11">
        <f t="shared" si="0"/>
        <v>406.72766337460803</v>
      </c>
      <c r="I11">
        <f t="shared" si="1"/>
        <v>372.9687630534043</v>
      </c>
    </row>
    <row r="12" spans="1:12" x14ac:dyDescent="0.25">
      <c r="A12" t="s">
        <v>11</v>
      </c>
      <c r="B12" t="s">
        <v>59</v>
      </c>
      <c r="C12">
        <v>1319.7</v>
      </c>
      <c r="D12">
        <v>18754.164000000001</v>
      </c>
      <c r="E12">
        <v>20073.864000000001</v>
      </c>
      <c r="F12">
        <v>5372939</v>
      </c>
      <c r="G12">
        <v>4939254</v>
      </c>
      <c r="H12">
        <f t="shared" si="0"/>
        <v>266.65843387202381</v>
      </c>
      <c r="I12">
        <f t="shared" si="1"/>
        <v>245.05397346519831</v>
      </c>
    </row>
    <row r="13" spans="1:12" x14ac:dyDescent="0.25">
      <c r="A13" t="s">
        <v>12</v>
      </c>
      <c r="B13" t="s">
        <v>59</v>
      </c>
      <c r="C13">
        <v>1359.7</v>
      </c>
      <c r="D13">
        <v>18712</v>
      </c>
      <c r="E13">
        <v>20071.7</v>
      </c>
      <c r="F13">
        <v>8420237</v>
      </c>
      <c r="G13">
        <v>7729024</v>
      </c>
      <c r="H13">
        <f t="shared" si="0"/>
        <v>418.50791412785168</v>
      </c>
      <c r="I13">
        <f t="shared" si="1"/>
        <v>384.07072146355313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TelukBayur_Sumatra</vt:lpstr>
      <vt:lpstr>Cirebon_Jawa</vt:lpstr>
      <vt:lpstr>Banten_Jawa</vt:lpstr>
      <vt:lpstr>Benoa_Bali</vt:lpstr>
      <vt:lpstr>Pontianak_Kalimantan</vt:lpstr>
      <vt:lpstr>Poso_Sulawesi</vt:lpstr>
      <vt:lpstr>Amamapare_Papua</vt:lpstr>
      <vt:lpstr>All</vt:lpstr>
      <vt:lpstr>All_Sama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2024-06-03T08:40:29Z</dcterms:modified>
</cp:coreProperties>
</file>