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valuasi\"/>
    </mc:Choice>
  </mc:AlternateContent>
  <xr:revisionPtr revIDLastSave="0" documentId="13_ncr:1_{E2290317-76D8-474D-A94D-19AE4AD8EB6E}" xr6:coauthVersionLast="47" xr6:coauthVersionMax="47" xr10:uidLastSave="{00000000-0000-0000-0000-000000000000}"/>
  <bookViews>
    <workbookView xWindow="-120" yWindow="-120" windowWidth="20730" windowHeight="11160" tabRatio="924" xr2:uid="{63F9FFCC-F3DA-42FF-8B03-E080EFB8F6CD}"/>
  </bookViews>
  <sheets>
    <sheet name="TelukBayur_Sumatra" sheetId="2" r:id="rId1"/>
    <sheet name="Cirebon_Jawa" sheetId="3" r:id="rId2"/>
    <sheet name="Banten_Jawa" sheetId="4" r:id="rId3"/>
    <sheet name="Benoa_Bali" sheetId="5" r:id="rId4"/>
    <sheet name="Pontianak_Kalimantan" sheetId="6" r:id="rId5"/>
    <sheet name="Poso_Sulawesi" sheetId="7" r:id="rId6"/>
    <sheet name="Amamapare_Papua" sheetId="1" r:id="rId7"/>
    <sheet name="All" sheetId="8" r:id="rId8"/>
    <sheet name="All_Sam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9" l="1"/>
  <c r="L4" i="7"/>
  <c r="E6" i="1"/>
  <c r="H21" i="1" s="1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L3" i="9"/>
  <c r="I3" i="9"/>
  <c r="H3" i="9"/>
  <c r="I2" i="9"/>
  <c r="H2" i="9"/>
  <c r="H2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L3" i="8"/>
  <c r="I3" i="8"/>
  <c r="H3" i="8"/>
  <c r="L2" i="8"/>
  <c r="I2" i="8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5" i="1"/>
  <c r="H5" i="1"/>
  <c r="I4" i="1"/>
  <c r="H4" i="1"/>
  <c r="I3" i="1"/>
  <c r="H3" i="1"/>
  <c r="L2" i="1"/>
  <c r="I2" i="1"/>
  <c r="H2" i="1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L3" i="7"/>
  <c r="I3" i="7"/>
  <c r="H3" i="7"/>
  <c r="L2" i="7"/>
  <c r="I2" i="7"/>
  <c r="H2" i="7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L3" i="6"/>
  <c r="I3" i="6"/>
  <c r="H3" i="6"/>
  <c r="L2" i="6"/>
  <c r="I2" i="6"/>
  <c r="H2" i="6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L3" i="5"/>
  <c r="I3" i="5"/>
  <c r="H3" i="5"/>
  <c r="L2" i="5"/>
  <c r="I2" i="5"/>
  <c r="H2" i="5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L3" i="4"/>
  <c r="I3" i="4"/>
  <c r="H3" i="4"/>
  <c r="L2" i="4"/>
  <c r="I2" i="4"/>
  <c r="H2" i="4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L3" i="3"/>
  <c r="I3" i="3"/>
  <c r="H3" i="3"/>
  <c r="L2" i="3"/>
  <c r="I2" i="3"/>
  <c r="H2" i="3"/>
  <c r="E3" i="6"/>
  <c r="E4" i="6"/>
  <c r="E5" i="6"/>
  <c r="E6" i="6"/>
  <c r="E7" i="6"/>
  <c r="E8" i="6"/>
  <c r="E9" i="6"/>
  <c r="E10" i="6"/>
  <c r="E11" i="6"/>
  <c r="E12" i="6"/>
  <c r="E13" i="6"/>
  <c r="E2" i="6"/>
  <c r="E3" i="7"/>
  <c r="E4" i="7"/>
  <c r="E5" i="7"/>
  <c r="E6" i="7"/>
  <c r="E7" i="7"/>
  <c r="E8" i="7"/>
  <c r="E9" i="7"/>
  <c r="E10" i="7"/>
  <c r="E11" i="7"/>
  <c r="E12" i="7"/>
  <c r="E13" i="7"/>
  <c r="E2" i="7"/>
  <c r="I18" i="1"/>
  <c r="I19" i="1"/>
  <c r="H18" i="1"/>
  <c r="H19" i="1"/>
  <c r="H20" i="1"/>
  <c r="I20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17" i="1"/>
  <c r="I17" i="1" s="1"/>
  <c r="E3" i="5"/>
  <c r="E4" i="5"/>
  <c r="E5" i="5"/>
  <c r="E6" i="5"/>
  <c r="E7" i="5"/>
  <c r="E8" i="5"/>
  <c r="E9" i="5"/>
  <c r="E10" i="5"/>
  <c r="E11" i="5"/>
  <c r="E12" i="5"/>
  <c r="E13" i="5"/>
  <c r="E2" i="5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I3" i="2" s="1"/>
  <c r="E4" i="2"/>
  <c r="I4" i="2" s="1"/>
  <c r="E5" i="2"/>
  <c r="H5" i="2" s="1"/>
  <c r="E6" i="2"/>
  <c r="H6" i="2" s="1"/>
  <c r="E7" i="2"/>
  <c r="H7" i="2" s="1"/>
  <c r="E8" i="2"/>
  <c r="E9" i="2"/>
  <c r="I9" i="2" s="1"/>
  <c r="E10" i="2"/>
  <c r="I10" i="2" s="1"/>
  <c r="E11" i="2"/>
  <c r="I11" i="2" s="1"/>
  <c r="E12" i="2"/>
  <c r="I12" i="2" s="1"/>
  <c r="E13" i="2"/>
  <c r="H13" i="2" s="1"/>
  <c r="E2" i="2"/>
  <c r="I2" i="2" s="1"/>
  <c r="E3" i="1"/>
  <c r="E4" i="1"/>
  <c r="E5" i="1"/>
  <c r="E7" i="1"/>
  <c r="E8" i="1"/>
  <c r="E9" i="1"/>
  <c r="E10" i="1"/>
  <c r="E11" i="1"/>
  <c r="E12" i="1"/>
  <c r="E13" i="1"/>
  <c r="E2" i="1"/>
  <c r="L2" i="2" l="1"/>
  <c r="H4" i="2"/>
  <c r="H12" i="2"/>
  <c r="I7" i="2"/>
  <c r="H11" i="2"/>
  <c r="H3" i="2"/>
  <c r="L3" i="2"/>
  <c r="I6" i="2"/>
  <c r="H10" i="2"/>
  <c r="I13" i="2"/>
  <c r="I5" i="2"/>
  <c r="H9" i="2"/>
  <c r="H2" i="2"/>
  <c r="H8" i="2"/>
  <c r="I8" i="2"/>
  <c r="L17" i="1"/>
  <c r="I21" i="1"/>
  <c r="L18" i="1" s="1"/>
  <c r="L19" i="1" s="1"/>
  <c r="H6" i="1"/>
  <c r="L4" i="1" s="1"/>
  <c r="L3" i="1"/>
  <c r="I6" i="1"/>
  <c r="L5" i="1" s="1"/>
  <c r="L5" i="7"/>
  <c r="L4" i="6"/>
  <c r="L5" i="6"/>
  <c r="L4" i="5"/>
  <c r="L5" i="5"/>
  <c r="L4" i="4"/>
  <c r="L5" i="4"/>
  <c r="L4" i="3"/>
  <c r="L5" i="3"/>
  <c r="L4" i="9"/>
  <c r="L5" i="9"/>
  <c r="L5" i="8"/>
  <c r="L4" i="8"/>
  <c r="L5" i="2" l="1"/>
  <c r="L4" i="2"/>
</calcChain>
</file>

<file path=xl/sharedStrings.xml><?xml version="1.0" encoding="utf-8"?>
<sst xmlns="http://schemas.openxmlformats.org/spreadsheetml/2006/main" count="694" uniqueCount="55">
  <si>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</si>
  <si>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</si>
  <si>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</si>
  <si>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</si>
  <si>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</si>
  <si>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</si>
  <si>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</si>
  <si>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</si>
  <si>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</si>
  <si>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</si>
  <si>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</si>
  <si>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</si>
  <si>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</si>
  <si>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</si>
  <si>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</si>
  <si>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</si>
  <si>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</si>
  <si>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Total Kunjungan</t>
  </si>
  <si>
    <t>Teluk Bayur</t>
  </si>
  <si>
    <t>Cirebon</t>
  </si>
  <si>
    <t>Banten</t>
  </si>
  <si>
    <t>Benoa</t>
  </si>
  <si>
    <t>July</t>
  </si>
  <si>
    <t>November</t>
  </si>
  <si>
    <t>February</t>
  </si>
  <si>
    <t>January</t>
  </si>
  <si>
    <t>March</t>
  </si>
  <si>
    <t>October</t>
  </si>
  <si>
    <t>May</t>
  </si>
  <si>
    <t>August</t>
  </si>
  <si>
    <t>April</t>
  </si>
  <si>
    <t>June</t>
  </si>
  <si>
    <t>December</t>
  </si>
  <si>
    <t>September</t>
  </si>
  <si>
    <t>DistanceB</t>
  </si>
  <si>
    <t>ClusterB</t>
  </si>
  <si>
    <t>PrediksiKunjungan_CB</t>
  </si>
  <si>
    <t>PrediksiKunjungan_DB</t>
  </si>
  <si>
    <t>RMSE_DB</t>
  </si>
  <si>
    <t>RMSE_CB</t>
  </si>
  <si>
    <t>Pontianak</t>
  </si>
  <si>
    <t>Poso</t>
  </si>
  <si>
    <t>MAPE_DB</t>
  </si>
  <si>
    <t>MAPE_CB</t>
  </si>
  <si>
    <t>Mutlak_DB</t>
  </si>
  <si>
    <t>Mutlak_CB</t>
  </si>
  <si>
    <t>All</t>
  </si>
  <si>
    <t xml:space="preserve">    July</t>
  </si>
  <si>
    <t xml:space="preserve">   March</t>
  </si>
  <si>
    <t xml:space="preserve"> October</t>
  </si>
  <si>
    <t xml:space="preserve">     May</t>
  </si>
  <si>
    <t xml:space="preserve">   April</t>
  </si>
  <si>
    <t xml:space="preserve">    June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</si>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</sst>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</cellXfs>
  <cellStyles count="2">
    <cellStyle name="Normal" xfId="0" builtinId="0"/>
    <cellStyle name="Normal 2" xfId="1" xr:uid="{90986FB8-137E-4F52-A1FD-AD8A16C23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70544192261240068"/>
        </c:manualLayout>
      </c:layout>
      <c:lineChart>
        <c:grouping val="standard"/>
        <c:varyColors val="0"/>
        <c:ser>
          <c:idx val="0"/>
          <c:order val="0"/>
          <c:tx>
            <c:v>Data BPS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8-482F-B676-813078DA5C05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8-482F-B676-813078DA5C05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D8-482F-B676-813078DA5C05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8-482F-B676-813078DA5C05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8-482F-B676-813078DA5C05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8-482F-B676-813078DA5C05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8-482F-B676-813078DA5C05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8-482F-B676-813078DA5C05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8-482F-B676-813078DA5C05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8-482F-B676-813078DA5C05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D8-482F-B676-813078DA5C05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D8-482F-B676-813078DA5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TelukBayur_Sumatra!$E$2:$E$13</c:f>
              <c:numCache>
                <c:formatCode>General</c:formatCode>
                <c:ptCount val="12"/>
                <c:pt idx="0">
                  <c:v>184</c:v>
                </c:pt>
                <c:pt idx="1">
                  <c:v>140</c:v>
                </c:pt>
                <c:pt idx="2">
                  <c:v>174</c:v>
                </c:pt>
                <c:pt idx="3">
                  <c:v>133</c:v>
                </c:pt>
                <c:pt idx="4">
                  <c:v>126</c:v>
                </c:pt>
                <c:pt idx="5">
                  <c:v>168</c:v>
                </c:pt>
                <c:pt idx="6">
                  <c:v>159</c:v>
                </c:pt>
                <c:pt idx="7">
                  <c:v>165</c:v>
                </c:pt>
                <c:pt idx="8">
                  <c:v>142</c:v>
                </c:pt>
                <c:pt idx="9">
                  <c:v>155</c:v>
                </c:pt>
                <c:pt idx="10">
                  <c:v>157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8-482F-B676-813078DA5C05}"/>
            </c:ext>
          </c:extLst>
        </c:ser>
        <c:ser>
          <c:idx val="1"/>
          <c:order val="1"/>
          <c:tx>
            <c:v>Data Hasil Aplikasi Algoritma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8-482F-B676-813078DA5C05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8-482F-B676-813078DA5C05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8-482F-B676-813078DA5C05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8-482F-B676-813078DA5C05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8-482F-B676-813078DA5C05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8-482F-B676-813078DA5C05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8-482F-B676-813078DA5C05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8-482F-B676-813078DA5C05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8-482F-B676-813078DA5C05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8-482F-B676-813078DA5C05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8-482F-B676-813078DA5C05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8-482F-B676-813078DA5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TelukBayur_Sumatra!$F$2:$F$13</c:f>
              <c:numCache>
                <c:formatCode>General</c:formatCode>
                <c:ptCount val="12"/>
                <c:pt idx="0">
                  <c:v>62</c:v>
                </c:pt>
                <c:pt idx="1">
                  <c:v>85</c:v>
                </c:pt>
                <c:pt idx="2">
                  <c:v>117</c:v>
                </c:pt>
                <c:pt idx="3">
                  <c:v>58</c:v>
                </c:pt>
                <c:pt idx="4">
                  <c:v>59</c:v>
                </c:pt>
                <c:pt idx="5">
                  <c:v>70</c:v>
                </c:pt>
                <c:pt idx="6">
                  <c:v>61</c:v>
                </c:pt>
                <c:pt idx="7">
                  <c:v>62</c:v>
                </c:pt>
                <c:pt idx="8">
                  <c:v>79</c:v>
                </c:pt>
                <c:pt idx="9">
                  <c:v>88</c:v>
                </c:pt>
                <c:pt idx="10">
                  <c:v>66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8-482F-B676-813078DA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Jumlah Kapal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61089238845145"/>
          <c:y val="0.84428597961911878"/>
          <c:w val="0.68161132983377082"/>
          <c:h val="0.11984103507260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D-4B60-9BE9-5A3CAB0E780C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D-4B60-9BE9-5A3CAB0E780C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D-4B60-9BE9-5A3CAB0E780C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D-4B60-9BE9-5A3CAB0E780C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D-4B60-9BE9-5A3CAB0E780C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D-4B60-9BE9-5A3CAB0E780C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0D-4B60-9BE9-5A3CAB0E780C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D-4B60-9BE9-5A3CAB0E780C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D-4B60-9BE9-5A3CAB0E780C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D-4B60-9BE9-5A3CAB0E780C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D-4B60-9BE9-5A3CAB0E780C}"/>
                </c:ext>
              </c:extLst>
            </c:dLbl>
            <c:dLbl>
              <c:idx val="11"/>
              <c:layout>
                <c:manualLayout>
                  <c:x val="-1.38888888888888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D-4B60-9BE9-5A3CAB0E7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Pontianak_Kalimantan!$E$2:$E$13</c:f>
              <c:numCache>
                <c:formatCode>General</c:formatCode>
                <c:ptCount val="12"/>
                <c:pt idx="0">
                  <c:v>182</c:v>
                </c:pt>
                <c:pt idx="1">
                  <c:v>167</c:v>
                </c:pt>
                <c:pt idx="2">
                  <c:v>205</c:v>
                </c:pt>
                <c:pt idx="3">
                  <c:v>198</c:v>
                </c:pt>
                <c:pt idx="4">
                  <c:v>156</c:v>
                </c:pt>
                <c:pt idx="5">
                  <c:v>202</c:v>
                </c:pt>
                <c:pt idx="6">
                  <c:v>225</c:v>
                </c:pt>
                <c:pt idx="7">
                  <c:v>210</c:v>
                </c:pt>
                <c:pt idx="8">
                  <c:v>217</c:v>
                </c:pt>
                <c:pt idx="9">
                  <c:v>220</c:v>
                </c:pt>
                <c:pt idx="10">
                  <c:v>232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0D-4B60-9BE9-5A3CAB0E7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0D-4B60-9BE9-5A3CAB0E780C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0D-4B60-9BE9-5A3CAB0E780C}"/>
                </c:ext>
              </c:extLst>
            </c:dLbl>
            <c:dLbl>
              <c:idx val="2"/>
              <c:layout>
                <c:manualLayout>
                  <c:x val="-3.6111111111111108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0D-4B60-9BE9-5A3CAB0E780C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0D-4B60-9BE9-5A3CAB0E780C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0D-4B60-9BE9-5A3CAB0E780C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0D-4B60-9BE9-5A3CAB0E780C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0D-4B60-9BE9-5A3CAB0E780C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0D-4B60-9BE9-5A3CAB0E780C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0D-4B60-9BE9-5A3CAB0E780C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0D-4B60-9BE9-5A3CAB0E780C}"/>
                </c:ext>
              </c:extLst>
            </c:dLbl>
            <c:dLbl>
              <c:idx val="10"/>
              <c:layout>
                <c:manualLayout>
                  <c:x val="-4.1666666666666768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0D-4B60-9BE9-5A3CAB0E780C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0D-4B60-9BE9-5A3CAB0E7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Pontianak_Kalimantan!$G$2:$G$13</c:f>
              <c:numCache>
                <c:formatCode>General</c:formatCode>
                <c:ptCount val="12"/>
                <c:pt idx="0">
                  <c:v>164</c:v>
                </c:pt>
                <c:pt idx="1">
                  <c:v>411</c:v>
                </c:pt>
                <c:pt idx="2">
                  <c:v>78</c:v>
                </c:pt>
                <c:pt idx="3">
                  <c:v>276</c:v>
                </c:pt>
                <c:pt idx="4">
                  <c:v>455</c:v>
                </c:pt>
                <c:pt idx="5">
                  <c:v>642</c:v>
                </c:pt>
                <c:pt idx="6">
                  <c:v>586</c:v>
                </c:pt>
                <c:pt idx="7">
                  <c:v>285</c:v>
                </c:pt>
                <c:pt idx="8">
                  <c:v>408</c:v>
                </c:pt>
                <c:pt idx="9">
                  <c:v>314</c:v>
                </c:pt>
                <c:pt idx="10">
                  <c:v>150</c:v>
                </c:pt>
                <c:pt idx="11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70D-4B60-9BE9-5A3CAB0E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5-4F8B-AFDF-D48846FAF48C}"/>
                </c:ext>
              </c:extLst>
            </c:dLbl>
            <c:dLbl>
              <c:idx val="1"/>
              <c:layout>
                <c:manualLayout>
                  <c:x val="-3.0555555555555555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5-4F8B-AFDF-D48846FAF48C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5-4F8B-AFDF-D48846FAF48C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5-4F8B-AFDF-D48846FAF48C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5-4F8B-AFDF-D48846FAF48C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5-4F8B-AFDF-D48846FAF48C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5-4F8B-AFDF-D48846FAF48C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5-4F8B-AFDF-D48846FAF48C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5-4F8B-AFDF-D48846FAF48C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5-4F8B-AFDF-D48846FAF48C}"/>
                </c:ext>
              </c:extLst>
            </c:dLbl>
            <c:dLbl>
              <c:idx val="10"/>
              <c:layout>
                <c:manualLayout>
                  <c:x val="-2.5000000000000102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5-4F8B-AFDF-D48846FAF48C}"/>
                </c:ext>
              </c:extLst>
            </c:dLbl>
            <c:dLbl>
              <c:idx val="11"/>
              <c:layout>
                <c:manualLayout>
                  <c:x val="-1.3888888888889093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5-4F8B-AFDF-D48846FAF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Poso_Sulawesi!$E$2:$E$13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C5-4F8B-AFDF-D48846FAF4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C5-4F8B-AFDF-D48846FAF48C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C5-4F8B-AFDF-D48846FAF48C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C5-4F8B-AFDF-D48846FAF48C}"/>
                </c:ext>
              </c:extLst>
            </c:dLbl>
            <c:dLbl>
              <c:idx val="3"/>
              <c:layout>
                <c:manualLayout>
                  <c:x val="-4.7222222222222276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C5-4F8B-AFDF-D48846FAF48C}"/>
                </c:ext>
              </c:extLst>
            </c:dLbl>
            <c:dLbl>
              <c:idx val="4"/>
              <c:layout>
                <c:manualLayout>
                  <c:x val="-2.7777777777777776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C5-4F8B-AFDF-D48846FAF48C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C5-4F8B-AFDF-D48846FAF48C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C5-4F8B-AFDF-D48846FAF48C}"/>
                </c:ext>
              </c:extLst>
            </c:dLbl>
            <c:dLbl>
              <c:idx val="7"/>
              <c:layout>
                <c:manualLayout>
                  <c:x val="-1.944444444444444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C5-4F8B-AFDF-D48846FAF48C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C5-4F8B-AFDF-D48846FAF48C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C5-4F8B-AFDF-D48846FAF48C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C5-4F8B-AFDF-D48846FAF48C}"/>
                </c:ext>
              </c:extLst>
            </c:dLbl>
            <c:dLbl>
              <c:idx val="11"/>
              <c:layout>
                <c:manualLayout>
                  <c:x val="-1.3888888888889093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C5-4F8B-AFDF-D48846FAF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Poso_Sulawesi!$F$2:$F$13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C5-4F8B-AFDF-D48846FA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0-402C-B09F-9C923E264AD2}"/>
                </c:ext>
              </c:extLst>
            </c:dLbl>
            <c:dLbl>
              <c:idx val="1"/>
              <c:layout>
                <c:manualLayout>
                  <c:x val="-3.88888888888888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B0-402C-B09F-9C923E264AD2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B0-402C-B09F-9C923E264AD2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B0-402C-B09F-9C923E264AD2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B0-402C-B09F-9C923E264AD2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B0-402C-B09F-9C923E264AD2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B0-402C-B09F-9C923E264AD2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B0-402C-B09F-9C923E264AD2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B0-402C-B09F-9C923E264AD2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B0-402C-B09F-9C923E264AD2}"/>
                </c:ext>
              </c:extLst>
            </c:dLbl>
            <c:dLbl>
              <c:idx val="10"/>
              <c:layout>
                <c:manualLayout>
                  <c:x val="-4.166666666666676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B0-402C-B09F-9C923E264AD2}"/>
                </c:ext>
              </c:extLst>
            </c:dLbl>
            <c:dLbl>
              <c:idx val="11"/>
              <c:layout>
                <c:manualLayout>
                  <c:x val="-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B0-402C-B09F-9C923E264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Poso_Sulawesi!$E$2:$E$13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0-402C-B09F-9C923E264A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B0-402C-B09F-9C923E264AD2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B0-402C-B09F-9C923E264AD2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B0-402C-B09F-9C923E264AD2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B0-402C-B09F-9C923E264AD2}"/>
                </c:ext>
              </c:extLst>
            </c:dLbl>
            <c:dLbl>
              <c:idx val="4"/>
              <c:layout>
                <c:manualLayout>
                  <c:x val="-2.777777777777777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B0-402C-B09F-9C923E264AD2}"/>
                </c:ext>
              </c:extLst>
            </c:dLbl>
            <c:dLbl>
              <c:idx val="5"/>
              <c:layout>
                <c:manualLayout>
                  <c:x val="-3.055555555555565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B0-402C-B09F-9C923E264AD2}"/>
                </c:ext>
              </c:extLst>
            </c:dLbl>
            <c:dLbl>
              <c:idx val="6"/>
              <c:layout>
                <c:manualLayout>
                  <c:x val="-2.500000000000000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B0-402C-B09F-9C923E264AD2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B0-402C-B09F-9C923E264AD2}"/>
                </c:ext>
              </c:extLst>
            </c:dLbl>
            <c:dLbl>
              <c:idx val="8"/>
              <c:layout>
                <c:manualLayout>
                  <c:x val="-3.055555555555565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B0-402C-B09F-9C923E264AD2}"/>
                </c:ext>
              </c:extLst>
            </c:dLbl>
            <c:dLbl>
              <c:idx val="9"/>
              <c:layout>
                <c:manualLayout>
                  <c:x val="-2.77777777777778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B0-402C-B09F-9C923E264AD2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EB0-402C-B09F-9C923E264AD2}"/>
                </c:ext>
              </c:extLst>
            </c:dLbl>
            <c:dLbl>
              <c:idx val="11"/>
              <c:layout>
                <c:manualLayout>
                  <c:x val="-3.0555555555555555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B0-402C-B09F-9C923E264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Poso_Sulawesi!$G$2:$G$13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EB0-402C-B09F-9C923E26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F0-4A02-9EFE-4593BA85E9D1}"/>
                </c:ext>
              </c:extLst>
            </c:dLbl>
            <c:dLbl>
              <c:idx val="1"/>
              <c:layout>
                <c:manualLayout>
                  <c:x val="-4.7222222222222221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0-4A02-9EFE-4593BA85E9D1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0-4A02-9EFE-4593BA85E9D1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0-4A02-9EFE-4593BA85E9D1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F0-4A02-9EFE-4593BA85E9D1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F0-4A02-9EFE-4593BA85E9D1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F0-4A02-9EFE-4593BA85E9D1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F0-4A02-9EFE-4593BA85E9D1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F0-4A02-9EFE-4593BA85E9D1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F0-4A02-9EFE-4593BA85E9D1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F0-4A02-9EFE-4593BA85E9D1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F0-4A02-9EFE-4593BA85E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Amamapare_Papua!$E$2:$E$13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23</c:v>
                </c:pt>
                <c:pt idx="8">
                  <c:v>34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F0-4A02-9EFE-4593BA85E9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F0-4A02-9EFE-4593BA85E9D1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F0-4A02-9EFE-4593BA85E9D1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F0-4A02-9EFE-4593BA85E9D1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F0-4A02-9EFE-4593BA85E9D1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F0-4A02-9EFE-4593BA85E9D1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F0-4A02-9EFE-4593BA85E9D1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F0-4A02-9EFE-4593BA85E9D1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0F0-4A02-9EFE-4593BA85E9D1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F0-4A02-9EFE-4593BA85E9D1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0F0-4A02-9EFE-4593BA85E9D1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0F0-4A02-9EFE-4593BA85E9D1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0F0-4A02-9EFE-4593BA85E9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Amamapare_Papua!$F$2:$F$13</c:f>
              <c:numCache>
                <c:formatCode>General</c:formatCode>
                <c:ptCount val="12"/>
                <c:pt idx="0">
                  <c:v>81</c:v>
                </c:pt>
                <c:pt idx="1">
                  <c:v>74</c:v>
                </c:pt>
                <c:pt idx="2">
                  <c:v>131</c:v>
                </c:pt>
                <c:pt idx="3">
                  <c:v>110</c:v>
                </c:pt>
                <c:pt idx="4">
                  <c:v>128</c:v>
                </c:pt>
                <c:pt idx="5">
                  <c:v>98</c:v>
                </c:pt>
                <c:pt idx="6">
                  <c:v>70</c:v>
                </c:pt>
                <c:pt idx="7">
                  <c:v>104</c:v>
                </c:pt>
                <c:pt idx="8">
                  <c:v>127</c:v>
                </c:pt>
                <c:pt idx="9">
                  <c:v>88</c:v>
                </c:pt>
                <c:pt idx="10">
                  <c:v>64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F0-4A02-9EFE-4593BA85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F-48E8-BC07-A4FD0FF55DDA}"/>
                </c:ext>
              </c:extLst>
            </c:dLbl>
            <c:dLbl>
              <c:idx val="1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F-48E8-BC07-A4FD0FF55DDA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8F-48E8-BC07-A4FD0FF55DDA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8F-48E8-BC07-A4FD0FF55DDA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8F-48E8-BC07-A4FD0FF55DDA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8F-48E8-BC07-A4FD0FF55DDA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8F-48E8-BC07-A4FD0FF55DDA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F-48E8-BC07-A4FD0FF55DDA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8F-48E8-BC07-A4FD0FF55DDA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8F-48E8-BC07-A4FD0FF55DDA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8F-48E8-BC07-A4FD0FF55DDA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8F-48E8-BC07-A4FD0FF55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Amamapare_Papua!$E$2:$E$13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23</c:v>
                </c:pt>
                <c:pt idx="8">
                  <c:v>34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8F-48E8-BC07-A4FD0FF55D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8F-48E8-BC07-A4FD0FF55DDA}"/>
                </c:ext>
              </c:extLst>
            </c:dLbl>
            <c:dLbl>
              <c:idx val="1"/>
              <c:layout>
                <c:manualLayout>
                  <c:x val="-3.88888888888888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8F-48E8-BC07-A4FD0FF55DDA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8F-48E8-BC07-A4FD0FF55DDA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8F-48E8-BC07-A4FD0FF55DDA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8F-48E8-BC07-A4FD0FF55DDA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8F-48E8-BC07-A4FD0FF55DDA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8F-48E8-BC07-A4FD0FF55DDA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8F-48E8-BC07-A4FD0FF55DDA}"/>
                </c:ext>
              </c:extLst>
            </c:dLbl>
            <c:dLbl>
              <c:idx val="8"/>
              <c:layout>
                <c:manualLayout>
                  <c:x val="-4.7222222222222221E-2"/>
                  <c:y val="-2.7777777777777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8F-48E8-BC07-A4FD0FF55DDA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8F-48E8-BC07-A4FD0FF55DDA}"/>
                </c:ext>
              </c:extLst>
            </c:dLbl>
            <c:dLbl>
              <c:idx val="10"/>
              <c:layout>
                <c:manualLayout>
                  <c:x val="-8.3333333333333332E-3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8F-48E8-BC07-A4FD0FF55DDA}"/>
                </c:ext>
              </c:extLst>
            </c:dLbl>
            <c:dLbl>
              <c:idx val="11"/>
              <c:layout>
                <c:manualLayout>
                  <c:x val="-3.0555555555555555E-2"/>
                  <c:y val="-1.851851851851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8F-48E8-BC07-A4FD0FF55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Amamapare_Papua!$G$2:$G$13</c:f>
              <c:numCache>
                <c:formatCode>General</c:formatCode>
                <c:ptCount val="12"/>
                <c:pt idx="0">
                  <c:v>134</c:v>
                </c:pt>
                <c:pt idx="1">
                  <c:v>94</c:v>
                </c:pt>
                <c:pt idx="2">
                  <c:v>163</c:v>
                </c:pt>
                <c:pt idx="3">
                  <c:v>179</c:v>
                </c:pt>
                <c:pt idx="4">
                  <c:v>182</c:v>
                </c:pt>
                <c:pt idx="5">
                  <c:v>137</c:v>
                </c:pt>
                <c:pt idx="6">
                  <c:v>105</c:v>
                </c:pt>
                <c:pt idx="7">
                  <c:v>161</c:v>
                </c:pt>
                <c:pt idx="8">
                  <c:v>180</c:v>
                </c:pt>
                <c:pt idx="9">
                  <c:v>119</c:v>
                </c:pt>
                <c:pt idx="10">
                  <c:v>94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8F-48E8-BC07-A4FD0FF5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All!$E$2:$E$13</c:f>
              <c:numCache>
                <c:formatCode>General</c:formatCode>
                <c:ptCount val="12"/>
                <c:pt idx="0">
                  <c:v>64694.6</c:v>
                </c:pt>
                <c:pt idx="1">
                  <c:v>61259.072727272731</c:v>
                </c:pt>
                <c:pt idx="2">
                  <c:v>72919.400000000009</c:v>
                </c:pt>
                <c:pt idx="3">
                  <c:v>70247.100000000006</c:v>
                </c:pt>
                <c:pt idx="4">
                  <c:v>72357.45</c:v>
                </c:pt>
                <c:pt idx="5">
                  <c:v>74619.666666666672</c:v>
                </c:pt>
                <c:pt idx="6">
                  <c:v>76806.3</c:v>
                </c:pt>
                <c:pt idx="7">
                  <c:v>81064.618181818179</c:v>
                </c:pt>
                <c:pt idx="8">
                  <c:v>78016.812727272714</c:v>
                </c:pt>
                <c:pt idx="9">
                  <c:v>83035.299999999988</c:v>
                </c:pt>
                <c:pt idx="10">
                  <c:v>79754.864000000001</c:v>
                </c:pt>
                <c:pt idx="11">
                  <c:v>79703.44545454545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49-425B-B989-7509843845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49-425B-B989-7509843845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49-425B-B989-7509843845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49-425B-B989-75098438459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49-425B-B989-75098438459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49-425B-B989-75098438459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49-425B-B989-75098438459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49-425B-B989-75098438459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49-425B-B989-75098438459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49-425B-B989-75098438459A}"/>
                </c:ext>
              </c:extLst>
            </c:dLbl>
            <c:dLbl>
              <c:idx val="9"/>
              <c:layout>
                <c:manualLayout>
                  <c:x val="-5.0000000000000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49-425B-B989-75098438459A}"/>
                </c:ext>
              </c:extLst>
            </c:dLbl>
            <c:dLbl>
              <c:idx val="10"/>
              <c:layout>
                <c:manualLayout>
                  <c:x val="-5.5555555555555657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49-425B-B989-75098438459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49-425B-B989-750984384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All!$F$2:$F$13</c:f>
              <c:numCache>
                <c:formatCode>General</c:formatCode>
                <c:ptCount val="12"/>
                <c:pt idx="0">
                  <c:v>42866</c:v>
                </c:pt>
                <c:pt idx="1">
                  <c:v>32799</c:v>
                </c:pt>
                <c:pt idx="2">
                  <c:v>36766</c:v>
                </c:pt>
                <c:pt idx="3">
                  <c:v>33175</c:v>
                </c:pt>
                <c:pt idx="4">
                  <c:v>49755</c:v>
                </c:pt>
                <c:pt idx="5">
                  <c:v>54137</c:v>
                </c:pt>
                <c:pt idx="6">
                  <c:v>48814</c:v>
                </c:pt>
                <c:pt idx="7">
                  <c:v>38851</c:v>
                </c:pt>
                <c:pt idx="8">
                  <c:v>44389</c:v>
                </c:pt>
                <c:pt idx="9">
                  <c:v>47851</c:v>
                </c:pt>
                <c:pt idx="10">
                  <c:v>28787</c:v>
                </c:pt>
                <c:pt idx="11">
                  <c:v>43927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49-425B-B989-75098438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All!$E$2:$E$13</c:f>
              <c:numCache>
                <c:formatCode>General</c:formatCode>
                <c:ptCount val="12"/>
                <c:pt idx="0">
                  <c:v>64694.6</c:v>
                </c:pt>
                <c:pt idx="1">
                  <c:v>61259.072727272731</c:v>
                </c:pt>
                <c:pt idx="2">
                  <c:v>72919.400000000009</c:v>
                </c:pt>
                <c:pt idx="3">
                  <c:v>70247.100000000006</c:v>
                </c:pt>
                <c:pt idx="4">
                  <c:v>72357.45</c:v>
                </c:pt>
                <c:pt idx="5">
                  <c:v>74619.666666666672</c:v>
                </c:pt>
                <c:pt idx="6">
                  <c:v>76806.3</c:v>
                </c:pt>
                <c:pt idx="7">
                  <c:v>81064.618181818179</c:v>
                </c:pt>
                <c:pt idx="8">
                  <c:v>78016.812727272714</c:v>
                </c:pt>
                <c:pt idx="9">
                  <c:v>83035.299999999988</c:v>
                </c:pt>
                <c:pt idx="10">
                  <c:v>79754.864000000001</c:v>
                </c:pt>
                <c:pt idx="11">
                  <c:v>79703.44545454545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65-44CB-BC2C-1B1493D9C7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5-44CB-BC2C-1B1493D9C7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5-44CB-BC2C-1B1493D9C7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5-44CB-BC2C-1B1493D9C7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65-44CB-BC2C-1B1493D9C7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5-44CB-BC2C-1B1493D9C7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5-44CB-BC2C-1B1493D9C7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5-44CB-BC2C-1B1493D9C7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5-44CB-BC2C-1B1493D9C7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5-44CB-BC2C-1B1493D9C71B}"/>
                </c:ext>
              </c:extLst>
            </c:dLbl>
            <c:dLbl>
              <c:idx val="9"/>
              <c:layout>
                <c:manualLayout>
                  <c:x val="-5.8392270994334278E-2"/>
                  <c:y val="-4.237968017709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5-44CB-BC2C-1B1493D9C71B}"/>
                </c:ext>
              </c:extLst>
            </c:dLbl>
            <c:dLbl>
              <c:idx val="10"/>
              <c:layout>
                <c:manualLayout>
                  <c:x val="-4.7264208769853752E-2"/>
                  <c:y val="2.3735298780570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5-44CB-BC2C-1B1493D9C71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D65-44CB-BC2C-1B1493D9C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All!$G$2:$G$13</c:f>
              <c:numCache>
                <c:formatCode>General</c:formatCode>
                <c:ptCount val="12"/>
                <c:pt idx="0">
                  <c:v>42075</c:v>
                </c:pt>
                <c:pt idx="1">
                  <c:v>32134</c:v>
                </c:pt>
                <c:pt idx="2">
                  <c:v>35967</c:v>
                </c:pt>
                <c:pt idx="3">
                  <c:v>32245</c:v>
                </c:pt>
                <c:pt idx="4">
                  <c:v>48908</c:v>
                </c:pt>
                <c:pt idx="5">
                  <c:v>53451</c:v>
                </c:pt>
                <c:pt idx="6">
                  <c:v>47994</c:v>
                </c:pt>
                <c:pt idx="7">
                  <c:v>37966</c:v>
                </c:pt>
                <c:pt idx="8">
                  <c:v>43736</c:v>
                </c:pt>
                <c:pt idx="9">
                  <c:v>47154</c:v>
                </c:pt>
                <c:pt idx="10">
                  <c:v>28062</c:v>
                </c:pt>
                <c:pt idx="11">
                  <c:v>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5-44CB-BC2C-1B1493D9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77308907282832728"/>
        </c:manualLayout>
      </c:layout>
      <c:lineChart>
        <c:grouping val="standard"/>
        <c:varyColors val="0"/>
        <c:ser>
          <c:idx val="0"/>
          <c:order val="0"/>
          <c:tx>
            <c:v>Data BPS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All_Sama!$E$2:$E$13</c:f>
              <c:numCache>
                <c:formatCode>General</c:formatCode>
                <c:ptCount val="12"/>
                <c:pt idx="0">
                  <c:v>17505.600000000002</c:v>
                </c:pt>
                <c:pt idx="1">
                  <c:v>16909</c:v>
                </c:pt>
                <c:pt idx="2">
                  <c:v>20874.899999999998</c:v>
                </c:pt>
                <c:pt idx="3">
                  <c:v>19617.8</c:v>
                </c:pt>
                <c:pt idx="4">
                  <c:v>18421.650000000001</c:v>
                </c:pt>
                <c:pt idx="5">
                  <c:v>18881.7</c:v>
                </c:pt>
                <c:pt idx="6">
                  <c:v>19146.099999999999</c:v>
                </c:pt>
                <c:pt idx="7">
                  <c:v>20908.5</c:v>
                </c:pt>
                <c:pt idx="8">
                  <c:v>20441.240000000002</c:v>
                </c:pt>
                <c:pt idx="9">
                  <c:v>20827.900000000001</c:v>
                </c:pt>
                <c:pt idx="10">
                  <c:v>20073.864000000001</c:v>
                </c:pt>
                <c:pt idx="11">
                  <c:v>20071.7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F3-4AA1-802C-578D1322AD2F}"/>
            </c:ext>
          </c:extLst>
        </c:ser>
        <c:ser>
          <c:idx val="1"/>
          <c:order val="1"/>
          <c:tx>
            <c:v>Data Hasil Aplikasi Algoritma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F3-4AA1-802C-578D1322AD2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F3-4AA1-802C-578D1322AD2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F3-4AA1-802C-578D1322AD2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F3-4AA1-802C-578D1322AD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F3-4AA1-802C-578D1322AD2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F3-4AA1-802C-578D1322AD2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F3-4AA1-802C-578D1322AD2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2F3-4AA1-802C-578D1322AD2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2F3-4AA1-802C-578D1322AD2F}"/>
                </c:ext>
              </c:extLst>
            </c:dLbl>
            <c:dLbl>
              <c:idx val="9"/>
              <c:layout>
                <c:manualLayout>
                  <c:x val="-6.9265695440570985E-2"/>
                  <c:y val="-3.707151628475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F3-4AA1-802C-578D1322AD2F}"/>
                </c:ext>
              </c:extLst>
            </c:dLbl>
            <c:dLbl>
              <c:idx val="10"/>
              <c:layout>
                <c:manualLayout>
                  <c:x val="-5.2695232942350088E-2"/>
                  <c:y val="3.1818744269818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F3-4AA1-802C-578D1322AD2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F3-4AA1-802C-578D1322A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All_Sama!$F$2:$F$13</c:f>
              <c:numCache>
                <c:formatCode>General</c:formatCode>
                <c:ptCount val="12"/>
                <c:pt idx="0">
                  <c:v>22951</c:v>
                </c:pt>
                <c:pt idx="1">
                  <c:v>13147</c:v>
                </c:pt>
                <c:pt idx="2">
                  <c:v>9781</c:v>
                </c:pt>
                <c:pt idx="3">
                  <c:v>9469</c:v>
                </c:pt>
                <c:pt idx="4">
                  <c:v>9171</c:v>
                </c:pt>
                <c:pt idx="5">
                  <c:v>8405</c:v>
                </c:pt>
                <c:pt idx="6">
                  <c:v>10447</c:v>
                </c:pt>
                <c:pt idx="7">
                  <c:v>12078</c:v>
                </c:pt>
                <c:pt idx="8">
                  <c:v>11525</c:v>
                </c:pt>
                <c:pt idx="9">
                  <c:v>15393</c:v>
                </c:pt>
                <c:pt idx="10">
                  <c:v>8646</c:v>
                </c:pt>
                <c:pt idx="11">
                  <c:v>14237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F3-4AA1-802C-578D1322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24541983612952"/>
          <c:y val="0.8555346174079449"/>
          <c:w val="0.66786815975659231"/>
          <c:h val="0.13616332941113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All_Sama!$E$2:$E$13</c:f>
              <c:numCache>
                <c:formatCode>General</c:formatCode>
                <c:ptCount val="12"/>
                <c:pt idx="0">
                  <c:v>17505.600000000002</c:v>
                </c:pt>
                <c:pt idx="1">
                  <c:v>16909</c:v>
                </c:pt>
                <c:pt idx="2">
                  <c:v>20874.899999999998</c:v>
                </c:pt>
                <c:pt idx="3">
                  <c:v>19617.8</c:v>
                </c:pt>
                <c:pt idx="4">
                  <c:v>18421.650000000001</c:v>
                </c:pt>
                <c:pt idx="5">
                  <c:v>18881.7</c:v>
                </c:pt>
                <c:pt idx="6">
                  <c:v>19146.099999999999</c:v>
                </c:pt>
                <c:pt idx="7">
                  <c:v>20908.5</c:v>
                </c:pt>
                <c:pt idx="8">
                  <c:v>20441.240000000002</c:v>
                </c:pt>
                <c:pt idx="9">
                  <c:v>20827.900000000001</c:v>
                </c:pt>
                <c:pt idx="10">
                  <c:v>20073.864000000001</c:v>
                </c:pt>
                <c:pt idx="11">
                  <c:v>20071.7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86-4B29-8304-19A141A047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86-4B29-8304-19A141A047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86-4B29-8304-19A141A047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86-4B29-8304-19A141A047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E86-4B29-8304-19A141A047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E86-4B29-8304-19A141A047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E86-4B29-8304-19A141A047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E86-4B29-8304-19A141A0475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E86-4B29-8304-19A141A0475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86-4B29-8304-19A141A04750}"/>
                </c:ext>
              </c:extLst>
            </c:dLbl>
            <c:dLbl>
              <c:idx val="9"/>
              <c:layout>
                <c:manualLayout>
                  <c:x val="-7.5159504611914216E-2"/>
                  <c:y val="-3.7569374378586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E86-4B29-8304-19A141A04750}"/>
                </c:ext>
              </c:extLst>
            </c:dLbl>
            <c:dLbl>
              <c:idx val="10"/>
              <c:layout>
                <c:manualLayout>
                  <c:x val="-5.2863569678284317E-2"/>
                  <c:y val="2.8276622211256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E86-4B29-8304-19A141A0475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E86-4B29-8304-19A141A04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All_Sama!$G$2:$G$13</c:f>
              <c:numCache>
                <c:formatCode>General</c:formatCode>
                <c:ptCount val="12"/>
                <c:pt idx="0">
                  <c:v>22547</c:v>
                </c:pt>
                <c:pt idx="1">
                  <c:v>12787</c:v>
                </c:pt>
                <c:pt idx="2">
                  <c:v>9332</c:v>
                </c:pt>
                <c:pt idx="3">
                  <c:v>9092</c:v>
                </c:pt>
                <c:pt idx="4">
                  <c:v>8759</c:v>
                </c:pt>
                <c:pt idx="5">
                  <c:v>8038</c:v>
                </c:pt>
                <c:pt idx="6">
                  <c:v>10069</c:v>
                </c:pt>
                <c:pt idx="7">
                  <c:v>11708</c:v>
                </c:pt>
                <c:pt idx="8">
                  <c:v>11173</c:v>
                </c:pt>
                <c:pt idx="9">
                  <c:v>15024</c:v>
                </c:pt>
                <c:pt idx="10">
                  <c:v>8275</c:v>
                </c:pt>
                <c:pt idx="11">
                  <c:v>13676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E86-4B29-8304-19A141A0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72191428167287475"/>
        </c:manualLayout>
      </c:layout>
      <c:lineChart>
        <c:grouping val="standard"/>
        <c:varyColors val="0"/>
        <c:ser>
          <c:idx val="0"/>
          <c:order val="0"/>
          <c:tx>
            <c:v>Data BPS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D1-4464-9377-5F9F21B3E346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D1-4464-9377-5F9F21B3E346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D1-4464-9377-5F9F21B3E346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1-4464-9377-5F9F21B3E346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D1-4464-9377-5F9F21B3E346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D1-4464-9377-5F9F21B3E346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D1-4464-9377-5F9F21B3E346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D1-4464-9377-5F9F21B3E346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D1-4464-9377-5F9F21B3E346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D1-4464-9377-5F9F21B3E346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D1-4464-9377-5F9F21B3E346}"/>
                </c:ext>
              </c:extLst>
            </c:dLbl>
            <c:dLbl>
              <c:idx val="11"/>
              <c:layout>
                <c:manualLayout>
                  <c:x val="-3.6111111111111108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D1-4464-9377-5F9F21B3E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TelukBayur_Sumatra!$E$2:$E$13</c:f>
              <c:numCache>
                <c:formatCode>General</c:formatCode>
                <c:ptCount val="12"/>
                <c:pt idx="0">
                  <c:v>184</c:v>
                </c:pt>
                <c:pt idx="1">
                  <c:v>140</c:v>
                </c:pt>
                <c:pt idx="2">
                  <c:v>174</c:v>
                </c:pt>
                <c:pt idx="3">
                  <c:v>133</c:v>
                </c:pt>
                <c:pt idx="4">
                  <c:v>126</c:v>
                </c:pt>
                <c:pt idx="5">
                  <c:v>168</c:v>
                </c:pt>
                <c:pt idx="6">
                  <c:v>159</c:v>
                </c:pt>
                <c:pt idx="7">
                  <c:v>165</c:v>
                </c:pt>
                <c:pt idx="8">
                  <c:v>142</c:v>
                </c:pt>
                <c:pt idx="9">
                  <c:v>155</c:v>
                </c:pt>
                <c:pt idx="10">
                  <c:v>157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D1-4464-9377-5F9F21B3E346}"/>
            </c:ext>
          </c:extLst>
        </c:ser>
        <c:ser>
          <c:idx val="1"/>
          <c:order val="1"/>
          <c:tx>
            <c:v>Data Hasil Aplikasi Algoritma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D1-4464-9377-5F9F21B3E346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D1-4464-9377-5F9F21B3E346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D1-4464-9377-5F9F21B3E346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D1-4464-9377-5F9F21B3E346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D1-4464-9377-5F9F21B3E346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D1-4464-9377-5F9F21B3E346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D1-4464-9377-5F9F21B3E346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D1-4464-9377-5F9F21B3E346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D1-4464-9377-5F9F21B3E346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D1-4464-9377-5F9F21B3E346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D1-4464-9377-5F9F21B3E346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ED1-4464-9377-5F9F21B3E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TelukBayur_Sumatra!$G$2:$G$13</c:f>
              <c:numCache>
                <c:formatCode>General</c:formatCode>
                <c:ptCount val="12"/>
                <c:pt idx="0">
                  <c:v>62</c:v>
                </c:pt>
                <c:pt idx="1">
                  <c:v>86</c:v>
                </c:pt>
                <c:pt idx="2">
                  <c:v>119</c:v>
                </c:pt>
                <c:pt idx="3">
                  <c:v>58</c:v>
                </c:pt>
                <c:pt idx="4">
                  <c:v>59</c:v>
                </c:pt>
                <c:pt idx="5">
                  <c:v>70</c:v>
                </c:pt>
                <c:pt idx="6">
                  <c:v>61</c:v>
                </c:pt>
                <c:pt idx="7">
                  <c:v>63</c:v>
                </c:pt>
                <c:pt idx="8">
                  <c:v>78</c:v>
                </c:pt>
                <c:pt idx="9">
                  <c:v>91</c:v>
                </c:pt>
                <c:pt idx="10">
                  <c:v>66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D1-4464-9377-5F9F21B3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Jumlah Kapal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05533683289583"/>
          <c:y val="0.88597375328083994"/>
          <c:w val="0.59272244094488191"/>
          <c:h val="8.7669503739778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4C-4C29-860E-8B06682B94B2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C-4C29-860E-8B06682B94B2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4C-4C29-860E-8B06682B94B2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C-4C29-860E-8B06682B94B2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4C-4C29-860E-8B06682B94B2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C-4C29-860E-8B06682B94B2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4C-4C29-860E-8B06682B94B2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4C-4C29-860E-8B06682B94B2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C-4C29-860E-8B06682B94B2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C-4C29-860E-8B06682B94B2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4C-4C29-860E-8B06682B94B2}"/>
                </c:ext>
              </c:extLst>
            </c:dLbl>
            <c:dLbl>
              <c:idx val="11"/>
              <c:layout>
                <c:manualLayout>
                  <c:x val="-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C-4C29-860E-8B06682B9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Cirebon_Jawa!$E$2:$E$13</c:f>
              <c:numCache>
                <c:formatCode>General</c:formatCode>
                <c:ptCount val="12"/>
                <c:pt idx="0">
                  <c:v>222</c:v>
                </c:pt>
                <c:pt idx="1">
                  <c:v>176</c:v>
                </c:pt>
                <c:pt idx="2">
                  <c:v>204</c:v>
                </c:pt>
                <c:pt idx="3">
                  <c:v>182</c:v>
                </c:pt>
                <c:pt idx="4">
                  <c:v>203</c:v>
                </c:pt>
                <c:pt idx="5">
                  <c:v>63</c:v>
                </c:pt>
                <c:pt idx="6">
                  <c:v>98</c:v>
                </c:pt>
                <c:pt idx="7">
                  <c:v>137</c:v>
                </c:pt>
                <c:pt idx="8">
                  <c:v>164</c:v>
                </c:pt>
                <c:pt idx="9">
                  <c:v>131</c:v>
                </c:pt>
                <c:pt idx="10">
                  <c:v>162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4C-4C29-860E-8B06682B94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C-4C29-860E-8B06682B94B2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C-4C29-860E-8B06682B94B2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4C-4C29-860E-8B06682B94B2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4C-4C29-860E-8B06682B94B2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4C-4C29-860E-8B06682B94B2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4C-4C29-860E-8B06682B94B2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4C-4C29-860E-8B06682B94B2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4C-4C29-860E-8B06682B94B2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4C-4C29-860E-8B06682B94B2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4C-4C29-860E-8B06682B94B2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4C-4C29-860E-8B06682B94B2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4C-4C29-860E-8B06682B9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Cirebon_Jawa!$F$2:$F$13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54</c:v>
                </c:pt>
                <c:pt idx="3">
                  <c:v>13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4C-4C29-860E-8B06682B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4-4F4E-BF00-88C174577524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4-4F4E-BF00-88C174577524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4-4F4E-BF00-88C174577524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4-4F4E-BF00-88C174577524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4-4F4E-BF00-88C174577524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4-4F4E-BF00-88C174577524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4-4F4E-BF00-88C174577524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4-4F4E-BF00-88C174577524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34-4F4E-BF00-88C174577524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34-4F4E-BF00-88C174577524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34-4F4E-BF00-88C174577524}"/>
                </c:ext>
              </c:extLst>
            </c:dLbl>
            <c:dLbl>
              <c:idx val="11"/>
              <c:layout>
                <c:manualLayout>
                  <c:x val="-2.7777777777779813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34-4F4E-BF00-88C174577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Cirebon_Jawa!$E$2:$E$13</c:f>
              <c:numCache>
                <c:formatCode>General</c:formatCode>
                <c:ptCount val="12"/>
                <c:pt idx="0">
                  <c:v>222</c:v>
                </c:pt>
                <c:pt idx="1">
                  <c:v>176</c:v>
                </c:pt>
                <c:pt idx="2">
                  <c:v>204</c:v>
                </c:pt>
                <c:pt idx="3">
                  <c:v>182</c:v>
                </c:pt>
                <c:pt idx="4">
                  <c:v>203</c:v>
                </c:pt>
                <c:pt idx="5">
                  <c:v>63</c:v>
                </c:pt>
                <c:pt idx="6">
                  <c:v>98</c:v>
                </c:pt>
                <c:pt idx="7">
                  <c:v>137</c:v>
                </c:pt>
                <c:pt idx="8">
                  <c:v>164</c:v>
                </c:pt>
                <c:pt idx="9">
                  <c:v>131</c:v>
                </c:pt>
                <c:pt idx="10">
                  <c:v>162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34-4F4E-BF00-88C1745775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34-4F4E-BF00-88C174577524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34-4F4E-BF00-88C174577524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34-4F4E-BF00-88C174577524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34-4F4E-BF00-88C174577524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34-4F4E-BF00-88C174577524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34-4F4E-BF00-88C174577524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34-4F4E-BF00-88C174577524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34-4F4E-BF00-88C174577524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34-4F4E-BF00-88C174577524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34-4F4E-BF00-88C174577524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34-4F4E-BF00-88C174577524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34-4F4E-BF00-88C174577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Cirebon_Jawa!$G$2:$G$13</c:f>
              <c:numCache>
                <c:formatCode>General</c:formatCode>
                <c:ptCount val="12"/>
                <c:pt idx="0">
                  <c:v>35</c:v>
                </c:pt>
                <c:pt idx="1">
                  <c:v>43</c:v>
                </c:pt>
                <c:pt idx="2">
                  <c:v>65</c:v>
                </c:pt>
                <c:pt idx="3">
                  <c:v>14</c:v>
                </c:pt>
                <c:pt idx="4">
                  <c:v>13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34-4F4E-BF00-88C17457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C9-43D5-8AF4-7C09BD53805F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C9-43D5-8AF4-7C09BD53805F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9-43D5-8AF4-7C09BD53805F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9-43D5-8AF4-7C09BD53805F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C9-43D5-8AF4-7C09BD53805F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C9-43D5-8AF4-7C09BD53805F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C9-43D5-8AF4-7C09BD53805F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C9-43D5-8AF4-7C09BD53805F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C9-43D5-8AF4-7C09BD53805F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C9-43D5-8AF4-7C09BD53805F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C9-43D5-8AF4-7C09BD53805F}"/>
                </c:ext>
              </c:extLst>
            </c:dLbl>
            <c:dLbl>
              <c:idx val="11"/>
              <c:layout>
                <c:manualLayout>
                  <c:x val="-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C9-43D5-8AF4-7C09BD538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Banten_Jawa!$E$2:$E$13</c:f>
              <c:numCache>
                <c:formatCode>General</c:formatCode>
                <c:ptCount val="12"/>
                <c:pt idx="0">
                  <c:v>1182</c:v>
                </c:pt>
                <c:pt idx="1">
                  <c:v>1148</c:v>
                </c:pt>
                <c:pt idx="2">
                  <c:v>1143</c:v>
                </c:pt>
                <c:pt idx="3">
                  <c:v>1219</c:v>
                </c:pt>
                <c:pt idx="4">
                  <c:v>1037</c:v>
                </c:pt>
                <c:pt idx="5">
                  <c:v>1166</c:v>
                </c:pt>
                <c:pt idx="6">
                  <c:v>1147</c:v>
                </c:pt>
                <c:pt idx="7">
                  <c:v>1083</c:v>
                </c:pt>
                <c:pt idx="8">
                  <c:v>1098</c:v>
                </c:pt>
                <c:pt idx="9">
                  <c:v>1263</c:v>
                </c:pt>
                <c:pt idx="10">
                  <c:v>1199</c:v>
                </c:pt>
                <c:pt idx="1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C9-43D5-8AF4-7C09BD5380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C9-43D5-8AF4-7C09BD53805F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C9-43D5-8AF4-7C09BD53805F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C9-43D5-8AF4-7C09BD53805F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C9-43D5-8AF4-7C09BD53805F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C9-43D5-8AF4-7C09BD53805F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C9-43D5-8AF4-7C09BD53805F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C9-43D5-8AF4-7C09BD53805F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C9-43D5-8AF4-7C09BD53805F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C9-43D5-8AF4-7C09BD53805F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C9-43D5-8AF4-7C09BD53805F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C9-43D5-8AF4-7C09BD53805F}"/>
                </c:ext>
              </c:extLst>
            </c:dLbl>
            <c:dLbl>
              <c:idx val="11"/>
              <c:layout>
                <c:manualLayout>
                  <c:x val="-3.6111111111111212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C9-43D5-8AF4-7C09BD538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Banten_Jawa!$F$2:$F$13</c:f>
              <c:numCache>
                <c:formatCode>General</c:formatCode>
                <c:ptCount val="12"/>
                <c:pt idx="0">
                  <c:v>2565</c:v>
                </c:pt>
                <c:pt idx="1">
                  <c:v>2226</c:v>
                </c:pt>
                <c:pt idx="2">
                  <c:v>2394</c:v>
                </c:pt>
                <c:pt idx="3">
                  <c:v>2426</c:v>
                </c:pt>
                <c:pt idx="4">
                  <c:v>2374</c:v>
                </c:pt>
                <c:pt idx="5">
                  <c:v>2245</c:v>
                </c:pt>
                <c:pt idx="6">
                  <c:v>2533</c:v>
                </c:pt>
                <c:pt idx="7">
                  <c:v>3397</c:v>
                </c:pt>
                <c:pt idx="8">
                  <c:v>3370</c:v>
                </c:pt>
                <c:pt idx="9">
                  <c:v>3297</c:v>
                </c:pt>
                <c:pt idx="10">
                  <c:v>1940</c:v>
                </c:pt>
                <c:pt idx="11">
                  <c:v>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C9-43D5-8AF4-7C09BD53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5-48E8-A442-356AF00EBA95}"/>
                </c:ext>
              </c:extLst>
            </c:dLbl>
            <c:dLbl>
              <c:idx val="1"/>
              <c:layout>
                <c:manualLayout>
                  <c:x val="-4.722222222222224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5-48E8-A442-356AF00EBA95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5-48E8-A442-356AF00EBA95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5-48E8-A442-356AF00EBA95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5-48E8-A442-356AF00EBA95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5-48E8-A442-356AF00EBA95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5-48E8-A442-356AF00EBA95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5-48E8-A442-356AF00EBA95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5-48E8-A442-356AF00EBA95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5-48E8-A442-356AF00EBA95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5-48E8-A442-356AF00EBA95}"/>
                </c:ext>
              </c:extLst>
            </c:dLbl>
            <c:dLbl>
              <c:idx val="11"/>
              <c:layout>
                <c:manualLayout>
                  <c:x val="-2.7777777777779813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5-48E8-A442-356AF00EB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Banten_Jawa!$E$2:$E$13</c:f>
              <c:numCache>
                <c:formatCode>General</c:formatCode>
                <c:ptCount val="12"/>
                <c:pt idx="0">
                  <c:v>1182</c:v>
                </c:pt>
                <c:pt idx="1">
                  <c:v>1148</c:v>
                </c:pt>
                <c:pt idx="2">
                  <c:v>1143</c:v>
                </c:pt>
                <c:pt idx="3">
                  <c:v>1219</c:v>
                </c:pt>
                <c:pt idx="4">
                  <c:v>1037</c:v>
                </c:pt>
                <c:pt idx="5">
                  <c:v>1166</c:v>
                </c:pt>
                <c:pt idx="6">
                  <c:v>1147</c:v>
                </c:pt>
                <c:pt idx="7">
                  <c:v>1083</c:v>
                </c:pt>
                <c:pt idx="8">
                  <c:v>1098</c:v>
                </c:pt>
                <c:pt idx="9">
                  <c:v>1263</c:v>
                </c:pt>
                <c:pt idx="10">
                  <c:v>1199</c:v>
                </c:pt>
                <c:pt idx="1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E5-48E8-A442-356AF00EBA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5-48E8-A442-356AF00EBA95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5-48E8-A442-356AF00EBA95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5-48E8-A442-356AF00EBA95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5-48E8-A442-356AF00EBA95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5-48E8-A442-356AF00EBA95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5-48E8-A442-356AF00EBA95}"/>
                </c:ext>
              </c:extLst>
            </c:dLbl>
            <c:dLbl>
              <c:idx val="6"/>
              <c:layout>
                <c:manualLayout>
                  <c:x val="-3.333333333333343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5-48E8-A442-356AF00EBA95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5-48E8-A442-356AF00EBA95}"/>
                </c:ext>
              </c:extLst>
            </c:dLbl>
            <c:dLbl>
              <c:idx val="8"/>
              <c:layout>
                <c:manualLayout>
                  <c:x val="-4.7222222222222221E-2"/>
                  <c:y val="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5-48E8-A442-356AF00EBA95}"/>
                </c:ext>
              </c:extLst>
            </c:dLbl>
            <c:dLbl>
              <c:idx val="9"/>
              <c:layout>
                <c:manualLayout>
                  <c:x val="-3.888888888888889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5-48E8-A442-356AF00EBA95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5-48E8-A442-356AF00EBA95}"/>
                </c:ext>
              </c:extLst>
            </c:dLbl>
            <c:dLbl>
              <c:idx val="11"/>
              <c:layout>
                <c:manualLayout>
                  <c:x val="-8.3333333333335362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5-48E8-A442-356AF00EB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Banten_Jawa!$G$2:$G$13</c:f>
              <c:numCache>
                <c:formatCode>General</c:formatCode>
                <c:ptCount val="12"/>
                <c:pt idx="0">
                  <c:v>5179</c:v>
                </c:pt>
                <c:pt idx="1">
                  <c:v>4527</c:v>
                </c:pt>
                <c:pt idx="2">
                  <c:v>4953</c:v>
                </c:pt>
                <c:pt idx="3">
                  <c:v>5127</c:v>
                </c:pt>
                <c:pt idx="4">
                  <c:v>4960</c:v>
                </c:pt>
                <c:pt idx="5">
                  <c:v>4590</c:v>
                </c:pt>
                <c:pt idx="6">
                  <c:v>5564</c:v>
                </c:pt>
                <c:pt idx="7">
                  <c:v>7441</c:v>
                </c:pt>
                <c:pt idx="8">
                  <c:v>7880</c:v>
                </c:pt>
                <c:pt idx="9">
                  <c:v>7749</c:v>
                </c:pt>
                <c:pt idx="10">
                  <c:v>4695</c:v>
                </c:pt>
                <c:pt idx="11">
                  <c:v>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E5-48E8-A442-356AF00E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9-4B22-B81B-934597D2CED7}"/>
                </c:ext>
              </c:extLst>
            </c:dLbl>
            <c:dLbl>
              <c:idx val="1"/>
              <c:layout>
                <c:manualLayout>
                  <c:x val="-4.7222222222222221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29-4B22-B81B-934597D2CED7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9-4B22-B81B-934597D2CED7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9-4B22-B81B-934597D2CED7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9-4B22-B81B-934597D2CED7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29-4B22-B81B-934597D2CED7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29-4B22-B81B-934597D2CED7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29-4B22-B81B-934597D2CED7}"/>
                </c:ext>
              </c:extLst>
            </c:dLbl>
            <c:dLbl>
              <c:idx val="8"/>
              <c:layout>
                <c:manualLayout>
                  <c:x val="-1.9444444444444445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29-4B22-B81B-934597D2CED7}"/>
                </c:ext>
              </c:extLst>
            </c:dLbl>
            <c:dLbl>
              <c:idx val="9"/>
              <c:layout>
                <c:manualLayout>
                  <c:x val="-4.722222222222222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29-4B22-B81B-934597D2CED7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29-4B22-B81B-934597D2CED7}"/>
                </c:ext>
              </c:extLst>
            </c:dLbl>
            <c:dLbl>
              <c:idx val="11"/>
              <c:layout>
                <c:manualLayout>
                  <c:x val="-1.1111111111111112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29-4B22-B81B-934597D2C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Benoa_Bali!$E$2:$E$13</c:f>
              <c:numCache>
                <c:formatCode>General</c:formatCode>
                <c:ptCount val="12"/>
                <c:pt idx="0">
                  <c:v>46</c:v>
                </c:pt>
                <c:pt idx="1">
                  <c:v>43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72</c:v>
                </c:pt>
                <c:pt idx="7">
                  <c:v>65</c:v>
                </c:pt>
                <c:pt idx="8">
                  <c:v>76</c:v>
                </c:pt>
                <c:pt idx="9">
                  <c:v>142</c:v>
                </c:pt>
                <c:pt idx="10">
                  <c:v>111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29-4B22-B81B-934597D2CE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33333333333347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29-4B22-B81B-934597D2CED7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29-4B22-B81B-934597D2CED7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29-4B22-B81B-934597D2CED7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29-4B22-B81B-934597D2CED7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29-4B22-B81B-934597D2CED7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29-4B22-B81B-934597D2CED7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29-4B22-B81B-934597D2CED7}"/>
                </c:ext>
              </c:extLst>
            </c:dLbl>
            <c:dLbl>
              <c:idx val="7"/>
              <c:layout>
                <c:manualLayout>
                  <c:x val="-3.3333333333333333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829-4B22-B81B-934597D2CED7}"/>
                </c:ext>
              </c:extLst>
            </c:dLbl>
            <c:dLbl>
              <c:idx val="8"/>
              <c:layout>
                <c:manualLayout>
                  <c:x val="-5.555555555555555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829-4B22-B81B-934597D2CED7}"/>
                </c:ext>
              </c:extLst>
            </c:dLbl>
            <c:dLbl>
              <c:idx val="9"/>
              <c:layout>
                <c:manualLayout>
                  <c:x val="-3.333333333333333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829-4B22-B81B-934597D2CED7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829-4B22-B81B-934597D2CED7}"/>
                </c:ext>
              </c:extLst>
            </c:dLbl>
            <c:dLbl>
              <c:idx val="11"/>
              <c:layout>
                <c:manualLayout>
                  <c:x val="-1.9444444444444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829-4B22-B81B-934597D2C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Benoa_Bali!$F$2:$F$13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22</c:v>
                </c:pt>
                <c:pt idx="4">
                  <c:v>13</c:v>
                </c:pt>
                <c:pt idx="5">
                  <c:v>18</c:v>
                </c:pt>
                <c:pt idx="6">
                  <c:v>19</c:v>
                </c:pt>
                <c:pt idx="7">
                  <c:v>32</c:v>
                </c:pt>
                <c:pt idx="8">
                  <c:v>29</c:v>
                </c:pt>
                <c:pt idx="9">
                  <c:v>20</c:v>
                </c:pt>
                <c:pt idx="10">
                  <c:v>40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29-4B22-B81B-934597D2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F-415D-8854-E2D167E51A8A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0F-415D-8854-E2D167E51A8A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0F-415D-8854-E2D167E51A8A}"/>
                </c:ext>
              </c:extLst>
            </c:dLbl>
            <c:dLbl>
              <c:idx val="3"/>
              <c:layout>
                <c:manualLayout>
                  <c:x val="-4.1666666666666664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0F-415D-8854-E2D167E51A8A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0F-415D-8854-E2D167E51A8A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0F-415D-8854-E2D167E51A8A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0F-415D-8854-E2D167E51A8A}"/>
                </c:ext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0F-415D-8854-E2D167E51A8A}"/>
                </c:ext>
              </c:extLst>
            </c:dLbl>
            <c:dLbl>
              <c:idx val="8"/>
              <c:layout>
                <c:manualLayout>
                  <c:x val="-2.22222222222223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0F-415D-8854-E2D167E51A8A}"/>
                </c:ext>
              </c:extLst>
            </c:dLbl>
            <c:dLbl>
              <c:idx val="9"/>
              <c:layout>
                <c:manualLayout>
                  <c:x val="-4.7222222222222221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0F-415D-8854-E2D167E51A8A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0F-415D-8854-E2D167E51A8A}"/>
                </c:ext>
              </c:extLst>
            </c:dLbl>
            <c:dLbl>
              <c:idx val="11"/>
              <c:layout>
                <c:manualLayout>
                  <c:x val="-2.7777777777779813E-3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0F-415D-8854-E2D167E51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Benoa_Bali!$E$2:$E$13</c:f>
              <c:numCache>
                <c:formatCode>General</c:formatCode>
                <c:ptCount val="12"/>
                <c:pt idx="0">
                  <c:v>46</c:v>
                </c:pt>
                <c:pt idx="1">
                  <c:v>43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72</c:v>
                </c:pt>
                <c:pt idx="7">
                  <c:v>65</c:v>
                </c:pt>
                <c:pt idx="8">
                  <c:v>76</c:v>
                </c:pt>
                <c:pt idx="9">
                  <c:v>142</c:v>
                </c:pt>
                <c:pt idx="10">
                  <c:v>111</c:v>
                </c:pt>
                <c:pt idx="1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0F-415D-8854-E2D167E51A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0F-415D-8854-E2D167E51A8A}"/>
                </c:ext>
              </c:extLst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0F-415D-8854-E2D167E51A8A}"/>
                </c:ext>
              </c:extLst>
            </c:dLbl>
            <c:dLbl>
              <c:idx val="2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0F-415D-8854-E2D167E51A8A}"/>
                </c:ext>
              </c:extLst>
            </c:dLbl>
            <c:dLbl>
              <c:idx val="3"/>
              <c:layout>
                <c:manualLayout>
                  <c:x val="-3.611111111111116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0F-415D-8854-E2D167E51A8A}"/>
                </c:ext>
              </c:extLst>
            </c:dLbl>
            <c:dLbl>
              <c:idx val="4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0F-415D-8854-E2D167E51A8A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0F-415D-8854-E2D167E51A8A}"/>
                </c:ext>
              </c:extLst>
            </c:dLbl>
            <c:dLbl>
              <c:idx val="6"/>
              <c:layout>
                <c:manualLayout>
                  <c:x val="-4.1666666666666768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0F-415D-8854-E2D167E51A8A}"/>
                </c:ext>
              </c:extLst>
            </c:dLbl>
            <c:dLbl>
              <c:idx val="7"/>
              <c:layout>
                <c:manualLayout>
                  <c:x val="-3.611111111111110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0F-415D-8854-E2D167E51A8A}"/>
                </c:ext>
              </c:extLst>
            </c:dLbl>
            <c:dLbl>
              <c:idx val="8"/>
              <c:layout>
                <c:manualLayout>
                  <c:x val="-4.7222222222222221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0F-415D-8854-E2D167E51A8A}"/>
                </c:ext>
              </c:extLst>
            </c:dLbl>
            <c:dLbl>
              <c:idx val="9"/>
              <c:layout>
                <c:manualLayout>
                  <c:x val="-3.88888888888888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0F-415D-8854-E2D167E51A8A}"/>
                </c:ext>
              </c:extLst>
            </c:dLbl>
            <c:dLbl>
              <c:idx val="10"/>
              <c:layout>
                <c:manualLayout>
                  <c:x val="-3.3333333333333333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0F-415D-8854-E2D167E51A8A}"/>
                </c:ext>
              </c:extLst>
            </c:dLbl>
            <c:dLbl>
              <c:idx val="11"/>
              <c:layout>
                <c:manualLayout>
                  <c:x val="-8.3333333333335362E-3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F0F-415D-8854-E2D167E51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Benoa_Bali!$G$2:$G$13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18</c:v>
                </c:pt>
                <c:pt idx="3">
                  <c:v>27</c:v>
                </c:pt>
                <c:pt idx="4">
                  <c:v>16</c:v>
                </c:pt>
                <c:pt idx="5">
                  <c:v>21</c:v>
                </c:pt>
                <c:pt idx="6">
                  <c:v>28</c:v>
                </c:pt>
                <c:pt idx="7">
                  <c:v>42</c:v>
                </c:pt>
                <c:pt idx="8">
                  <c:v>70</c:v>
                </c:pt>
                <c:pt idx="9">
                  <c:v>55</c:v>
                </c:pt>
                <c:pt idx="10">
                  <c:v>64</c:v>
                </c:pt>
                <c:pt idx="1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0F-415D-8854-E2D167E5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069116360455"/>
          <c:y val="2.5428331875182269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58-428D-8C83-CC99F742391E}"/>
                </c:ext>
              </c:extLst>
            </c:dLbl>
            <c:dLbl>
              <c:idx val="1"/>
              <c:layout>
                <c:manualLayout>
                  <c:x val="-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58-428D-8C83-CC99F742391E}"/>
                </c:ext>
              </c:extLst>
            </c:dLbl>
            <c:dLbl>
              <c:idx val="2"/>
              <c:layout>
                <c:manualLayout>
                  <c:x val="-4.166666666666666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58-428D-8C83-CC99F742391E}"/>
                </c:ext>
              </c:extLst>
            </c:dLbl>
            <c:dLbl>
              <c:idx val="3"/>
              <c:layout>
                <c:manualLayout>
                  <c:x val="-4.4444444444444495E-2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58-428D-8C83-CC99F742391E}"/>
                </c:ext>
              </c:extLst>
            </c:dLbl>
            <c:dLbl>
              <c:idx val="4"/>
              <c:layout>
                <c:manualLayout>
                  <c:x val="-4.722222222222227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58-428D-8C83-CC99F742391E}"/>
                </c:ext>
              </c:extLst>
            </c:dLbl>
            <c:dLbl>
              <c:idx val="5"/>
              <c:layout>
                <c:manualLayout>
                  <c:x val="-4.44444444444445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58-428D-8C83-CC99F742391E}"/>
                </c:ext>
              </c:extLst>
            </c:dLbl>
            <c:dLbl>
              <c:idx val="6"/>
              <c:layout>
                <c:manualLayout>
                  <c:x val="-4.4444444444444446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8-428D-8C83-CC99F742391E}"/>
                </c:ext>
              </c:extLst>
            </c:dLbl>
            <c:dLbl>
              <c:idx val="7"/>
              <c:layout>
                <c:manualLayout>
                  <c:x val="-4.166666666666666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8-428D-8C83-CC99F742391E}"/>
                </c:ext>
              </c:extLst>
            </c:dLbl>
            <c:dLbl>
              <c:idx val="8"/>
              <c:layout>
                <c:manualLayout>
                  <c:x val="-4.7222222222222221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58-428D-8C83-CC99F742391E}"/>
                </c:ext>
              </c:extLst>
            </c:dLbl>
            <c:dLbl>
              <c:idx val="9"/>
              <c:layout>
                <c:manualLayout>
                  <c:x val="-4.1666666666666664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58-428D-8C83-CC99F742391E}"/>
                </c:ext>
              </c:extLst>
            </c:dLbl>
            <c:dLbl>
              <c:idx val="10"/>
              <c:layout>
                <c:manualLayout>
                  <c:x val="-4.166666666666676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58-428D-8C83-CC99F742391E}"/>
                </c:ext>
              </c:extLst>
            </c:dLbl>
            <c:dLbl>
              <c:idx val="11"/>
              <c:layout>
                <c:manualLayout>
                  <c:x val="-2.7777777777779813E-3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58-428D-8C83-CC99F7423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TelukBayur_Sumatra!$A$2:$A$13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Pontianak_Kalimantan!$E$2:$E$13</c:f>
              <c:numCache>
                <c:formatCode>General</c:formatCode>
                <c:ptCount val="12"/>
                <c:pt idx="0">
                  <c:v>182</c:v>
                </c:pt>
                <c:pt idx="1">
                  <c:v>167</c:v>
                </c:pt>
                <c:pt idx="2">
                  <c:v>205</c:v>
                </c:pt>
                <c:pt idx="3">
                  <c:v>198</c:v>
                </c:pt>
                <c:pt idx="4">
                  <c:v>156</c:v>
                </c:pt>
                <c:pt idx="5">
                  <c:v>202</c:v>
                </c:pt>
                <c:pt idx="6">
                  <c:v>225</c:v>
                </c:pt>
                <c:pt idx="7">
                  <c:v>210</c:v>
                </c:pt>
                <c:pt idx="8">
                  <c:v>217</c:v>
                </c:pt>
                <c:pt idx="9">
                  <c:v>220</c:v>
                </c:pt>
                <c:pt idx="10">
                  <c:v>232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28D-8C83-CC99F74239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58-428D-8C83-CC99F742391E}"/>
                </c:ext>
              </c:extLst>
            </c:dLbl>
            <c:dLbl>
              <c:idx val="1"/>
              <c:layout>
                <c:manualLayout>
                  <c:x val="-3.8888888888888917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58-428D-8C83-CC99F742391E}"/>
                </c:ext>
              </c:extLst>
            </c:dLbl>
            <c:dLbl>
              <c:idx val="2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58-428D-8C83-CC99F742391E}"/>
                </c:ext>
              </c:extLst>
            </c:dLbl>
            <c:dLbl>
              <c:idx val="3"/>
              <c:layout>
                <c:manualLayout>
                  <c:x val="-3.88888888888888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58-428D-8C83-CC99F742391E}"/>
                </c:ext>
              </c:extLst>
            </c:dLbl>
            <c:dLbl>
              <c:idx val="4"/>
              <c:layout>
                <c:manualLayout>
                  <c:x val="-3.611111111111116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B58-428D-8C83-CC99F742391E}"/>
                </c:ext>
              </c:extLst>
            </c:dLbl>
            <c:dLbl>
              <c:idx val="5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58-428D-8C83-CC99F742391E}"/>
                </c:ext>
              </c:extLst>
            </c:dLbl>
            <c:dLbl>
              <c:idx val="6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58-428D-8C83-CC99F742391E}"/>
                </c:ext>
              </c:extLst>
            </c:dLbl>
            <c:dLbl>
              <c:idx val="7"/>
              <c:layout>
                <c:manualLayout>
                  <c:x val="-3.3333333333333333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58-428D-8C83-CC99F742391E}"/>
                </c:ext>
              </c:extLst>
            </c:dLbl>
            <c:dLbl>
              <c:idx val="8"/>
              <c:layout>
                <c:manualLayout>
                  <c:x val="-3.88888888888888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B58-428D-8C83-CC99F742391E}"/>
                </c:ext>
              </c:extLst>
            </c:dLbl>
            <c:dLbl>
              <c:idx val="9"/>
              <c:layout>
                <c:manualLayout>
                  <c:x val="-5.8333333333333334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B58-428D-8C83-CC99F742391E}"/>
                </c:ext>
              </c:extLst>
            </c:dLbl>
            <c:dLbl>
              <c:idx val="10"/>
              <c:layout>
                <c:manualLayout>
                  <c:x val="-3.6111111111111108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B58-428D-8C83-CC99F742391E}"/>
                </c:ext>
              </c:extLst>
            </c:dLbl>
            <c:dLbl>
              <c:idx val="11"/>
              <c:layout>
                <c:manualLayout>
                  <c:x val="-8.333333333333536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58-428D-8C83-CC99F7423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Pontianak_Kalimantan!$F$2:$F$13</c:f>
              <c:numCache>
                <c:formatCode>General</c:formatCode>
                <c:ptCount val="12"/>
                <c:pt idx="0">
                  <c:v>158</c:v>
                </c:pt>
                <c:pt idx="1">
                  <c:v>411</c:v>
                </c:pt>
                <c:pt idx="2">
                  <c:v>78</c:v>
                </c:pt>
                <c:pt idx="3">
                  <c:v>253</c:v>
                </c:pt>
                <c:pt idx="4">
                  <c:v>427</c:v>
                </c:pt>
                <c:pt idx="5">
                  <c:v>604</c:v>
                </c:pt>
                <c:pt idx="6">
                  <c:v>515</c:v>
                </c:pt>
                <c:pt idx="7">
                  <c:v>222</c:v>
                </c:pt>
                <c:pt idx="8">
                  <c:v>317</c:v>
                </c:pt>
                <c:pt idx="9">
                  <c:v>183</c:v>
                </c:pt>
                <c:pt idx="10">
                  <c:v>63</c:v>
                </c:pt>
                <c:pt idx="1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28D-8C83-CC99F742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54863"/>
        <c:axId val="1626949583"/>
      </c:lineChart>
      <c:catAx>
        <c:axId val="162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9583"/>
        <c:crosses val="autoZero"/>
        <c:auto val="1"/>
        <c:lblAlgn val="ctr"/>
        <c:lblOffset val="100"/>
        <c:noMultiLvlLbl val="0"/>
      </c:catAx>
      <c:valAx>
        <c:axId val="1626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14287</xdr:rowOff>
    </xdr:from>
    <xdr:to>
      <xdr:col>21</xdr:col>
      <xdr:colOff>314325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2C001-B4A9-6A67-7A2D-95BC79C8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171450</xdr:rowOff>
    </xdr:from>
    <xdr:to>
      <xdr:col>21</xdr:col>
      <xdr:colOff>304800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28560-D7E5-41D6-A382-E78F60E1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D5B76-3260-4A0C-8B43-592D4CA4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3EDB9-0587-4A2D-B27A-AAA95B747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6415-92B9-49AE-803F-FE44B84E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E46AE-1ACA-4FFC-8B87-6EDBD2F51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8CE36-2F2A-48DF-B208-ACC6EC38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B9212-9F7A-4382-B9AF-087277AF5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5BB04-DBCF-4850-9DC4-580C7CCD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8A7CD-1FCE-4B2C-BC98-99F566F4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0D227-935C-485B-B636-35BFD977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18BE2-2BCD-4A92-9AC8-06774BF8F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851C9-0440-4ACE-8AEA-3DF6B091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80F0B-4124-4FF7-8F14-220DA1A4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99C8B-6059-4CE8-B156-C7D2D899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176213</xdr:rowOff>
    </xdr:from>
    <xdr:to>
      <xdr:col>20</xdr:col>
      <xdr:colOff>304800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3ECFB-AAE2-4208-8E5F-5B024B9F7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17</xdr:row>
      <xdr:rowOff>174238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07380-5170-43F6-92D1-773C1C04C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580792</xdr:colOff>
      <xdr:row>20</xdr:row>
      <xdr:rowOff>83287</xdr:rowOff>
    </xdr:from>
    <xdr:to>
      <xdr:col>20</xdr:col>
      <xdr:colOff>281568</xdr:colOff>
      <xdr:row>34</xdr:row>
      <xdr:rowOff>154840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53487-EC5C-4C22-9EC5-0AEC6B4A6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9E0-4A43-43E2-929A-561DB9471BFD}">
  <dimension ref="A1:M28"/>
  <sheetViews>
    <sheetView tabSelected="1" topLeftCell="G1" workbookViewId="0">
      <selection activeCell="Y17" sqref="Y17"/>
    </sheetView>
  </sheetViews>
  <sheetFormatPr defaultRowHeight="15" x14ac:dyDescent="0.25"/>
  <cols>
    <col min="2" max="2" width="11.285156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18</v>
      </c>
      <c r="C2">
        <v>31</v>
      </c>
      <c r="D2">
        <v>153</v>
      </c>
      <c r="E2">
        <f>SUM(C2:D2)</f>
        <v>184</v>
      </c>
      <c r="F2">
        <v>62</v>
      </c>
      <c r="G2">
        <v>62</v>
      </c>
      <c r="H2">
        <f>ABS((E2-F2)/E2)</f>
        <v>0.66304347826086951</v>
      </c>
      <c r="I2">
        <f>ABS((E2-G2)/E2)</f>
        <v>0.66304347826086951</v>
      </c>
      <c r="K2" s="3" t="s">
        <v>38</v>
      </c>
      <c r="L2" s="3">
        <f>SQRT(SUMXMY2(E2:E13,F2:F13)/COUNTA(E2:E13))</f>
        <v>83.318665375772795</v>
      </c>
    </row>
    <row r="3" spans="1:12" x14ac:dyDescent="0.25">
      <c r="A3" t="s">
        <v>2</v>
      </c>
      <c r="B3" t="s">
        <v>18</v>
      </c>
      <c r="C3">
        <v>27</v>
      </c>
      <c r="D3">
        <v>113</v>
      </c>
      <c r="E3">
        <f t="shared" ref="E3:E13" si="0">SUM(C3:D3)</f>
        <v>140</v>
      </c>
      <c r="F3">
        <v>85</v>
      </c>
      <c r="G3">
        <v>86</v>
      </c>
      <c r="H3">
        <f t="shared" ref="H3:H13" si="1">ABS((E3-F3)/E3)</f>
        <v>0.39285714285714285</v>
      </c>
      <c r="I3">
        <f t="shared" ref="I3:I13" si="2">ABS((E3-G3)/E3)</f>
        <v>0.38571428571428573</v>
      </c>
      <c r="K3" s="3" t="s">
        <v>39</v>
      </c>
      <c r="L3" s="3">
        <f>SQRT(SUMXMY2(E2:E13,G2:G13)/COUNTA(E2:E13))</f>
        <v>82.768754168868981</v>
      </c>
    </row>
    <row r="4" spans="1:12" x14ac:dyDescent="0.25">
      <c r="A4" t="s">
        <v>3</v>
      </c>
      <c r="B4" t="s">
        <v>18</v>
      </c>
      <c r="C4">
        <v>26</v>
      </c>
      <c r="D4">
        <v>148</v>
      </c>
      <c r="E4">
        <f t="shared" si="0"/>
        <v>174</v>
      </c>
      <c r="F4">
        <v>117</v>
      </c>
      <c r="G4">
        <v>119</v>
      </c>
      <c r="H4">
        <f t="shared" si="1"/>
        <v>0.32758620689655171</v>
      </c>
      <c r="I4">
        <f t="shared" si="2"/>
        <v>0.31609195402298851</v>
      </c>
      <c r="K4" s="3" t="s">
        <v>42</v>
      </c>
      <c r="L4" s="3">
        <f xml:space="preserve"> (SUM(H2:H13)/COUNTA(H2:H13))*100</f>
        <v>52.072289074482391</v>
      </c>
    </row>
    <row r="5" spans="1:12" x14ac:dyDescent="0.25">
      <c r="A5" t="s">
        <v>4</v>
      </c>
      <c r="B5" t="s">
        <v>18</v>
      </c>
      <c r="C5">
        <v>19</v>
      </c>
      <c r="D5">
        <v>114</v>
      </c>
      <c r="E5">
        <f t="shared" si="0"/>
        <v>133</v>
      </c>
      <c r="F5">
        <v>58</v>
      </c>
      <c r="G5">
        <v>58</v>
      </c>
      <c r="H5">
        <f t="shared" si="1"/>
        <v>0.56390977443609025</v>
      </c>
      <c r="I5">
        <f t="shared" si="2"/>
        <v>0.56390977443609025</v>
      </c>
      <c r="K5" s="3" t="s">
        <v>43</v>
      </c>
      <c r="L5" s="3">
        <f xml:space="preserve"> (SUM(I2:I13)/COUNTA(I2:I13))*100</f>
        <v>51.653494621331063</v>
      </c>
    </row>
    <row r="6" spans="1:12" x14ac:dyDescent="0.25">
      <c r="A6" t="s">
        <v>5</v>
      </c>
      <c r="B6" t="s">
        <v>18</v>
      </c>
      <c r="C6">
        <v>19</v>
      </c>
      <c r="D6">
        <v>107</v>
      </c>
      <c r="E6">
        <f t="shared" si="0"/>
        <v>126</v>
      </c>
      <c r="F6">
        <v>59</v>
      </c>
      <c r="G6">
        <v>59</v>
      </c>
      <c r="H6">
        <f t="shared" si="1"/>
        <v>0.53174603174603174</v>
      </c>
      <c r="I6">
        <f t="shared" si="2"/>
        <v>0.53174603174603174</v>
      </c>
    </row>
    <row r="7" spans="1:12" x14ac:dyDescent="0.25">
      <c r="A7" t="s">
        <v>6</v>
      </c>
      <c r="B7" t="s">
        <v>18</v>
      </c>
      <c r="C7">
        <v>28</v>
      </c>
      <c r="D7">
        <v>140</v>
      </c>
      <c r="E7">
        <f t="shared" si="0"/>
        <v>168</v>
      </c>
      <c r="F7">
        <v>70</v>
      </c>
      <c r="G7">
        <v>70</v>
      </c>
      <c r="H7">
        <f t="shared" si="1"/>
        <v>0.58333333333333337</v>
      </c>
      <c r="I7">
        <f t="shared" si="2"/>
        <v>0.58333333333333337</v>
      </c>
    </row>
    <row r="8" spans="1:12" x14ac:dyDescent="0.25">
      <c r="A8" t="s">
        <v>7</v>
      </c>
      <c r="B8" t="s">
        <v>18</v>
      </c>
      <c r="C8">
        <v>39</v>
      </c>
      <c r="D8">
        <v>120</v>
      </c>
      <c r="E8">
        <f t="shared" si="0"/>
        <v>159</v>
      </c>
      <c r="F8">
        <v>61</v>
      </c>
      <c r="G8">
        <v>61</v>
      </c>
      <c r="H8">
        <f t="shared" si="1"/>
        <v>0.61635220125786161</v>
      </c>
      <c r="I8">
        <f t="shared" si="2"/>
        <v>0.61635220125786161</v>
      </c>
      <c r="K8" s="4" t="s">
        <v>53</v>
      </c>
      <c r="L8" s="5">
        <v>83.318665375772795</v>
      </c>
    </row>
    <row r="9" spans="1:12" x14ac:dyDescent="0.25">
      <c r="A9" t="s">
        <v>8</v>
      </c>
      <c r="B9" t="s">
        <v>18</v>
      </c>
      <c r="C9">
        <v>35</v>
      </c>
      <c r="D9">
        <v>130</v>
      </c>
      <c r="E9">
        <f t="shared" si="0"/>
        <v>165</v>
      </c>
      <c r="F9">
        <v>62</v>
      </c>
      <c r="G9">
        <v>63</v>
      </c>
      <c r="H9">
        <f t="shared" si="1"/>
        <v>0.62424242424242427</v>
      </c>
      <c r="I9">
        <f t="shared" si="2"/>
        <v>0.61818181818181817</v>
      </c>
      <c r="K9" s="4" t="s">
        <v>54</v>
      </c>
      <c r="L9" s="5">
        <v>52.072289074482391</v>
      </c>
    </row>
    <row r="10" spans="1:12" x14ac:dyDescent="0.25">
      <c r="A10" t="s">
        <v>9</v>
      </c>
      <c r="B10" t="s">
        <v>18</v>
      </c>
      <c r="C10">
        <v>28</v>
      </c>
      <c r="D10">
        <v>114</v>
      </c>
      <c r="E10">
        <f t="shared" si="0"/>
        <v>142</v>
      </c>
      <c r="F10">
        <v>79</v>
      </c>
      <c r="G10">
        <v>78</v>
      </c>
      <c r="H10">
        <f t="shared" si="1"/>
        <v>0.44366197183098594</v>
      </c>
      <c r="I10">
        <f t="shared" si="2"/>
        <v>0.45070422535211269</v>
      </c>
    </row>
    <row r="11" spans="1:12" x14ac:dyDescent="0.25">
      <c r="A11" t="s">
        <v>10</v>
      </c>
      <c r="B11" t="s">
        <v>18</v>
      </c>
      <c r="C11">
        <v>40</v>
      </c>
      <c r="D11">
        <v>115</v>
      </c>
      <c r="E11">
        <f t="shared" si="0"/>
        <v>155</v>
      </c>
      <c r="F11">
        <v>88</v>
      </c>
      <c r="G11">
        <v>91</v>
      </c>
      <c r="H11">
        <f t="shared" si="1"/>
        <v>0.43225806451612903</v>
      </c>
      <c r="I11">
        <f t="shared" si="2"/>
        <v>0.41290322580645161</v>
      </c>
      <c r="K11" s="4" t="s">
        <v>53</v>
      </c>
      <c r="L11" s="5">
        <v>82.768754168868981</v>
      </c>
    </row>
    <row r="12" spans="1:12" x14ac:dyDescent="0.25">
      <c r="A12" t="s">
        <v>11</v>
      </c>
      <c r="B12" t="s">
        <v>18</v>
      </c>
      <c r="C12">
        <v>30</v>
      </c>
      <c r="D12">
        <v>127</v>
      </c>
      <c r="E12">
        <f t="shared" si="0"/>
        <v>157</v>
      </c>
      <c r="F12">
        <v>66</v>
      </c>
      <c r="G12">
        <v>66</v>
      </c>
      <c r="H12">
        <f t="shared" si="1"/>
        <v>0.57961783439490444</v>
      </c>
      <c r="I12">
        <f t="shared" si="2"/>
        <v>0.57961783439490444</v>
      </c>
      <c r="K12" s="4" t="s">
        <v>54</v>
      </c>
      <c r="L12" s="5">
        <v>51.653494621331063</v>
      </c>
    </row>
    <row r="13" spans="1:12" x14ac:dyDescent="0.25">
      <c r="A13" t="s">
        <v>12</v>
      </c>
      <c r="B13" t="s">
        <v>18</v>
      </c>
      <c r="C13">
        <v>26</v>
      </c>
      <c r="D13">
        <v>125</v>
      </c>
      <c r="E13">
        <f t="shared" si="0"/>
        <v>151</v>
      </c>
      <c r="F13">
        <v>77</v>
      </c>
      <c r="G13">
        <v>79</v>
      </c>
      <c r="H13">
        <f t="shared" si="1"/>
        <v>0.49006622516556292</v>
      </c>
      <c r="I13">
        <f t="shared" si="2"/>
        <v>0.47682119205298013</v>
      </c>
    </row>
    <row r="16" spans="1:12" x14ac:dyDescent="0.25">
      <c r="A16" s="3" t="s">
        <v>34</v>
      </c>
      <c r="D16" s="3" t="s">
        <v>35</v>
      </c>
      <c r="H16" s="3" t="s">
        <v>34</v>
      </c>
      <c r="L16" s="3" t="s">
        <v>35</v>
      </c>
    </row>
    <row r="17" spans="1:13" x14ac:dyDescent="0.25">
      <c r="A17" t="s">
        <v>25</v>
      </c>
      <c r="B17">
        <v>115</v>
      </c>
      <c r="D17" s="2" t="s">
        <v>25</v>
      </c>
      <c r="E17">
        <v>175</v>
      </c>
      <c r="H17" t="s">
        <v>22</v>
      </c>
      <c r="I17">
        <v>64</v>
      </c>
      <c r="L17" t="s">
        <v>22</v>
      </c>
      <c r="M17">
        <v>87</v>
      </c>
    </row>
    <row r="18" spans="1:13" x14ac:dyDescent="0.25">
      <c r="A18" t="s">
        <v>24</v>
      </c>
      <c r="B18">
        <v>101</v>
      </c>
      <c r="D18" s="2" t="s">
        <v>24</v>
      </c>
      <c r="E18">
        <v>153</v>
      </c>
      <c r="H18" t="s">
        <v>23</v>
      </c>
      <c r="I18">
        <v>42</v>
      </c>
      <c r="L18" t="s">
        <v>23</v>
      </c>
      <c r="M18">
        <v>83</v>
      </c>
    </row>
    <row r="19" spans="1:13" x14ac:dyDescent="0.25">
      <c r="A19" t="s">
        <v>26</v>
      </c>
      <c r="B19">
        <v>109</v>
      </c>
      <c r="D19" s="2" t="s">
        <v>26</v>
      </c>
      <c r="E19">
        <v>169</v>
      </c>
      <c r="H19" t="s">
        <v>24</v>
      </c>
      <c r="I19">
        <v>50</v>
      </c>
      <c r="L19" t="s">
        <v>24</v>
      </c>
      <c r="M19">
        <v>66</v>
      </c>
    </row>
    <row r="20" spans="1:13" x14ac:dyDescent="0.25">
      <c r="A20" t="s">
        <v>30</v>
      </c>
      <c r="B20">
        <v>113</v>
      </c>
      <c r="D20" s="2" t="s">
        <v>30</v>
      </c>
      <c r="E20">
        <v>179</v>
      </c>
      <c r="H20" t="s">
        <v>25</v>
      </c>
      <c r="I20">
        <v>61</v>
      </c>
      <c r="L20" t="s">
        <v>25</v>
      </c>
      <c r="M20">
        <v>97</v>
      </c>
    </row>
    <row r="21" spans="1:13" x14ac:dyDescent="0.25">
      <c r="A21" t="s">
        <v>28</v>
      </c>
      <c r="B21">
        <v>103</v>
      </c>
      <c r="D21" s="2" t="s">
        <v>28</v>
      </c>
      <c r="E21">
        <v>155</v>
      </c>
      <c r="H21" t="s">
        <v>26</v>
      </c>
      <c r="I21">
        <v>66</v>
      </c>
      <c r="L21" t="s">
        <v>26</v>
      </c>
      <c r="M21">
        <v>94</v>
      </c>
    </row>
    <row r="22" spans="1:13" x14ac:dyDescent="0.25">
      <c r="A22" t="s">
        <v>31</v>
      </c>
      <c r="B22">
        <v>132</v>
      </c>
      <c r="D22" s="2" t="s">
        <v>31</v>
      </c>
      <c r="E22">
        <v>188</v>
      </c>
      <c r="H22" t="s">
        <v>27</v>
      </c>
      <c r="I22">
        <v>63</v>
      </c>
      <c r="L22" t="s">
        <v>27</v>
      </c>
      <c r="M22">
        <v>147</v>
      </c>
    </row>
    <row r="23" spans="1:13" x14ac:dyDescent="0.25">
      <c r="A23" t="s">
        <v>22</v>
      </c>
      <c r="B23">
        <v>129</v>
      </c>
      <c r="D23" s="2" t="s">
        <v>22</v>
      </c>
      <c r="E23">
        <v>196</v>
      </c>
      <c r="H23" t="s">
        <v>28</v>
      </c>
      <c r="I23">
        <v>54</v>
      </c>
      <c r="L23" t="s">
        <v>28</v>
      </c>
      <c r="M23">
        <v>84</v>
      </c>
    </row>
    <row r="24" spans="1:13" x14ac:dyDescent="0.25">
      <c r="A24" t="s">
        <v>29</v>
      </c>
      <c r="B24">
        <v>133</v>
      </c>
      <c r="D24" s="2" t="s">
        <v>29</v>
      </c>
      <c r="E24">
        <v>191</v>
      </c>
      <c r="H24" t="s">
        <v>29</v>
      </c>
      <c r="I24">
        <v>65</v>
      </c>
      <c r="L24" t="s">
        <v>29</v>
      </c>
      <c r="M24">
        <v>87</v>
      </c>
    </row>
    <row r="25" spans="1:13" x14ac:dyDescent="0.25">
      <c r="A25" t="s">
        <v>33</v>
      </c>
      <c r="B25">
        <v>124</v>
      </c>
      <c r="D25" s="2" t="s">
        <v>33</v>
      </c>
      <c r="E25">
        <v>244</v>
      </c>
      <c r="H25" t="s">
        <v>30</v>
      </c>
      <c r="I25">
        <v>57</v>
      </c>
      <c r="L25" t="s">
        <v>30</v>
      </c>
      <c r="M25">
        <v>85</v>
      </c>
    </row>
    <row r="26" spans="1:13" x14ac:dyDescent="0.25">
      <c r="A26" t="s">
        <v>27</v>
      </c>
      <c r="B26">
        <v>129</v>
      </c>
      <c r="D26" s="2" t="s">
        <v>27</v>
      </c>
      <c r="E26">
        <v>287</v>
      </c>
      <c r="H26" t="s">
        <v>31</v>
      </c>
      <c r="I26">
        <v>64</v>
      </c>
      <c r="L26" t="s">
        <v>31</v>
      </c>
      <c r="M26">
        <v>89</v>
      </c>
    </row>
    <row r="27" spans="1:13" x14ac:dyDescent="0.25">
      <c r="A27" t="s">
        <v>23</v>
      </c>
      <c r="B27">
        <v>89</v>
      </c>
      <c r="D27" s="2" t="s">
        <v>23</v>
      </c>
      <c r="E27">
        <v>170</v>
      </c>
      <c r="H27" t="s">
        <v>32</v>
      </c>
      <c r="I27">
        <v>65</v>
      </c>
      <c r="L27" t="s">
        <v>32</v>
      </c>
      <c r="M27">
        <v>138</v>
      </c>
    </row>
    <row r="28" spans="1:13" x14ac:dyDescent="0.25">
      <c r="A28" t="s">
        <v>32</v>
      </c>
      <c r="B28">
        <v>119</v>
      </c>
      <c r="D28" s="2" t="s">
        <v>32</v>
      </c>
      <c r="E28">
        <v>261</v>
      </c>
      <c r="H28" t="s">
        <v>33</v>
      </c>
      <c r="I28">
        <v>62</v>
      </c>
      <c r="L28" t="s">
        <v>33</v>
      </c>
      <c r="M28">
        <v>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A782-2EF8-42D9-82EA-018C35757DB7}">
  <dimension ref="A1:L28"/>
  <sheetViews>
    <sheetView topLeftCell="G1" workbookViewId="0">
      <selection activeCell="F2" sqref="F2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19</v>
      </c>
      <c r="C2">
        <v>12</v>
      </c>
      <c r="D2">
        <v>210</v>
      </c>
      <c r="E2">
        <f>SUM(C2:D2)</f>
        <v>222</v>
      </c>
      <c r="F2">
        <v>21</v>
      </c>
      <c r="G2">
        <v>35</v>
      </c>
      <c r="H2">
        <f>ABS((E2-F2)/E2)</f>
        <v>0.90540540540540537</v>
      </c>
      <c r="I2">
        <f>ABS((E2-G2)/E2)</f>
        <v>0.84234234234234229</v>
      </c>
      <c r="K2" s="3" t="s">
        <v>38</v>
      </c>
      <c r="L2" s="3">
        <f>SQRT(SUMXMY2(E2:E13,F2:F13)/COUNTA(E2:E13))</f>
        <v>148.13507349712964</v>
      </c>
    </row>
    <row r="3" spans="1:12" x14ac:dyDescent="0.25">
      <c r="A3" t="s">
        <v>2</v>
      </c>
      <c r="B3" t="s">
        <v>19</v>
      </c>
      <c r="C3">
        <v>14</v>
      </c>
      <c r="D3">
        <v>162</v>
      </c>
      <c r="E3">
        <f t="shared" ref="E3:E13" si="0">SUM(C3:D3)</f>
        <v>176</v>
      </c>
      <c r="F3">
        <v>22</v>
      </c>
      <c r="G3">
        <v>43</v>
      </c>
      <c r="H3">
        <f t="shared" ref="H3:H13" si="1">ABS((E3-F3)/E3)</f>
        <v>0.875</v>
      </c>
      <c r="I3">
        <f t="shared" ref="I3:I13" si="2">ABS((E3-G3)/E3)</f>
        <v>0.75568181818181823</v>
      </c>
      <c r="K3" s="3" t="s">
        <v>39</v>
      </c>
      <c r="L3" s="3">
        <f>SQRT(SUMXMY2(E2:E13,G2:G13)/COUNTA(E2:E13))</f>
        <v>142.32943007918871</v>
      </c>
    </row>
    <row r="4" spans="1:12" x14ac:dyDescent="0.25">
      <c r="A4" t="s">
        <v>3</v>
      </c>
      <c r="B4" t="s">
        <v>19</v>
      </c>
      <c r="C4">
        <v>3</v>
      </c>
      <c r="D4">
        <v>201</v>
      </c>
      <c r="E4">
        <f t="shared" si="0"/>
        <v>204</v>
      </c>
      <c r="F4">
        <v>54</v>
      </c>
      <c r="G4">
        <v>65</v>
      </c>
      <c r="H4">
        <f t="shared" si="1"/>
        <v>0.73529411764705888</v>
      </c>
      <c r="I4">
        <f t="shared" si="2"/>
        <v>0.68137254901960786</v>
      </c>
      <c r="K4" s="3" t="s">
        <v>42</v>
      </c>
      <c r="L4" s="3">
        <f xml:space="preserve"> (SUM(H2:H13)/COUNTA(H2:H13))*100</f>
        <v>91.215977544587986</v>
      </c>
    </row>
    <row r="5" spans="1:12" x14ac:dyDescent="0.25">
      <c r="A5" t="s">
        <v>4</v>
      </c>
      <c r="B5" t="s">
        <v>19</v>
      </c>
      <c r="C5">
        <v>17</v>
      </c>
      <c r="D5">
        <v>165</v>
      </c>
      <c r="E5">
        <f t="shared" si="0"/>
        <v>182</v>
      </c>
      <c r="F5">
        <v>13</v>
      </c>
      <c r="G5">
        <v>14</v>
      </c>
      <c r="H5">
        <f t="shared" si="1"/>
        <v>0.9285714285714286</v>
      </c>
      <c r="I5">
        <f t="shared" si="2"/>
        <v>0.92307692307692313</v>
      </c>
      <c r="K5" s="3" t="s">
        <v>43</v>
      </c>
      <c r="L5" s="3">
        <f xml:space="preserve"> (SUM(I2:I13)/COUNTA(I2:I13))*100</f>
        <v>87.803855456642495</v>
      </c>
    </row>
    <row r="6" spans="1:12" x14ac:dyDescent="0.25">
      <c r="A6" t="s">
        <v>5</v>
      </c>
      <c r="B6" t="s">
        <v>19</v>
      </c>
      <c r="C6">
        <v>103</v>
      </c>
      <c r="D6">
        <v>100</v>
      </c>
      <c r="E6">
        <f t="shared" si="0"/>
        <v>203</v>
      </c>
      <c r="F6">
        <v>12</v>
      </c>
      <c r="G6">
        <v>13</v>
      </c>
      <c r="H6">
        <f t="shared" si="1"/>
        <v>0.94088669950738912</v>
      </c>
      <c r="I6">
        <f t="shared" si="2"/>
        <v>0.93596059113300489</v>
      </c>
    </row>
    <row r="7" spans="1:12" x14ac:dyDescent="0.25">
      <c r="A7" t="s">
        <v>6</v>
      </c>
      <c r="B7" t="s">
        <v>19</v>
      </c>
      <c r="C7">
        <v>2</v>
      </c>
      <c r="D7">
        <v>61</v>
      </c>
      <c r="E7">
        <f t="shared" si="0"/>
        <v>63</v>
      </c>
      <c r="F7">
        <v>2</v>
      </c>
      <c r="G7">
        <v>4</v>
      </c>
      <c r="H7">
        <f t="shared" si="1"/>
        <v>0.96825396825396826</v>
      </c>
      <c r="I7">
        <f t="shared" si="2"/>
        <v>0.93650793650793651</v>
      </c>
    </row>
    <row r="8" spans="1:12" x14ac:dyDescent="0.25">
      <c r="A8" t="s">
        <v>7</v>
      </c>
      <c r="B8" t="s">
        <v>19</v>
      </c>
      <c r="C8">
        <v>2</v>
      </c>
      <c r="D8">
        <v>96</v>
      </c>
      <c r="E8">
        <f t="shared" si="0"/>
        <v>98</v>
      </c>
      <c r="F8">
        <v>9</v>
      </c>
      <c r="G8">
        <v>11</v>
      </c>
      <c r="H8">
        <f t="shared" si="1"/>
        <v>0.90816326530612246</v>
      </c>
      <c r="I8">
        <f t="shared" si="2"/>
        <v>0.88775510204081631</v>
      </c>
    </row>
    <row r="9" spans="1:12" x14ac:dyDescent="0.25">
      <c r="A9" t="s">
        <v>8</v>
      </c>
      <c r="B9" t="s">
        <v>19</v>
      </c>
      <c r="C9">
        <v>5</v>
      </c>
      <c r="D9">
        <v>132</v>
      </c>
      <c r="E9">
        <f t="shared" si="0"/>
        <v>137</v>
      </c>
      <c r="F9">
        <v>13</v>
      </c>
      <c r="G9">
        <v>14</v>
      </c>
      <c r="H9">
        <f t="shared" si="1"/>
        <v>0.9051094890510949</v>
      </c>
      <c r="I9">
        <f t="shared" si="2"/>
        <v>0.8978102189781022</v>
      </c>
    </row>
    <row r="10" spans="1:12" x14ac:dyDescent="0.25">
      <c r="A10" t="s">
        <v>9</v>
      </c>
      <c r="B10" t="s">
        <v>19</v>
      </c>
      <c r="C10">
        <v>14</v>
      </c>
      <c r="D10">
        <v>150</v>
      </c>
      <c r="E10">
        <f t="shared" si="0"/>
        <v>164</v>
      </c>
      <c r="F10">
        <v>9</v>
      </c>
      <c r="G10">
        <v>14</v>
      </c>
      <c r="H10">
        <f t="shared" si="1"/>
        <v>0.94512195121951215</v>
      </c>
      <c r="I10">
        <f t="shared" si="2"/>
        <v>0.91463414634146345</v>
      </c>
    </row>
    <row r="11" spans="1:12" x14ac:dyDescent="0.25">
      <c r="A11" t="s">
        <v>10</v>
      </c>
      <c r="B11" t="s">
        <v>19</v>
      </c>
      <c r="C11">
        <v>4</v>
      </c>
      <c r="D11">
        <v>127</v>
      </c>
      <c r="E11">
        <f t="shared" si="0"/>
        <v>131</v>
      </c>
      <c r="F11">
        <v>11</v>
      </c>
      <c r="G11">
        <v>18</v>
      </c>
      <c r="H11">
        <f t="shared" si="1"/>
        <v>0.91603053435114501</v>
      </c>
      <c r="I11">
        <f t="shared" si="2"/>
        <v>0.86259541984732824</v>
      </c>
    </row>
    <row r="12" spans="1:12" x14ac:dyDescent="0.25">
      <c r="A12" t="s">
        <v>11</v>
      </c>
      <c r="B12" t="s">
        <v>19</v>
      </c>
      <c r="C12">
        <v>6</v>
      </c>
      <c r="D12">
        <v>156</v>
      </c>
      <c r="E12">
        <f t="shared" si="0"/>
        <v>162</v>
      </c>
      <c r="F12">
        <v>7</v>
      </c>
      <c r="G12">
        <v>7</v>
      </c>
      <c r="H12">
        <f t="shared" si="1"/>
        <v>0.95679012345679015</v>
      </c>
      <c r="I12">
        <f t="shared" si="2"/>
        <v>0.95679012345679015</v>
      </c>
    </row>
    <row r="13" spans="1:12" x14ac:dyDescent="0.25">
      <c r="A13" t="s">
        <v>12</v>
      </c>
      <c r="B13" t="s">
        <v>19</v>
      </c>
      <c r="C13">
        <v>8</v>
      </c>
      <c r="D13">
        <v>147</v>
      </c>
      <c r="E13">
        <f t="shared" si="0"/>
        <v>155</v>
      </c>
      <c r="F13">
        <v>6</v>
      </c>
      <c r="G13">
        <v>9</v>
      </c>
      <c r="H13">
        <f t="shared" si="1"/>
        <v>0.96129032258064517</v>
      </c>
      <c r="I13">
        <f t="shared" si="2"/>
        <v>0.9419354838709677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35</v>
      </c>
      <c r="D17" s="2" t="s">
        <v>25</v>
      </c>
      <c r="E17">
        <v>54</v>
      </c>
      <c r="G17" t="s">
        <v>22</v>
      </c>
      <c r="H17">
        <v>9</v>
      </c>
      <c r="K17" t="s">
        <v>22</v>
      </c>
      <c r="L17">
        <v>11</v>
      </c>
    </row>
    <row r="18" spans="1:12" x14ac:dyDescent="0.25">
      <c r="A18" t="s">
        <v>24</v>
      </c>
      <c r="B18">
        <v>29</v>
      </c>
      <c r="D18" s="2" t="s">
        <v>24</v>
      </c>
      <c r="E18">
        <v>50</v>
      </c>
      <c r="G18" t="s">
        <v>23</v>
      </c>
      <c r="H18">
        <v>7</v>
      </c>
      <c r="K18" t="s">
        <v>23</v>
      </c>
      <c r="L18">
        <v>7</v>
      </c>
    </row>
    <row r="19" spans="1:12" x14ac:dyDescent="0.25">
      <c r="A19" t="s">
        <v>26</v>
      </c>
      <c r="B19">
        <v>104</v>
      </c>
      <c r="D19" s="2" t="s">
        <v>26</v>
      </c>
      <c r="E19">
        <v>117</v>
      </c>
      <c r="G19" t="s">
        <v>24</v>
      </c>
      <c r="H19">
        <v>22</v>
      </c>
      <c r="K19" t="s">
        <v>24</v>
      </c>
      <c r="L19">
        <v>43</v>
      </c>
    </row>
    <row r="20" spans="1:12" x14ac:dyDescent="0.25">
      <c r="A20" t="s">
        <v>30</v>
      </c>
      <c r="B20">
        <v>34</v>
      </c>
      <c r="D20" s="2" t="s">
        <v>30</v>
      </c>
      <c r="E20">
        <v>38</v>
      </c>
      <c r="G20" t="s">
        <v>25</v>
      </c>
      <c r="H20">
        <v>21</v>
      </c>
      <c r="K20" t="s">
        <v>25</v>
      </c>
      <c r="L20">
        <v>35</v>
      </c>
    </row>
    <row r="21" spans="1:12" x14ac:dyDescent="0.25">
      <c r="A21" t="s">
        <v>28</v>
      </c>
      <c r="B21">
        <v>19</v>
      </c>
      <c r="D21" s="2" t="s">
        <v>28</v>
      </c>
      <c r="E21">
        <v>23</v>
      </c>
      <c r="G21" t="s">
        <v>26</v>
      </c>
      <c r="H21">
        <v>54</v>
      </c>
      <c r="K21" t="s">
        <v>26</v>
      </c>
      <c r="L21">
        <v>65</v>
      </c>
    </row>
    <row r="22" spans="1:12" x14ac:dyDescent="0.25">
      <c r="A22" t="s">
        <v>31</v>
      </c>
      <c r="B22">
        <v>18</v>
      </c>
      <c r="D22" s="2" t="s">
        <v>31</v>
      </c>
      <c r="E22">
        <v>31</v>
      </c>
      <c r="G22" t="s">
        <v>27</v>
      </c>
      <c r="H22">
        <v>11</v>
      </c>
      <c r="K22" t="s">
        <v>27</v>
      </c>
      <c r="L22">
        <v>18</v>
      </c>
    </row>
    <row r="23" spans="1:12" x14ac:dyDescent="0.25">
      <c r="A23" t="s">
        <v>22</v>
      </c>
      <c r="B23">
        <v>21</v>
      </c>
      <c r="D23" s="2" t="s">
        <v>22</v>
      </c>
      <c r="E23">
        <v>24</v>
      </c>
      <c r="G23" t="s">
        <v>28</v>
      </c>
      <c r="H23">
        <v>12</v>
      </c>
      <c r="K23" t="s">
        <v>28</v>
      </c>
      <c r="L23">
        <v>13</v>
      </c>
    </row>
    <row r="24" spans="1:12" x14ac:dyDescent="0.25">
      <c r="A24" t="s">
        <v>29</v>
      </c>
      <c r="B24">
        <v>31</v>
      </c>
      <c r="D24" s="2" t="s">
        <v>29</v>
      </c>
      <c r="E24">
        <v>45</v>
      </c>
      <c r="G24" t="s">
        <v>29</v>
      </c>
      <c r="H24">
        <v>13</v>
      </c>
      <c r="K24" t="s">
        <v>29</v>
      </c>
      <c r="L24">
        <v>14</v>
      </c>
    </row>
    <row r="25" spans="1:12" x14ac:dyDescent="0.25">
      <c r="A25" t="s">
        <v>33</v>
      </c>
      <c r="B25">
        <v>29</v>
      </c>
      <c r="D25" s="2" t="s">
        <v>33</v>
      </c>
      <c r="E25">
        <v>47</v>
      </c>
      <c r="G25" t="s">
        <v>30</v>
      </c>
      <c r="H25">
        <v>13</v>
      </c>
      <c r="K25" t="s">
        <v>30</v>
      </c>
      <c r="L25">
        <v>14</v>
      </c>
    </row>
    <row r="26" spans="1:12" x14ac:dyDescent="0.25">
      <c r="A26" t="s">
        <v>27</v>
      </c>
      <c r="B26">
        <v>25</v>
      </c>
      <c r="D26" s="2" t="s">
        <v>27</v>
      </c>
      <c r="E26">
        <v>38</v>
      </c>
      <c r="G26" t="s">
        <v>31</v>
      </c>
      <c r="H26">
        <v>2</v>
      </c>
      <c r="K26" t="s">
        <v>31</v>
      </c>
      <c r="L26">
        <v>4</v>
      </c>
    </row>
    <row r="27" spans="1:12" x14ac:dyDescent="0.25">
      <c r="A27" t="s">
        <v>23</v>
      </c>
      <c r="B27">
        <v>16</v>
      </c>
      <c r="D27" s="2" t="s">
        <v>23</v>
      </c>
      <c r="E27">
        <v>23</v>
      </c>
      <c r="G27" t="s">
        <v>32</v>
      </c>
      <c r="H27">
        <v>6</v>
      </c>
      <c r="K27" t="s">
        <v>32</v>
      </c>
      <c r="L27">
        <v>9</v>
      </c>
    </row>
    <row r="28" spans="1:12" x14ac:dyDescent="0.25">
      <c r="A28" t="s">
        <v>32</v>
      </c>
      <c r="B28">
        <v>21</v>
      </c>
      <c r="D28" s="2" t="s">
        <v>32</v>
      </c>
      <c r="E28">
        <v>40</v>
      </c>
      <c r="G28" t="s">
        <v>33</v>
      </c>
      <c r="H28">
        <v>9</v>
      </c>
      <c r="K28" t="s">
        <v>33</v>
      </c>
      <c r="L2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349D-5D87-4E89-A862-921D36F540E6}">
  <dimension ref="A1:L28"/>
  <sheetViews>
    <sheetView topLeftCell="H1" workbookViewId="0">
      <selection activeCell="L10" sqref="L10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20</v>
      </c>
      <c r="C2">
        <v>182</v>
      </c>
      <c r="D2">
        <v>1000</v>
      </c>
      <c r="E2">
        <f>SUM(C2:D2)</f>
        <v>1182</v>
      </c>
      <c r="F2">
        <v>2565</v>
      </c>
      <c r="G2">
        <v>5179</v>
      </c>
      <c r="H2">
        <f>ABS((E2-F2)/E2)</f>
        <v>1.1700507614213198</v>
      </c>
      <c r="I2">
        <f>ABS((E2-G2)/E2)</f>
        <v>3.3815566835871405</v>
      </c>
      <c r="K2" s="3" t="s">
        <v>38</v>
      </c>
      <c r="L2" s="3">
        <f>SQRT(SUMXMY2(E2:E13,F2:F13)/COUNTA(E2:E13))</f>
        <v>1603.9656584021161</v>
      </c>
    </row>
    <row r="3" spans="1:12" x14ac:dyDescent="0.25">
      <c r="A3" t="s">
        <v>2</v>
      </c>
      <c r="B3" t="s">
        <v>20</v>
      </c>
      <c r="C3">
        <v>169</v>
      </c>
      <c r="D3">
        <v>979</v>
      </c>
      <c r="E3">
        <f t="shared" ref="E3:E13" si="0">SUM(C3:D3)</f>
        <v>1148</v>
      </c>
      <c r="F3">
        <v>2226</v>
      </c>
      <c r="G3">
        <v>4527</v>
      </c>
      <c r="H3">
        <f t="shared" ref="H3:H13" si="1">ABS((E3-F3)/E3)</f>
        <v>0.93902439024390238</v>
      </c>
      <c r="I3">
        <f t="shared" ref="I3:I13" si="2">ABS((E3-G3)/E3)</f>
        <v>2.9433797909407664</v>
      </c>
      <c r="K3" s="3" t="s">
        <v>39</v>
      </c>
      <c r="L3" s="3">
        <f>SQRT(SUMXMY2(E2:E13,G2:G13)/COUNTA(E2:E13))</f>
        <v>4895.3681509497665</v>
      </c>
    </row>
    <row r="4" spans="1:12" x14ac:dyDescent="0.25">
      <c r="A4" t="s">
        <v>3</v>
      </c>
      <c r="B4" t="s">
        <v>20</v>
      </c>
      <c r="C4">
        <v>188</v>
      </c>
      <c r="D4">
        <v>955</v>
      </c>
      <c r="E4">
        <f t="shared" si="0"/>
        <v>1143</v>
      </c>
      <c r="F4">
        <v>2394</v>
      </c>
      <c r="G4">
        <v>4953</v>
      </c>
      <c r="H4">
        <f t="shared" si="1"/>
        <v>1.094488188976378</v>
      </c>
      <c r="I4">
        <f t="shared" si="2"/>
        <v>3.3333333333333335</v>
      </c>
      <c r="K4" s="3" t="s">
        <v>42</v>
      </c>
      <c r="L4" s="3">
        <f xml:space="preserve"> (SUM(H2:H13)/COUNTA(H2:H13))*100</f>
        <v>133.66751818836997</v>
      </c>
    </row>
    <row r="5" spans="1:12" x14ac:dyDescent="0.25">
      <c r="A5" t="s">
        <v>4</v>
      </c>
      <c r="B5" t="s">
        <v>20</v>
      </c>
      <c r="C5">
        <v>201</v>
      </c>
      <c r="D5">
        <v>1018</v>
      </c>
      <c r="E5">
        <f t="shared" si="0"/>
        <v>1219</v>
      </c>
      <c r="F5">
        <v>2426</v>
      </c>
      <c r="G5">
        <v>5127</v>
      </c>
      <c r="H5">
        <f t="shared" si="1"/>
        <v>0.99015586546349466</v>
      </c>
      <c r="I5">
        <f t="shared" si="2"/>
        <v>3.2059064807219033</v>
      </c>
      <c r="K5" s="3" t="s">
        <v>43</v>
      </c>
      <c r="L5" s="3">
        <f xml:space="preserve"> (SUM(I2:I13)/COUNTA(I2:I13))*100</f>
        <v>412.94506442811684</v>
      </c>
    </row>
    <row r="6" spans="1:12" x14ac:dyDescent="0.25">
      <c r="A6" t="s">
        <v>5</v>
      </c>
      <c r="B6" t="s">
        <v>20</v>
      </c>
      <c r="C6">
        <v>175</v>
      </c>
      <c r="D6">
        <v>862</v>
      </c>
      <c r="E6">
        <f t="shared" si="0"/>
        <v>1037</v>
      </c>
      <c r="F6">
        <v>2374</v>
      </c>
      <c r="G6">
        <v>4960</v>
      </c>
      <c r="H6">
        <f t="shared" si="1"/>
        <v>1.2892960462873675</v>
      </c>
      <c r="I6">
        <f t="shared" si="2"/>
        <v>3.7830279652844743</v>
      </c>
    </row>
    <row r="7" spans="1:12" x14ac:dyDescent="0.25">
      <c r="A7" t="s">
        <v>6</v>
      </c>
      <c r="B7" t="s">
        <v>20</v>
      </c>
      <c r="C7">
        <v>158</v>
      </c>
      <c r="D7">
        <v>1008</v>
      </c>
      <c r="E7">
        <f t="shared" si="0"/>
        <v>1166</v>
      </c>
      <c r="F7">
        <v>2245</v>
      </c>
      <c r="G7">
        <v>4590</v>
      </c>
      <c r="H7">
        <f t="shared" si="1"/>
        <v>0.92538593481989706</v>
      </c>
      <c r="I7">
        <f t="shared" si="2"/>
        <v>2.9365351629502574</v>
      </c>
    </row>
    <row r="8" spans="1:12" x14ac:dyDescent="0.25">
      <c r="A8" t="s">
        <v>7</v>
      </c>
      <c r="B8" t="s">
        <v>20</v>
      </c>
      <c r="C8">
        <v>170</v>
      </c>
      <c r="D8">
        <v>977</v>
      </c>
      <c r="E8">
        <f t="shared" si="0"/>
        <v>1147</v>
      </c>
      <c r="F8">
        <v>2533</v>
      </c>
      <c r="G8">
        <v>5564</v>
      </c>
      <c r="H8">
        <f t="shared" si="1"/>
        <v>1.2083696599825633</v>
      </c>
      <c r="I8">
        <f t="shared" si="2"/>
        <v>3.8509154315605927</v>
      </c>
    </row>
    <row r="9" spans="1:12" x14ac:dyDescent="0.25">
      <c r="A9" t="s">
        <v>8</v>
      </c>
      <c r="B9" t="s">
        <v>20</v>
      </c>
      <c r="C9">
        <v>173</v>
      </c>
      <c r="D9">
        <v>910</v>
      </c>
      <c r="E9">
        <f t="shared" si="0"/>
        <v>1083</v>
      </c>
      <c r="F9">
        <v>3397</v>
      </c>
      <c r="G9">
        <v>7441</v>
      </c>
      <c r="H9">
        <f t="shared" si="1"/>
        <v>2.1366574330563251</v>
      </c>
      <c r="I9">
        <f t="shared" si="2"/>
        <v>5.8707294552169902</v>
      </c>
    </row>
    <row r="10" spans="1:12" x14ac:dyDescent="0.25">
      <c r="A10" t="s">
        <v>9</v>
      </c>
      <c r="B10" t="s">
        <v>20</v>
      </c>
      <c r="C10">
        <v>177</v>
      </c>
      <c r="D10">
        <v>921</v>
      </c>
      <c r="E10">
        <f t="shared" si="0"/>
        <v>1098</v>
      </c>
      <c r="F10">
        <v>3370</v>
      </c>
      <c r="G10">
        <v>7880</v>
      </c>
      <c r="H10">
        <f t="shared" si="1"/>
        <v>2.0692167577413478</v>
      </c>
      <c r="I10">
        <f t="shared" si="2"/>
        <v>6.1766848816029141</v>
      </c>
    </row>
    <row r="11" spans="1:12" x14ac:dyDescent="0.25">
      <c r="A11" t="s">
        <v>10</v>
      </c>
      <c r="B11" t="s">
        <v>20</v>
      </c>
      <c r="C11">
        <v>184</v>
      </c>
      <c r="D11">
        <v>1079</v>
      </c>
      <c r="E11">
        <f t="shared" si="0"/>
        <v>1263</v>
      </c>
      <c r="F11">
        <v>3297</v>
      </c>
      <c r="G11">
        <v>7749</v>
      </c>
      <c r="H11">
        <f t="shared" si="1"/>
        <v>1.6104513064133017</v>
      </c>
      <c r="I11">
        <f t="shared" si="2"/>
        <v>5.1353919239904986</v>
      </c>
    </row>
    <row r="12" spans="1:12" x14ac:dyDescent="0.25">
      <c r="A12" t="s">
        <v>11</v>
      </c>
      <c r="B12" t="s">
        <v>20</v>
      </c>
      <c r="C12">
        <v>167</v>
      </c>
      <c r="D12">
        <v>1032</v>
      </c>
      <c r="E12">
        <f t="shared" si="0"/>
        <v>1199</v>
      </c>
      <c r="F12">
        <v>1940</v>
      </c>
      <c r="G12">
        <v>4695</v>
      </c>
      <c r="H12">
        <f t="shared" si="1"/>
        <v>0.61801501251042534</v>
      </c>
      <c r="I12">
        <f t="shared" si="2"/>
        <v>2.9157631359466221</v>
      </c>
    </row>
    <row r="13" spans="1:12" x14ac:dyDescent="0.25">
      <c r="A13" t="s">
        <v>12</v>
      </c>
      <c r="B13" t="s">
        <v>20</v>
      </c>
      <c r="C13">
        <v>168</v>
      </c>
      <c r="D13">
        <v>922</v>
      </c>
      <c r="E13">
        <f t="shared" si="0"/>
        <v>1090</v>
      </c>
      <c r="F13">
        <v>3258</v>
      </c>
      <c r="G13">
        <v>7652</v>
      </c>
      <c r="H13">
        <f t="shared" si="1"/>
        <v>1.9889908256880735</v>
      </c>
      <c r="I13">
        <f t="shared" si="2"/>
        <v>6.0201834862385324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3102</v>
      </c>
      <c r="D17" s="2" t="s">
        <v>25</v>
      </c>
      <c r="E17">
        <v>5775</v>
      </c>
      <c r="G17" t="s">
        <v>22</v>
      </c>
      <c r="H17">
        <v>2533</v>
      </c>
      <c r="K17" t="s">
        <v>22</v>
      </c>
      <c r="L17">
        <v>5564</v>
      </c>
    </row>
    <row r="18" spans="1:12" x14ac:dyDescent="0.25">
      <c r="A18" t="s">
        <v>24</v>
      </c>
      <c r="B18">
        <v>2718</v>
      </c>
      <c r="D18" s="2" t="s">
        <v>24</v>
      </c>
      <c r="E18">
        <v>5086</v>
      </c>
      <c r="G18" t="s">
        <v>23</v>
      </c>
      <c r="H18">
        <v>1940</v>
      </c>
      <c r="K18" t="s">
        <v>23</v>
      </c>
      <c r="L18">
        <v>4695</v>
      </c>
    </row>
    <row r="19" spans="1:12" x14ac:dyDescent="0.25">
      <c r="A19" t="s">
        <v>26</v>
      </c>
      <c r="B19">
        <v>2953</v>
      </c>
      <c r="D19" s="2" t="s">
        <v>26</v>
      </c>
      <c r="E19">
        <v>5591</v>
      </c>
      <c r="G19" t="s">
        <v>24</v>
      </c>
      <c r="H19">
        <v>2226</v>
      </c>
      <c r="K19" t="s">
        <v>24</v>
      </c>
      <c r="L19">
        <v>4527</v>
      </c>
    </row>
    <row r="20" spans="1:12" x14ac:dyDescent="0.25">
      <c r="A20" t="s">
        <v>30</v>
      </c>
      <c r="B20">
        <v>2990</v>
      </c>
      <c r="D20" s="2" t="s">
        <v>30</v>
      </c>
      <c r="E20">
        <v>5764</v>
      </c>
      <c r="G20" t="s">
        <v>25</v>
      </c>
      <c r="H20">
        <v>2565</v>
      </c>
      <c r="K20" t="s">
        <v>25</v>
      </c>
      <c r="L20">
        <v>5179</v>
      </c>
    </row>
    <row r="21" spans="1:12" x14ac:dyDescent="0.25">
      <c r="A21" t="s">
        <v>28</v>
      </c>
      <c r="B21">
        <v>2875</v>
      </c>
      <c r="D21" s="2" t="s">
        <v>28</v>
      </c>
      <c r="E21">
        <v>5544</v>
      </c>
      <c r="G21" t="s">
        <v>26</v>
      </c>
      <c r="H21">
        <v>2394</v>
      </c>
      <c r="K21" t="s">
        <v>26</v>
      </c>
      <c r="L21">
        <v>4953</v>
      </c>
    </row>
    <row r="22" spans="1:12" x14ac:dyDescent="0.25">
      <c r="A22" t="s">
        <v>31</v>
      </c>
      <c r="B22">
        <v>2752</v>
      </c>
      <c r="D22" s="2" t="s">
        <v>31</v>
      </c>
      <c r="E22">
        <v>5123</v>
      </c>
      <c r="G22" t="s">
        <v>27</v>
      </c>
      <c r="H22">
        <v>3297</v>
      </c>
      <c r="K22" t="s">
        <v>27</v>
      </c>
      <c r="L22">
        <v>7749</v>
      </c>
    </row>
    <row r="23" spans="1:12" x14ac:dyDescent="0.25">
      <c r="A23" t="s">
        <v>22</v>
      </c>
      <c r="B23">
        <v>3059</v>
      </c>
      <c r="D23" s="2" t="s">
        <v>22</v>
      </c>
      <c r="E23">
        <v>6171</v>
      </c>
      <c r="G23" t="s">
        <v>28</v>
      </c>
      <c r="H23">
        <v>2374</v>
      </c>
      <c r="K23" t="s">
        <v>28</v>
      </c>
      <c r="L23">
        <v>4960</v>
      </c>
    </row>
    <row r="24" spans="1:12" x14ac:dyDescent="0.25">
      <c r="A24" t="s">
        <v>29</v>
      </c>
      <c r="B24">
        <v>3981</v>
      </c>
      <c r="D24" s="2" t="s">
        <v>29</v>
      </c>
      <c r="E24">
        <v>8201</v>
      </c>
      <c r="G24" t="s">
        <v>29</v>
      </c>
      <c r="H24">
        <v>3397</v>
      </c>
      <c r="K24" t="s">
        <v>29</v>
      </c>
      <c r="L24">
        <v>7441</v>
      </c>
    </row>
    <row r="25" spans="1:12" x14ac:dyDescent="0.25">
      <c r="A25" t="s">
        <v>33</v>
      </c>
      <c r="B25">
        <v>3915</v>
      </c>
      <c r="D25" s="2" t="s">
        <v>33</v>
      </c>
      <c r="E25">
        <v>8672</v>
      </c>
      <c r="G25" t="s">
        <v>30</v>
      </c>
      <c r="H25">
        <v>2426</v>
      </c>
      <c r="K25" t="s">
        <v>30</v>
      </c>
      <c r="L25">
        <v>5127</v>
      </c>
    </row>
    <row r="26" spans="1:12" x14ac:dyDescent="0.25">
      <c r="A26" t="s">
        <v>27</v>
      </c>
      <c r="B26">
        <v>3915</v>
      </c>
      <c r="D26" s="2" t="s">
        <v>27</v>
      </c>
      <c r="E26">
        <v>8686</v>
      </c>
      <c r="G26" t="s">
        <v>31</v>
      </c>
      <c r="H26">
        <v>2245</v>
      </c>
      <c r="K26" t="s">
        <v>31</v>
      </c>
      <c r="L26">
        <v>4590</v>
      </c>
    </row>
    <row r="27" spans="1:12" x14ac:dyDescent="0.25">
      <c r="A27" t="s">
        <v>23</v>
      </c>
      <c r="B27">
        <v>2288</v>
      </c>
      <c r="D27" s="2" t="s">
        <v>23</v>
      </c>
      <c r="E27">
        <v>5244</v>
      </c>
      <c r="G27" t="s">
        <v>32</v>
      </c>
      <c r="H27">
        <v>3258</v>
      </c>
      <c r="K27" t="s">
        <v>32</v>
      </c>
      <c r="L27">
        <v>7652</v>
      </c>
    </row>
    <row r="28" spans="1:12" x14ac:dyDescent="0.25">
      <c r="A28" t="s">
        <v>32</v>
      </c>
      <c r="B28">
        <v>3841</v>
      </c>
      <c r="D28" s="2" t="s">
        <v>32</v>
      </c>
      <c r="E28">
        <v>8473</v>
      </c>
      <c r="G28" t="s">
        <v>33</v>
      </c>
      <c r="H28">
        <v>3370</v>
      </c>
      <c r="K28" t="s">
        <v>33</v>
      </c>
      <c r="L28">
        <v>7880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587-AC27-4B19-9FB0-96A461B36B06}">
  <dimension ref="A1:L28"/>
  <sheetViews>
    <sheetView topLeftCell="F1" zoomScale="81" workbookViewId="0">
      <selection activeCell="L5" sqref="L5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21</v>
      </c>
      <c r="C2">
        <v>1</v>
      </c>
      <c r="D2">
        <v>45</v>
      </c>
      <c r="E2">
        <f>SUM(C2:D2)</f>
        <v>46</v>
      </c>
      <c r="F2">
        <v>14</v>
      </c>
      <c r="G2">
        <v>18</v>
      </c>
      <c r="H2">
        <f>ABS((E2-F2)/E2)</f>
        <v>0.69565217391304346</v>
      </c>
      <c r="I2">
        <f>ABS((E2-G2)/E2)</f>
        <v>0.60869565217391308</v>
      </c>
      <c r="K2" s="3" t="s">
        <v>38</v>
      </c>
      <c r="L2" s="3">
        <f>SQRT(SUMXMY2(E2:E13,F2:F13)/COUNTA(E2:E13))</f>
        <v>70.110032567861978</v>
      </c>
    </row>
    <row r="3" spans="1:12" x14ac:dyDescent="0.25">
      <c r="A3" t="s">
        <v>2</v>
      </c>
      <c r="B3" t="s">
        <v>21</v>
      </c>
      <c r="C3">
        <v>0</v>
      </c>
      <c r="D3">
        <v>43</v>
      </c>
      <c r="E3">
        <f t="shared" ref="E3:E13" si="0">SUM(C3:D3)</f>
        <v>43</v>
      </c>
      <c r="F3">
        <v>13</v>
      </c>
      <c r="G3">
        <v>14</v>
      </c>
      <c r="H3">
        <f t="shared" ref="H3:H13" si="1">ABS((E3-F3)/E3)</f>
        <v>0.69767441860465118</v>
      </c>
      <c r="I3">
        <f t="shared" ref="I3:I13" si="2">ABS((E3-G3)/E3)</f>
        <v>0.67441860465116277</v>
      </c>
      <c r="K3" s="3" t="s">
        <v>39</v>
      </c>
      <c r="L3" s="3">
        <f>SQRT(SUMXMY2(E2:E13,G2:G13)/COUNTA(E2:E13))</f>
        <v>47.036333473886614</v>
      </c>
    </row>
    <row r="4" spans="1:12" x14ac:dyDescent="0.25">
      <c r="A4" t="s">
        <v>3</v>
      </c>
      <c r="B4" t="s">
        <v>21</v>
      </c>
      <c r="C4">
        <v>1</v>
      </c>
      <c r="D4">
        <v>52</v>
      </c>
      <c r="E4">
        <f t="shared" si="0"/>
        <v>53</v>
      </c>
      <c r="F4">
        <v>11</v>
      </c>
      <c r="G4">
        <v>18</v>
      </c>
      <c r="H4">
        <f t="shared" si="1"/>
        <v>0.79245283018867929</v>
      </c>
      <c r="I4">
        <f t="shared" si="2"/>
        <v>0.660377358490566</v>
      </c>
      <c r="K4" s="3" t="s">
        <v>42</v>
      </c>
      <c r="L4" s="3">
        <f xml:space="preserve"> (SUM(H2:H13)/COUNTA(H2:H13))*100</f>
        <v>70.445273063046628</v>
      </c>
    </row>
    <row r="5" spans="1:12" x14ac:dyDescent="0.25">
      <c r="A5" t="s">
        <v>4</v>
      </c>
      <c r="B5" t="s">
        <v>21</v>
      </c>
      <c r="C5">
        <v>3</v>
      </c>
      <c r="D5">
        <v>57</v>
      </c>
      <c r="E5">
        <f t="shared" si="0"/>
        <v>60</v>
      </c>
      <c r="F5">
        <v>22</v>
      </c>
      <c r="G5">
        <v>27</v>
      </c>
      <c r="H5">
        <f t="shared" si="1"/>
        <v>0.6333333333333333</v>
      </c>
      <c r="I5">
        <f t="shared" si="2"/>
        <v>0.55000000000000004</v>
      </c>
      <c r="K5" s="3" t="s">
        <v>43</v>
      </c>
      <c r="L5" s="3">
        <f xml:space="preserve"> (SUM(I2:I13)/COUNTA(I2:I13))*100</f>
        <v>53.250367897281095</v>
      </c>
    </row>
    <row r="6" spans="1:12" x14ac:dyDescent="0.25">
      <c r="A6" t="s">
        <v>5</v>
      </c>
      <c r="B6" t="s">
        <v>21</v>
      </c>
      <c r="C6">
        <v>2</v>
      </c>
      <c r="D6">
        <v>63</v>
      </c>
      <c r="E6">
        <f t="shared" si="0"/>
        <v>65</v>
      </c>
      <c r="F6">
        <v>13</v>
      </c>
      <c r="G6">
        <v>16</v>
      </c>
      <c r="H6">
        <f t="shared" si="1"/>
        <v>0.8</v>
      </c>
      <c r="I6">
        <f t="shared" si="2"/>
        <v>0.75384615384615383</v>
      </c>
    </row>
    <row r="7" spans="1:12" x14ac:dyDescent="0.25">
      <c r="A7" t="s">
        <v>6</v>
      </c>
      <c r="B7" t="s">
        <v>21</v>
      </c>
      <c r="C7">
        <v>0</v>
      </c>
      <c r="D7">
        <v>72</v>
      </c>
      <c r="E7">
        <f t="shared" si="0"/>
        <v>72</v>
      </c>
      <c r="F7">
        <v>18</v>
      </c>
      <c r="G7">
        <v>21</v>
      </c>
      <c r="H7">
        <f t="shared" si="1"/>
        <v>0.75</v>
      </c>
      <c r="I7">
        <f t="shared" si="2"/>
        <v>0.70833333333333337</v>
      </c>
    </row>
    <row r="8" spans="1:12" x14ac:dyDescent="0.25">
      <c r="A8" t="s">
        <v>7</v>
      </c>
      <c r="B8" t="s">
        <v>21</v>
      </c>
      <c r="C8">
        <v>0</v>
      </c>
      <c r="D8">
        <v>72</v>
      </c>
      <c r="E8">
        <f t="shared" si="0"/>
        <v>72</v>
      </c>
      <c r="F8">
        <v>19</v>
      </c>
      <c r="G8">
        <v>28</v>
      </c>
      <c r="H8">
        <f t="shared" si="1"/>
        <v>0.73611111111111116</v>
      </c>
      <c r="I8">
        <f t="shared" si="2"/>
        <v>0.61111111111111116</v>
      </c>
    </row>
    <row r="9" spans="1:12" x14ac:dyDescent="0.25">
      <c r="A9" t="s">
        <v>8</v>
      </c>
      <c r="B9" t="s">
        <v>21</v>
      </c>
      <c r="C9">
        <v>0</v>
      </c>
      <c r="D9">
        <v>65</v>
      </c>
      <c r="E9">
        <f t="shared" si="0"/>
        <v>65</v>
      </c>
      <c r="F9">
        <v>32</v>
      </c>
      <c r="G9">
        <v>42</v>
      </c>
      <c r="H9">
        <f t="shared" si="1"/>
        <v>0.50769230769230766</v>
      </c>
      <c r="I9">
        <f t="shared" si="2"/>
        <v>0.35384615384615387</v>
      </c>
    </row>
    <row r="10" spans="1:12" x14ac:dyDescent="0.25">
      <c r="A10" t="s">
        <v>9</v>
      </c>
      <c r="B10" t="s">
        <v>21</v>
      </c>
      <c r="C10">
        <v>2</v>
      </c>
      <c r="D10">
        <v>74</v>
      </c>
      <c r="E10">
        <f t="shared" si="0"/>
        <v>76</v>
      </c>
      <c r="F10">
        <v>29</v>
      </c>
      <c r="G10">
        <v>70</v>
      </c>
      <c r="H10">
        <f t="shared" si="1"/>
        <v>0.61842105263157898</v>
      </c>
      <c r="I10">
        <f t="shared" si="2"/>
        <v>7.8947368421052627E-2</v>
      </c>
    </row>
    <row r="11" spans="1:12" x14ac:dyDescent="0.25">
      <c r="A11" t="s">
        <v>10</v>
      </c>
      <c r="B11" t="s">
        <v>21</v>
      </c>
      <c r="C11">
        <v>0</v>
      </c>
      <c r="D11">
        <v>142</v>
      </c>
      <c r="E11">
        <f t="shared" si="0"/>
        <v>142</v>
      </c>
      <c r="F11">
        <v>20</v>
      </c>
      <c r="G11">
        <v>55</v>
      </c>
      <c r="H11">
        <f t="shared" si="1"/>
        <v>0.85915492957746475</v>
      </c>
      <c r="I11">
        <f t="shared" si="2"/>
        <v>0.61267605633802813</v>
      </c>
    </row>
    <row r="12" spans="1:12" x14ac:dyDescent="0.25">
      <c r="A12" t="s">
        <v>11</v>
      </c>
      <c r="B12" t="s">
        <v>21</v>
      </c>
      <c r="C12">
        <v>6</v>
      </c>
      <c r="D12">
        <v>105</v>
      </c>
      <c r="E12">
        <f t="shared" si="0"/>
        <v>111</v>
      </c>
      <c r="F12">
        <v>40</v>
      </c>
      <c r="G12">
        <v>64</v>
      </c>
      <c r="H12">
        <f t="shared" si="1"/>
        <v>0.63963963963963966</v>
      </c>
      <c r="I12">
        <f t="shared" si="2"/>
        <v>0.42342342342342343</v>
      </c>
    </row>
    <row r="13" spans="1:12" x14ac:dyDescent="0.25">
      <c r="A13" t="s">
        <v>12</v>
      </c>
      <c r="B13" t="s">
        <v>21</v>
      </c>
      <c r="C13">
        <v>6</v>
      </c>
      <c r="D13">
        <v>200</v>
      </c>
      <c r="E13">
        <f t="shared" si="0"/>
        <v>206</v>
      </c>
      <c r="F13">
        <v>57</v>
      </c>
      <c r="G13">
        <v>133</v>
      </c>
      <c r="H13">
        <f t="shared" si="1"/>
        <v>0.72330097087378642</v>
      </c>
      <c r="I13">
        <f t="shared" si="2"/>
        <v>0.35436893203883496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504</v>
      </c>
      <c r="D17" s="2" t="s">
        <v>25</v>
      </c>
      <c r="E17">
        <v>458</v>
      </c>
      <c r="G17" t="s">
        <v>22</v>
      </c>
      <c r="H17">
        <v>339</v>
      </c>
      <c r="K17" t="s">
        <v>22</v>
      </c>
      <c r="L17">
        <v>333</v>
      </c>
    </row>
    <row r="18" spans="1:12" x14ac:dyDescent="0.25">
      <c r="A18" t="s">
        <v>24</v>
      </c>
      <c r="B18">
        <v>689</v>
      </c>
      <c r="D18" s="2" t="s">
        <v>24</v>
      </c>
      <c r="E18">
        <v>651</v>
      </c>
      <c r="G18" t="s">
        <v>23</v>
      </c>
      <c r="H18">
        <v>294</v>
      </c>
      <c r="K18" t="s">
        <v>23</v>
      </c>
      <c r="L18">
        <v>330</v>
      </c>
    </row>
    <row r="19" spans="1:12" x14ac:dyDescent="0.25">
      <c r="A19" t="s">
        <v>26</v>
      </c>
      <c r="B19">
        <v>1472</v>
      </c>
      <c r="D19" s="2" t="s">
        <v>26</v>
      </c>
      <c r="E19">
        <v>1434</v>
      </c>
      <c r="G19" t="s">
        <v>24</v>
      </c>
      <c r="H19">
        <v>636</v>
      </c>
      <c r="K19" t="s">
        <v>24</v>
      </c>
      <c r="L19">
        <v>605</v>
      </c>
    </row>
    <row r="20" spans="1:12" x14ac:dyDescent="0.25">
      <c r="A20" t="s">
        <v>30</v>
      </c>
      <c r="B20">
        <v>1200</v>
      </c>
      <c r="D20" s="2" t="s">
        <v>30</v>
      </c>
      <c r="E20">
        <v>1193</v>
      </c>
      <c r="G20" t="s">
        <v>25</v>
      </c>
      <c r="H20">
        <v>432</v>
      </c>
      <c r="K20" t="s">
        <v>25</v>
      </c>
      <c r="L20">
        <v>397</v>
      </c>
    </row>
    <row r="21" spans="1:12" x14ac:dyDescent="0.25">
      <c r="A21" t="s">
        <v>28</v>
      </c>
      <c r="B21">
        <v>954</v>
      </c>
      <c r="D21" s="2" t="s">
        <v>28</v>
      </c>
      <c r="E21">
        <v>985</v>
      </c>
      <c r="G21" t="s">
        <v>26</v>
      </c>
      <c r="H21">
        <v>1403</v>
      </c>
      <c r="K21" t="s">
        <v>26</v>
      </c>
      <c r="L21">
        <v>1381</v>
      </c>
    </row>
    <row r="22" spans="1:12" x14ac:dyDescent="0.25">
      <c r="A22" t="s">
        <v>31</v>
      </c>
      <c r="B22">
        <v>482</v>
      </c>
      <c r="D22" s="2" t="s">
        <v>31</v>
      </c>
      <c r="E22">
        <v>558</v>
      </c>
      <c r="G22" t="s">
        <v>27</v>
      </c>
      <c r="H22">
        <v>281</v>
      </c>
      <c r="K22" t="s">
        <v>27</v>
      </c>
      <c r="L22">
        <v>302</v>
      </c>
    </row>
    <row r="23" spans="1:12" x14ac:dyDescent="0.25">
      <c r="A23" t="s">
        <v>22</v>
      </c>
      <c r="B23">
        <v>411</v>
      </c>
      <c r="D23" s="2" t="s">
        <v>22</v>
      </c>
      <c r="E23">
        <v>490</v>
      </c>
      <c r="G23" t="s">
        <v>28</v>
      </c>
      <c r="H23">
        <v>881</v>
      </c>
      <c r="K23" t="s">
        <v>28</v>
      </c>
      <c r="L23">
        <v>864</v>
      </c>
    </row>
    <row r="24" spans="1:12" x14ac:dyDescent="0.25">
      <c r="A24" t="s">
        <v>29</v>
      </c>
      <c r="B24">
        <v>437</v>
      </c>
      <c r="D24" s="2" t="s">
        <v>29</v>
      </c>
      <c r="E24">
        <v>460</v>
      </c>
      <c r="G24" t="s">
        <v>29</v>
      </c>
      <c r="H24">
        <v>363</v>
      </c>
      <c r="K24" t="s">
        <v>29</v>
      </c>
      <c r="L24">
        <v>366</v>
      </c>
    </row>
    <row r="25" spans="1:12" x14ac:dyDescent="0.25">
      <c r="A25" t="s">
        <v>33</v>
      </c>
      <c r="B25">
        <v>185</v>
      </c>
      <c r="D25" s="2" t="s">
        <v>33</v>
      </c>
      <c r="E25">
        <v>305</v>
      </c>
      <c r="G25" t="s">
        <v>30</v>
      </c>
      <c r="H25">
        <v>1139</v>
      </c>
      <c r="K25" t="s">
        <v>30</v>
      </c>
      <c r="L25">
        <v>1137</v>
      </c>
    </row>
    <row r="26" spans="1:12" x14ac:dyDescent="0.25">
      <c r="A26" t="s">
        <v>27</v>
      </c>
      <c r="B26">
        <v>360</v>
      </c>
      <c r="D26" s="2" t="s">
        <v>27</v>
      </c>
      <c r="E26">
        <v>476</v>
      </c>
      <c r="G26" t="s">
        <v>31</v>
      </c>
      <c r="H26">
        <v>414</v>
      </c>
      <c r="K26" t="s">
        <v>31</v>
      </c>
      <c r="L26">
        <v>398</v>
      </c>
    </row>
    <row r="27" spans="1:12" x14ac:dyDescent="0.25">
      <c r="A27" t="s">
        <v>23</v>
      </c>
      <c r="B27">
        <v>335</v>
      </c>
      <c r="D27" s="2" t="s">
        <v>23</v>
      </c>
      <c r="E27">
        <v>371</v>
      </c>
      <c r="G27" t="s">
        <v>32</v>
      </c>
      <c r="H27">
        <v>248</v>
      </c>
      <c r="K27" t="s">
        <v>32</v>
      </c>
      <c r="L27">
        <v>360</v>
      </c>
    </row>
    <row r="28" spans="1:12" x14ac:dyDescent="0.25">
      <c r="A28" t="s">
        <v>32</v>
      </c>
      <c r="B28">
        <v>325</v>
      </c>
      <c r="D28" s="2" t="s">
        <v>32</v>
      </c>
      <c r="E28">
        <v>470</v>
      </c>
      <c r="G28" t="s">
        <v>33</v>
      </c>
      <c r="H28">
        <v>117</v>
      </c>
      <c r="K28" t="s">
        <v>33</v>
      </c>
      <c r="L28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1044-981B-4A6A-912D-C212E8F7BC6F}">
  <dimension ref="A1:L28"/>
  <sheetViews>
    <sheetView topLeftCell="H1" workbookViewId="0">
      <selection activeCell="L5" sqref="L5"/>
    </sheetView>
  </sheetViews>
  <sheetFormatPr defaultRowHeight="15" x14ac:dyDescent="0.25"/>
  <cols>
    <col min="2" max="2" width="10.42578125" bestFit="1" customWidth="1"/>
    <col min="5" max="5" width="15.42578125" bestFit="1" customWidth="1"/>
    <col min="6" max="6" width="21.42578125" bestFit="1" customWidth="1"/>
    <col min="7" max="7" width="21.140625" bestFit="1" customWidth="1"/>
    <col min="8" max="9" width="12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40</v>
      </c>
      <c r="C2">
        <v>9</v>
      </c>
      <c r="D2">
        <v>173</v>
      </c>
      <c r="E2">
        <f>SUM(C2:D2)</f>
        <v>182</v>
      </c>
      <c r="F2">
        <v>158</v>
      </c>
      <c r="G2">
        <v>164</v>
      </c>
      <c r="H2">
        <f>ABS((E2-F2)/E2)</f>
        <v>0.13186813186813187</v>
      </c>
      <c r="I2">
        <f>ABS((E2-G2)/E2)</f>
        <v>9.8901098901098897E-2</v>
      </c>
      <c r="K2" s="3" t="s">
        <v>38</v>
      </c>
      <c r="L2" s="3">
        <f>SQRT(SUMXMY2(E2:E13,F2:F13)/COUNTA(E2:E13))</f>
        <v>191.16615809290096</v>
      </c>
    </row>
    <row r="3" spans="1:12" x14ac:dyDescent="0.25">
      <c r="A3" t="s">
        <v>2</v>
      </c>
      <c r="B3" t="s">
        <v>40</v>
      </c>
      <c r="C3">
        <v>10</v>
      </c>
      <c r="D3">
        <v>157</v>
      </c>
      <c r="E3">
        <f t="shared" ref="E3:E13" si="0">SUM(C3:D3)</f>
        <v>167</v>
      </c>
      <c r="F3">
        <v>411</v>
      </c>
      <c r="G3">
        <v>411</v>
      </c>
      <c r="H3">
        <f t="shared" ref="H3:H13" si="1">ABS((E3-F3)/E3)</f>
        <v>1.4610778443113772</v>
      </c>
      <c r="I3">
        <f t="shared" ref="I3:I13" si="2">ABS((E3-G3)/E3)</f>
        <v>1.4610778443113772</v>
      </c>
      <c r="K3" s="3" t="s">
        <v>39</v>
      </c>
      <c r="L3" s="3">
        <f>SQRT(SUMXMY2(E2:E13,G2:G13)/COUNTA(E2:E13))</f>
        <v>217.18981713392242</v>
      </c>
    </row>
    <row r="4" spans="1:12" x14ac:dyDescent="0.25">
      <c r="A4" t="s">
        <v>3</v>
      </c>
      <c r="B4" t="s">
        <v>40</v>
      </c>
      <c r="C4">
        <v>10</v>
      </c>
      <c r="D4">
        <v>195</v>
      </c>
      <c r="E4">
        <f t="shared" si="0"/>
        <v>205</v>
      </c>
      <c r="F4">
        <v>78</v>
      </c>
      <c r="G4">
        <v>78</v>
      </c>
      <c r="H4">
        <f t="shared" si="1"/>
        <v>0.61951219512195121</v>
      </c>
      <c r="I4">
        <f t="shared" si="2"/>
        <v>0.61951219512195121</v>
      </c>
      <c r="K4" s="3" t="s">
        <v>42</v>
      </c>
      <c r="L4" s="3">
        <f xml:space="preserve"> (SUM(H2:H13)/COUNTA(H2:H13))*100</f>
        <v>74.584770383246436</v>
      </c>
    </row>
    <row r="5" spans="1:12" x14ac:dyDescent="0.25">
      <c r="A5" t="s">
        <v>4</v>
      </c>
      <c r="B5" t="s">
        <v>40</v>
      </c>
      <c r="C5">
        <v>16</v>
      </c>
      <c r="D5">
        <v>182</v>
      </c>
      <c r="E5">
        <f t="shared" si="0"/>
        <v>198</v>
      </c>
      <c r="F5">
        <v>253</v>
      </c>
      <c r="G5">
        <v>276</v>
      </c>
      <c r="H5">
        <f t="shared" si="1"/>
        <v>0.27777777777777779</v>
      </c>
      <c r="I5">
        <f t="shared" si="2"/>
        <v>0.39393939393939392</v>
      </c>
      <c r="K5" s="3" t="s">
        <v>43</v>
      </c>
      <c r="L5" s="3">
        <f xml:space="preserve"> (SUM(I2:I13)/COUNTA(I2:I13))*100</f>
        <v>89.715063810350003</v>
      </c>
    </row>
    <row r="6" spans="1:12" x14ac:dyDescent="0.25">
      <c r="A6" t="s">
        <v>5</v>
      </c>
      <c r="B6" t="s">
        <v>40</v>
      </c>
      <c r="C6">
        <v>10</v>
      </c>
      <c r="D6">
        <v>146</v>
      </c>
      <c r="E6">
        <f t="shared" si="0"/>
        <v>156</v>
      </c>
      <c r="F6">
        <v>427</v>
      </c>
      <c r="G6">
        <v>455</v>
      </c>
      <c r="H6">
        <f t="shared" si="1"/>
        <v>1.7371794871794872</v>
      </c>
      <c r="I6">
        <f t="shared" si="2"/>
        <v>1.9166666666666667</v>
      </c>
    </row>
    <row r="7" spans="1:12" x14ac:dyDescent="0.25">
      <c r="A7" t="s">
        <v>6</v>
      </c>
      <c r="B7" t="s">
        <v>40</v>
      </c>
      <c r="C7">
        <v>14</v>
      </c>
      <c r="D7">
        <v>188</v>
      </c>
      <c r="E7">
        <f t="shared" si="0"/>
        <v>202</v>
      </c>
      <c r="F7">
        <v>604</v>
      </c>
      <c r="G7">
        <v>642</v>
      </c>
      <c r="H7">
        <f t="shared" si="1"/>
        <v>1.9900990099009901</v>
      </c>
      <c r="I7">
        <f t="shared" si="2"/>
        <v>2.1782178217821784</v>
      </c>
    </row>
    <row r="8" spans="1:12" x14ac:dyDescent="0.25">
      <c r="A8" t="s">
        <v>7</v>
      </c>
      <c r="B8" t="s">
        <v>40</v>
      </c>
      <c r="C8">
        <v>11</v>
      </c>
      <c r="D8">
        <v>214</v>
      </c>
      <c r="E8">
        <f t="shared" si="0"/>
        <v>225</v>
      </c>
      <c r="F8">
        <v>515</v>
      </c>
      <c r="G8">
        <v>586</v>
      </c>
      <c r="H8">
        <f t="shared" si="1"/>
        <v>1.288888888888889</v>
      </c>
      <c r="I8">
        <f t="shared" si="2"/>
        <v>1.6044444444444443</v>
      </c>
    </row>
    <row r="9" spans="1:12" x14ac:dyDescent="0.25">
      <c r="A9" t="s">
        <v>8</v>
      </c>
      <c r="B9" t="s">
        <v>40</v>
      </c>
      <c r="C9">
        <v>10</v>
      </c>
      <c r="D9">
        <v>200</v>
      </c>
      <c r="E9">
        <f t="shared" si="0"/>
        <v>210</v>
      </c>
      <c r="F9">
        <v>222</v>
      </c>
      <c r="G9">
        <v>285</v>
      </c>
      <c r="H9">
        <f t="shared" si="1"/>
        <v>5.7142857142857141E-2</v>
      </c>
      <c r="I9">
        <f t="shared" si="2"/>
        <v>0.35714285714285715</v>
      </c>
    </row>
    <row r="10" spans="1:12" x14ac:dyDescent="0.25">
      <c r="A10" t="s">
        <v>9</v>
      </c>
      <c r="B10" t="s">
        <v>40</v>
      </c>
      <c r="C10">
        <v>17</v>
      </c>
      <c r="D10">
        <v>200</v>
      </c>
      <c r="E10">
        <f t="shared" si="0"/>
        <v>217</v>
      </c>
      <c r="F10">
        <v>317</v>
      </c>
      <c r="G10">
        <v>408</v>
      </c>
      <c r="H10">
        <f t="shared" si="1"/>
        <v>0.46082949308755761</v>
      </c>
      <c r="I10">
        <f t="shared" si="2"/>
        <v>0.88018433179723499</v>
      </c>
    </row>
    <row r="11" spans="1:12" x14ac:dyDescent="0.25">
      <c r="A11" t="s">
        <v>10</v>
      </c>
      <c r="B11" t="s">
        <v>40</v>
      </c>
      <c r="C11">
        <v>22</v>
      </c>
      <c r="D11">
        <v>198</v>
      </c>
      <c r="E11">
        <f t="shared" si="0"/>
        <v>220</v>
      </c>
      <c r="F11">
        <v>183</v>
      </c>
      <c r="G11">
        <v>314</v>
      </c>
      <c r="H11">
        <f t="shared" si="1"/>
        <v>0.16818181818181818</v>
      </c>
      <c r="I11">
        <f t="shared" si="2"/>
        <v>0.42727272727272725</v>
      </c>
    </row>
    <row r="12" spans="1:12" x14ac:dyDescent="0.25">
      <c r="A12" t="s">
        <v>11</v>
      </c>
      <c r="B12" t="s">
        <v>40</v>
      </c>
      <c r="C12">
        <v>22</v>
      </c>
      <c r="D12">
        <v>210</v>
      </c>
      <c r="E12">
        <f t="shared" si="0"/>
        <v>232</v>
      </c>
      <c r="F12">
        <v>63</v>
      </c>
      <c r="G12">
        <v>150</v>
      </c>
      <c r="H12">
        <f t="shared" si="1"/>
        <v>0.72844827586206895</v>
      </c>
      <c r="I12">
        <f t="shared" si="2"/>
        <v>0.35344827586206895</v>
      </c>
    </row>
    <row r="13" spans="1:12" x14ac:dyDescent="0.25">
      <c r="A13" t="s">
        <v>12</v>
      </c>
      <c r="B13" t="s">
        <v>40</v>
      </c>
      <c r="C13">
        <v>13</v>
      </c>
      <c r="D13">
        <v>227</v>
      </c>
      <c r="E13">
        <f t="shared" si="0"/>
        <v>240</v>
      </c>
      <c r="F13">
        <v>233</v>
      </c>
      <c r="G13">
        <v>354</v>
      </c>
      <c r="H13">
        <f t="shared" si="1"/>
        <v>2.9166666666666667E-2</v>
      </c>
      <c r="I13">
        <f t="shared" si="2"/>
        <v>0.47499999999999998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234</v>
      </c>
      <c r="D17" s="2" t="s">
        <v>25</v>
      </c>
      <c r="E17">
        <v>327</v>
      </c>
      <c r="G17" t="s">
        <v>22</v>
      </c>
      <c r="H17">
        <v>572</v>
      </c>
      <c r="K17" t="s">
        <v>22</v>
      </c>
      <c r="L17">
        <v>765</v>
      </c>
    </row>
    <row r="18" spans="1:12" x14ac:dyDescent="0.25">
      <c r="A18" t="s">
        <v>24</v>
      </c>
      <c r="B18">
        <v>502</v>
      </c>
      <c r="D18" s="2" t="s">
        <v>24</v>
      </c>
      <c r="E18">
        <v>595</v>
      </c>
      <c r="G18" t="s">
        <v>23</v>
      </c>
      <c r="H18">
        <v>70</v>
      </c>
      <c r="K18" t="s">
        <v>23</v>
      </c>
      <c r="L18">
        <v>210</v>
      </c>
    </row>
    <row r="19" spans="1:12" x14ac:dyDescent="0.25">
      <c r="A19" t="s">
        <v>26</v>
      </c>
      <c r="B19">
        <v>139</v>
      </c>
      <c r="D19" s="2" t="s">
        <v>26</v>
      </c>
      <c r="E19">
        <v>239</v>
      </c>
      <c r="G19" t="s">
        <v>24</v>
      </c>
      <c r="H19">
        <v>459</v>
      </c>
      <c r="K19" t="s">
        <v>24</v>
      </c>
      <c r="L19">
        <v>517</v>
      </c>
    </row>
    <row r="20" spans="1:12" x14ac:dyDescent="0.25">
      <c r="A20" t="s">
        <v>30</v>
      </c>
      <c r="B20">
        <v>330</v>
      </c>
      <c r="D20" s="2" t="s">
        <v>30</v>
      </c>
      <c r="E20">
        <v>474</v>
      </c>
      <c r="G20" t="s">
        <v>25</v>
      </c>
      <c r="H20">
        <v>189</v>
      </c>
      <c r="K20" t="s">
        <v>25</v>
      </c>
      <c r="L20">
        <v>259</v>
      </c>
    </row>
    <row r="21" spans="1:12" x14ac:dyDescent="0.25">
      <c r="A21" t="s">
        <v>28</v>
      </c>
      <c r="B21">
        <v>524</v>
      </c>
      <c r="D21" s="2" t="s">
        <v>28</v>
      </c>
      <c r="E21">
        <v>651</v>
      </c>
      <c r="G21" t="s">
        <v>26</v>
      </c>
      <c r="H21">
        <v>94</v>
      </c>
      <c r="K21" t="s">
        <v>26</v>
      </c>
      <c r="L21">
        <v>161</v>
      </c>
    </row>
    <row r="22" spans="1:12" x14ac:dyDescent="0.25">
      <c r="A22" t="s">
        <v>31</v>
      </c>
      <c r="B22">
        <v>685</v>
      </c>
      <c r="D22" s="2" t="s">
        <v>31</v>
      </c>
      <c r="E22">
        <v>839</v>
      </c>
      <c r="G22" t="s">
        <v>27</v>
      </c>
      <c r="H22">
        <v>200</v>
      </c>
      <c r="K22" t="s">
        <v>27</v>
      </c>
      <c r="L22">
        <v>424</v>
      </c>
    </row>
    <row r="23" spans="1:12" x14ac:dyDescent="0.25">
      <c r="A23" t="s">
        <v>22</v>
      </c>
      <c r="B23">
        <v>629</v>
      </c>
      <c r="D23" s="2" t="s">
        <v>22</v>
      </c>
      <c r="E23">
        <v>880</v>
      </c>
      <c r="G23" t="s">
        <v>28</v>
      </c>
      <c r="H23">
        <v>471</v>
      </c>
      <c r="K23" t="s">
        <v>28</v>
      </c>
      <c r="L23">
        <v>555</v>
      </c>
    </row>
    <row r="24" spans="1:12" x14ac:dyDescent="0.25">
      <c r="A24" t="s">
        <v>29</v>
      </c>
      <c r="B24">
        <v>297</v>
      </c>
      <c r="D24" s="2" t="s">
        <v>29</v>
      </c>
      <c r="E24">
        <v>471</v>
      </c>
      <c r="G24" t="s">
        <v>29</v>
      </c>
      <c r="H24">
        <v>239</v>
      </c>
      <c r="K24" t="s">
        <v>29</v>
      </c>
      <c r="L24">
        <v>372</v>
      </c>
    </row>
    <row r="25" spans="1:12" x14ac:dyDescent="0.25">
      <c r="A25" t="s">
        <v>33</v>
      </c>
      <c r="B25">
        <v>404</v>
      </c>
      <c r="D25" s="2" t="s">
        <v>33</v>
      </c>
      <c r="E25">
        <v>695</v>
      </c>
      <c r="G25" t="s">
        <v>30</v>
      </c>
      <c r="H25">
        <v>269</v>
      </c>
      <c r="K25" t="s">
        <v>30</v>
      </c>
      <c r="L25">
        <v>372</v>
      </c>
    </row>
    <row r="26" spans="1:12" x14ac:dyDescent="0.25">
      <c r="A26" t="s">
        <v>27</v>
      </c>
      <c r="B26">
        <v>260</v>
      </c>
      <c r="D26" s="2" t="s">
        <v>27</v>
      </c>
      <c r="E26">
        <v>576</v>
      </c>
      <c r="G26" t="s">
        <v>31</v>
      </c>
      <c r="H26">
        <v>639</v>
      </c>
      <c r="K26" t="s">
        <v>31</v>
      </c>
      <c r="L26">
        <v>757</v>
      </c>
    </row>
    <row r="27" spans="1:12" x14ac:dyDescent="0.25">
      <c r="A27" t="s">
        <v>23</v>
      </c>
      <c r="B27">
        <v>114</v>
      </c>
      <c r="D27" s="2" t="s">
        <v>23</v>
      </c>
      <c r="E27">
        <v>317</v>
      </c>
      <c r="G27" t="s">
        <v>32</v>
      </c>
      <c r="H27">
        <v>258</v>
      </c>
      <c r="K27" t="s">
        <v>32</v>
      </c>
      <c r="L27">
        <v>511</v>
      </c>
    </row>
    <row r="28" spans="1:12" x14ac:dyDescent="0.25">
      <c r="A28" t="s">
        <v>32</v>
      </c>
      <c r="B28">
        <v>321</v>
      </c>
      <c r="D28" s="2" t="s">
        <v>32</v>
      </c>
      <c r="E28">
        <v>673</v>
      </c>
      <c r="G28" t="s">
        <v>33</v>
      </c>
      <c r="H28">
        <v>342</v>
      </c>
      <c r="K28" t="s">
        <v>33</v>
      </c>
      <c r="L28">
        <v>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E3A-03FA-4086-AD38-CDC02DAA3D52}">
  <dimension ref="A1:L28"/>
  <sheetViews>
    <sheetView topLeftCell="G1" workbookViewId="0">
      <selection activeCell="L5" sqref="L5"/>
    </sheetView>
  </sheetViews>
  <sheetFormatPr defaultRowHeight="15" x14ac:dyDescent="0.25"/>
  <cols>
    <col min="5" max="5" width="15.42578125" bestFit="1" customWidth="1"/>
    <col min="6" max="6" width="21.42578125" bestFit="1" customWidth="1"/>
    <col min="7" max="7" width="21.14062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41</v>
      </c>
      <c r="C2">
        <v>0</v>
      </c>
      <c r="D2">
        <v>12</v>
      </c>
      <c r="E2">
        <f>SUM(C2:D2)</f>
        <v>12</v>
      </c>
      <c r="F2">
        <v>0</v>
      </c>
      <c r="G2">
        <v>0</v>
      </c>
      <c r="H2">
        <f>ABS((E2-F2)/E2)</f>
        <v>1</v>
      </c>
      <c r="I2">
        <f>ABS((E2-G2)/E2)</f>
        <v>1</v>
      </c>
      <c r="K2" s="3" t="s">
        <v>38</v>
      </c>
      <c r="L2" s="3">
        <f>SQRT(SUMXMY2(E2:E13,F2:F13)/COUNTA(E2:E13))</f>
        <v>11.412712210513327</v>
      </c>
    </row>
    <row r="3" spans="1:12" x14ac:dyDescent="0.25">
      <c r="A3" t="s">
        <v>2</v>
      </c>
      <c r="B3" t="s">
        <v>41</v>
      </c>
      <c r="C3">
        <v>0</v>
      </c>
      <c r="D3">
        <v>9</v>
      </c>
      <c r="E3">
        <f t="shared" ref="E3:E13" si="0">SUM(C3:D3)</f>
        <v>9</v>
      </c>
      <c r="F3">
        <v>5</v>
      </c>
      <c r="G3">
        <v>0</v>
      </c>
      <c r="H3">
        <f t="shared" ref="H3:H13" si="1">ABS((E3-F3)/E3)</f>
        <v>0.44444444444444442</v>
      </c>
      <c r="I3">
        <f t="shared" ref="I3:I13" si="2">ABS((E3-G3)/E3)</f>
        <v>1</v>
      </c>
      <c r="K3" s="3" t="s">
        <v>39</v>
      </c>
      <c r="L3" s="3">
        <f>SQRT(SUMXMY2(E2:E13,G2:G13)/COUNTA(E2:E13))</f>
        <v>13.407087677791923</v>
      </c>
    </row>
    <row r="4" spans="1:12" x14ac:dyDescent="0.25">
      <c r="A4" t="s">
        <v>3</v>
      </c>
      <c r="B4" t="s">
        <v>41</v>
      </c>
      <c r="C4">
        <v>0</v>
      </c>
      <c r="D4">
        <v>18</v>
      </c>
      <c r="E4">
        <f t="shared" si="0"/>
        <v>18</v>
      </c>
      <c r="F4">
        <v>9</v>
      </c>
      <c r="G4">
        <v>3</v>
      </c>
      <c r="H4">
        <f t="shared" si="1"/>
        <v>0.5</v>
      </c>
      <c r="I4">
        <f t="shared" si="2"/>
        <v>0.83333333333333337</v>
      </c>
      <c r="K4" s="3" t="s">
        <v>42</v>
      </c>
      <c r="L4" s="3">
        <f xml:space="preserve"> (SUM(H2:H13)/COUNTA(H2:H13))*100</f>
        <v>70.300925925925924</v>
      </c>
    </row>
    <row r="5" spans="1:12" x14ac:dyDescent="0.25">
      <c r="A5" t="s">
        <v>4</v>
      </c>
      <c r="B5" t="s">
        <v>41</v>
      </c>
      <c r="C5">
        <v>0</v>
      </c>
      <c r="D5">
        <v>16</v>
      </c>
      <c r="E5">
        <f t="shared" si="0"/>
        <v>16</v>
      </c>
      <c r="F5">
        <v>6</v>
      </c>
      <c r="G5">
        <v>5</v>
      </c>
      <c r="H5">
        <f t="shared" si="1"/>
        <v>0.625</v>
      </c>
      <c r="I5">
        <f t="shared" si="2"/>
        <v>0.6875</v>
      </c>
      <c r="K5" s="3" t="s">
        <v>43</v>
      </c>
      <c r="L5" s="3">
        <f xml:space="preserve"> (SUM(I2:I13)/COUNTA(I2:I13))*100</f>
        <v>85.868055555555557</v>
      </c>
    </row>
    <row r="6" spans="1:12" x14ac:dyDescent="0.25">
      <c r="A6" t="s">
        <v>5</v>
      </c>
      <c r="B6" t="s">
        <v>41</v>
      </c>
      <c r="C6">
        <v>0</v>
      </c>
      <c r="D6">
        <v>16</v>
      </c>
      <c r="E6">
        <f t="shared" si="0"/>
        <v>16</v>
      </c>
      <c r="F6">
        <v>4</v>
      </c>
      <c r="G6">
        <v>2</v>
      </c>
      <c r="H6">
        <f t="shared" si="1"/>
        <v>0.75</v>
      </c>
      <c r="I6">
        <f t="shared" si="2"/>
        <v>0.875</v>
      </c>
    </row>
    <row r="7" spans="1:12" x14ac:dyDescent="0.25">
      <c r="A7" t="s">
        <v>6</v>
      </c>
      <c r="B7" t="s">
        <v>41</v>
      </c>
      <c r="C7">
        <v>0</v>
      </c>
      <c r="D7">
        <v>16</v>
      </c>
      <c r="E7">
        <f t="shared" si="0"/>
        <v>16</v>
      </c>
      <c r="F7">
        <v>3</v>
      </c>
      <c r="G7">
        <v>3</v>
      </c>
      <c r="H7">
        <f t="shared" si="1"/>
        <v>0.8125</v>
      </c>
      <c r="I7">
        <f t="shared" si="2"/>
        <v>0.8125</v>
      </c>
    </row>
    <row r="8" spans="1:12" x14ac:dyDescent="0.25">
      <c r="A8" t="s">
        <v>7</v>
      </c>
      <c r="B8" t="s">
        <v>41</v>
      </c>
      <c r="C8">
        <v>0</v>
      </c>
      <c r="D8">
        <v>16</v>
      </c>
      <c r="E8">
        <f t="shared" si="0"/>
        <v>16</v>
      </c>
      <c r="F8">
        <v>5</v>
      </c>
      <c r="G8">
        <v>3</v>
      </c>
      <c r="H8">
        <f t="shared" si="1"/>
        <v>0.6875</v>
      </c>
      <c r="I8">
        <f t="shared" si="2"/>
        <v>0.8125</v>
      </c>
    </row>
    <row r="9" spans="1:12" x14ac:dyDescent="0.25">
      <c r="A9" t="s">
        <v>8</v>
      </c>
      <c r="B9" t="s">
        <v>41</v>
      </c>
      <c r="C9">
        <v>0</v>
      </c>
      <c r="D9">
        <v>15</v>
      </c>
      <c r="E9">
        <f t="shared" si="0"/>
        <v>15</v>
      </c>
      <c r="F9">
        <v>0</v>
      </c>
      <c r="G9">
        <v>0</v>
      </c>
      <c r="H9">
        <f t="shared" si="1"/>
        <v>1</v>
      </c>
      <c r="I9">
        <f t="shared" si="2"/>
        <v>1</v>
      </c>
    </row>
    <row r="10" spans="1:12" x14ac:dyDescent="0.25">
      <c r="A10" t="s">
        <v>9</v>
      </c>
      <c r="B10" t="s">
        <v>41</v>
      </c>
      <c r="C10">
        <v>0</v>
      </c>
      <c r="D10">
        <v>17</v>
      </c>
      <c r="E10">
        <f t="shared" si="0"/>
        <v>17</v>
      </c>
      <c r="F10">
        <v>0</v>
      </c>
      <c r="G10">
        <v>0</v>
      </c>
      <c r="H10">
        <f t="shared" si="1"/>
        <v>1</v>
      </c>
      <c r="I10">
        <f t="shared" si="2"/>
        <v>1</v>
      </c>
    </row>
    <row r="11" spans="1:12" x14ac:dyDescent="0.25">
      <c r="A11" t="s">
        <v>10</v>
      </c>
      <c r="B11" t="s">
        <v>41</v>
      </c>
      <c r="C11">
        <v>0</v>
      </c>
      <c r="D11">
        <v>18</v>
      </c>
      <c r="E11">
        <f t="shared" si="0"/>
        <v>18</v>
      </c>
      <c r="F11">
        <v>6</v>
      </c>
      <c r="G11">
        <v>6</v>
      </c>
      <c r="H11">
        <f t="shared" si="1"/>
        <v>0.66666666666666663</v>
      </c>
      <c r="I11">
        <f t="shared" si="2"/>
        <v>0.66666666666666663</v>
      </c>
    </row>
    <row r="12" spans="1:12" x14ac:dyDescent="0.25">
      <c r="A12" t="s">
        <v>11</v>
      </c>
      <c r="B12" t="s">
        <v>41</v>
      </c>
      <c r="C12">
        <v>0</v>
      </c>
      <c r="D12">
        <v>15</v>
      </c>
      <c r="E12">
        <f t="shared" si="0"/>
        <v>15</v>
      </c>
      <c r="F12">
        <v>6</v>
      </c>
      <c r="G12">
        <v>2</v>
      </c>
      <c r="H12">
        <f t="shared" si="1"/>
        <v>0.6</v>
      </c>
      <c r="I12">
        <f t="shared" si="2"/>
        <v>0.8666666666666667</v>
      </c>
    </row>
    <row r="13" spans="1:12" x14ac:dyDescent="0.25">
      <c r="A13" t="s">
        <v>12</v>
      </c>
      <c r="B13" t="s">
        <v>41</v>
      </c>
      <c r="C13">
        <v>0</v>
      </c>
      <c r="D13">
        <v>20</v>
      </c>
      <c r="E13">
        <f t="shared" si="0"/>
        <v>20</v>
      </c>
      <c r="F13">
        <v>13</v>
      </c>
      <c r="G13">
        <v>5</v>
      </c>
      <c r="H13">
        <f t="shared" si="1"/>
        <v>0.35</v>
      </c>
      <c r="I13">
        <f t="shared" si="2"/>
        <v>0.75</v>
      </c>
    </row>
    <row r="16" spans="1:12" x14ac:dyDescent="0.25">
      <c r="A16" s="3" t="s">
        <v>34</v>
      </c>
      <c r="D16" s="3" t="s">
        <v>35</v>
      </c>
      <c r="G16" s="3" t="s">
        <v>34</v>
      </c>
      <c r="K16" s="3" t="s">
        <v>35</v>
      </c>
    </row>
    <row r="17" spans="1:12" x14ac:dyDescent="0.25">
      <c r="A17" t="s">
        <v>25</v>
      </c>
      <c r="B17">
        <v>3</v>
      </c>
      <c r="D17" s="2" t="s">
        <v>25</v>
      </c>
      <c r="E17">
        <v>0</v>
      </c>
      <c r="G17" t="s">
        <v>47</v>
      </c>
      <c r="H17">
        <v>9</v>
      </c>
      <c r="K17" t="s">
        <v>47</v>
      </c>
      <c r="L17">
        <v>3</v>
      </c>
    </row>
    <row r="18" spans="1:12" x14ac:dyDescent="0.25">
      <c r="A18" t="s">
        <v>24</v>
      </c>
      <c r="B18">
        <v>24</v>
      </c>
      <c r="D18" s="2" t="s">
        <v>24</v>
      </c>
      <c r="E18">
        <v>1</v>
      </c>
      <c r="G18" t="s">
        <v>23</v>
      </c>
      <c r="H18">
        <v>16</v>
      </c>
      <c r="K18" t="s">
        <v>23</v>
      </c>
      <c r="L18">
        <v>2</v>
      </c>
    </row>
    <row r="19" spans="1:12" x14ac:dyDescent="0.25">
      <c r="A19" t="s">
        <v>26</v>
      </c>
      <c r="B19">
        <v>29</v>
      </c>
      <c r="D19" s="2" t="s">
        <v>26</v>
      </c>
      <c r="E19">
        <v>4</v>
      </c>
      <c r="G19" t="s">
        <v>24</v>
      </c>
      <c r="H19">
        <v>21</v>
      </c>
      <c r="K19" t="s">
        <v>48</v>
      </c>
      <c r="L19">
        <v>3</v>
      </c>
    </row>
    <row r="20" spans="1:12" x14ac:dyDescent="0.25">
      <c r="A20" t="s">
        <v>30</v>
      </c>
      <c r="B20">
        <v>18</v>
      </c>
      <c r="D20" s="2" t="s">
        <v>30</v>
      </c>
      <c r="E20">
        <v>8</v>
      </c>
      <c r="G20" t="s">
        <v>48</v>
      </c>
      <c r="H20">
        <v>26</v>
      </c>
      <c r="K20" t="s">
        <v>49</v>
      </c>
      <c r="L20">
        <v>6</v>
      </c>
    </row>
    <row r="21" spans="1:12" x14ac:dyDescent="0.25">
      <c r="A21" t="s">
        <v>28</v>
      </c>
      <c r="B21">
        <v>7</v>
      </c>
      <c r="D21" s="2" t="s">
        <v>28</v>
      </c>
      <c r="E21">
        <v>3</v>
      </c>
      <c r="G21" t="s">
        <v>49</v>
      </c>
      <c r="H21">
        <v>5</v>
      </c>
      <c r="K21" t="s">
        <v>50</v>
      </c>
      <c r="L21">
        <v>2</v>
      </c>
    </row>
    <row r="22" spans="1:12" x14ac:dyDescent="0.25">
      <c r="A22" t="s">
        <v>31</v>
      </c>
      <c r="B22">
        <v>6</v>
      </c>
      <c r="D22" s="2" t="s">
        <v>31</v>
      </c>
      <c r="E22">
        <v>3</v>
      </c>
      <c r="G22" t="s">
        <v>50</v>
      </c>
      <c r="H22">
        <v>4</v>
      </c>
      <c r="K22" t="s">
        <v>51</v>
      </c>
      <c r="L22">
        <v>5</v>
      </c>
    </row>
    <row r="23" spans="1:12" x14ac:dyDescent="0.25">
      <c r="A23" t="s">
        <v>22</v>
      </c>
      <c r="B23">
        <v>14</v>
      </c>
      <c r="D23" s="2" t="s">
        <v>22</v>
      </c>
      <c r="E23">
        <v>5</v>
      </c>
      <c r="G23" t="s">
        <v>51</v>
      </c>
      <c r="H23">
        <v>13</v>
      </c>
      <c r="K23" t="s">
        <v>52</v>
      </c>
      <c r="L23">
        <v>3</v>
      </c>
    </row>
    <row r="24" spans="1:12" x14ac:dyDescent="0.25">
      <c r="A24" t="s">
        <v>29</v>
      </c>
      <c r="B24">
        <v>5</v>
      </c>
      <c r="D24" s="2" t="s">
        <v>29</v>
      </c>
      <c r="E24">
        <v>1</v>
      </c>
      <c r="G24" t="s">
        <v>52</v>
      </c>
      <c r="H24">
        <v>3</v>
      </c>
      <c r="K24" t="s">
        <v>32</v>
      </c>
      <c r="L24">
        <v>5</v>
      </c>
    </row>
    <row r="25" spans="1:12" x14ac:dyDescent="0.25">
      <c r="A25" t="s">
        <v>33</v>
      </c>
      <c r="B25">
        <v>7</v>
      </c>
      <c r="D25" s="2" t="s">
        <v>33</v>
      </c>
      <c r="E25">
        <v>2</v>
      </c>
      <c r="G25" t="s">
        <v>32</v>
      </c>
      <c r="H25">
        <v>29</v>
      </c>
    </row>
    <row r="26" spans="1:12" x14ac:dyDescent="0.25">
      <c r="A26" t="s">
        <v>27</v>
      </c>
      <c r="B26">
        <v>10</v>
      </c>
      <c r="D26" s="2" t="s">
        <v>27</v>
      </c>
      <c r="E26">
        <v>9</v>
      </c>
    </row>
    <row r="27" spans="1:12" x14ac:dyDescent="0.25">
      <c r="A27" t="s">
        <v>23</v>
      </c>
      <c r="B27">
        <v>19</v>
      </c>
      <c r="D27" s="2" t="s">
        <v>23</v>
      </c>
      <c r="E27">
        <v>2</v>
      </c>
    </row>
    <row r="28" spans="1:12" x14ac:dyDescent="0.25">
      <c r="A28" t="s">
        <v>32</v>
      </c>
      <c r="B28">
        <v>33</v>
      </c>
      <c r="D28" s="2" t="s">
        <v>32</v>
      </c>
      <c r="E28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05C2-1F88-4F9D-9E5E-715E3035D85A}">
  <dimension ref="A1:L43"/>
  <sheetViews>
    <sheetView topLeftCell="J1" workbookViewId="0">
      <selection activeCell="I14" sqref="I14"/>
    </sheetView>
  </sheetViews>
  <sheetFormatPr defaultRowHeight="15" x14ac:dyDescent="0.25"/>
  <cols>
    <col min="2" max="2" width="11.7109375" bestFit="1" customWidth="1"/>
    <col min="5" max="5" width="15.42578125" bestFit="1" customWidth="1"/>
    <col min="6" max="7" width="21.140625" bestFit="1" customWidth="1"/>
    <col min="8" max="9" width="12" bestFit="1" customWidth="1"/>
  </cols>
  <sheetData>
    <row r="1" spans="1:12" s="1" customFormat="1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  <c r="J1"/>
      <c r="K1"/>
      <c r="L1"/>
    </row>
    <row r="2" spans="1:12" x14ac:dyDescent="0.25">
      <c r="A2" t="s">
        <v>0</v>
      </c>
      <c r="B2" t="s">
        <v>1</v>
      </c>
      <c r="C2">
        <v>3</v>
      </c>
      <c r="D2">
        <v>11</v>
      </c>
      <c r="E2">
        <f>SUM(C2:D2)</f>
        <v>14</v>
      </c>
      <c r="F2">
        <v>81</v>
      </c>
      <c r="G2">
        <v>134</v>
      </c>
      <c r="H2">
        <f>ABS((E2-F2)/E2)</f>
        <v>4.7857142857142856</v>
      </c>
      <c r="I2">
        <f>ABS((E2-G2)/E2)</f>
        <v>8.5714285714285712</v>
      </c>
      <c r="K2" s="3" t="s">
        <v>38</v>
      </c>
      <c r="L2" s="3">
        <f>SQRT(SUMXMY2(E2:E13,F2:F13)/COUNTA(E2:E13))</f>
        <v>83.774498904300629</v>
      </c>
    </row>
    <row r="3" spans="1:12" x14ac:dyDescent="0.25">
      <c r="A3" t="s">
        <v>2</v>
      </c>
      <c r="B3" t="s">
        <v>1</v>
      </c>
      <c r="C3">
        <v>2</v>
      </c>
      <c r="D3">
        <v>11</v>
      </c>
      <c r="E3">
        <f t="shared" ref="E3:E13" si="0">SUM(C3:D3)</f>
        <v>13</v>
      </c>
      <c r="F3">
        <v>74</v>
      </c>
      <c r="G3">
        <v>94</v>
      </c>
      <c r="H3">
        <f t="shared" ref="H3:H13" si="1">ABS((E3-F3)/E3)</f>
        <v>4.6923076923076925</v>
      </c>
      <c r="I3">
        <f t="shared" ref="I3:I13" si="2">ABS((E3-G3)/E3)</f>
        <v>6.2307692307692308</v>
      </c>
      <c r="K3" s="3" t="s">
        <v>39</v>
      </c>
      <c r="L3" s="3">
        <f>SQRT(SUMXMY2(E2:E13,G2:G13)/COUNTA(E2:E13))</f>
        <v>127.39080291240285</v>
      </c>
    </row>
    <row r="4" spans="1:12" x14ac:dyDescent="0.25">
      <c r="A4" t="s">
        <v>3</v>
      </c>
      <c r="B4" t="s">
        <v>1</v>
      </c>
      <c r="C4">
        <v>5</v>
      </c>
      <c r="D4">
        <v>12</v>
      </c>
      <c r="E4">
        <f t="shared" si="0"/>
        <v>17</v>
      </c>
      <c r="F4">
        <v>131</v>
      </c>
      <c r="G4">
        <v>163</v>
      </c>
      <c r="H4">
        <f t="shared" si="1"/>
        <v>6.7058823529411766</v>
      </c>
      <c r="I4">
        <f t="shared" si="2"/>
        <v>8.5882352941176467</v>
      </c>
      <c r="K4" s="3" t="s">
        <v>42</v>
      </c>
      <c r="L4" s="3">
        <f xml:space="preserve"> (SUM(H2:H13)/COUNTA(H2:H13))*100</f>
        <v>400.92153710532699</v>
      </c>
    </row>
    <row r="5" spans="1:12" x14ac:dyDescent="0.25">
      <c r="A5" t="s">
        <v>4</v>
      </c>
      <c r="B5" t="s">
        <v>1</v>
      </c>
      <c r="C5">
        <v>14</v>
      </c>
      <c r="D5">
        <v>12</v>
      </c>
      <c r="E5">
        <f t="shared" si="0"/>
        <v>26</v>
      </c>
      <c r="F5">
        <v>110</v>
      </c>
      <c r="G5">
        <v>179</v>
      </c>
      <c r="H5">
        <f t="shared" si="1"/>
        <v>3.2307692307692308</v>
      </c>
      <c r="I5">
        <f t="shared" si="2"/>
        <v>5.884615384615385</v>
      </c>
      <c r="K5" s="3" t="s">
        <v>43</v>
      </c>
      <c r="L5" s="3">
        <f xml:space="preserve"> (SUM(I2:I13)/COUNTA(I2:I13))*100</f>
        <v>612.00618368607275</v>
      </c>
    </row>
    <row r="6" spans="1:12" x14ac:dyDescent="0.25">
      <c r="A6" t="s">
        <v>5</v>
      </c>
      <c r="B6" t="s">
        <v>1</v>
      </c>
      <c r="C6">
        <v>8</v>
      </c>
      <c r="D6">
        <v>10</v>
      </c>
      <c r="E6">
        <f t="shared" si="0"/>
        <v>18</v>
      </c>
      <c r="F6">
        <v>128</v>
      </c>
      <c r="G6">
        <v>182</v>
      </c>
      <c r="H6">
        <f t="shared" si="1"/>
        <v>6.1111111111111107</v>
      </c>
      <c r="I6">
        <f t="shared" si="2"/>
        <v>9.1111111111111107</v>
      </c>
    </row>
    <row r="7" spans="1:12" x14ac:dyDescent="0.25">
      <c r="A7" t="s">
        <v>6</v>
      </c>
      <c r="B7" t="s">
        <v>1</v>
      </c>
      <c r="C7">
        <v>11</v>
      </c>
      <c r="D7">
        <v>8</v>
      </c>
      <c r="E7">
        <f t="shared" si="0"/>
        <v>19</v>
      </c>
      <c r="F7">
        <v>98</v>
      </c>
      <c r="G7">
        <v>137</v>
      </c>
      <c r="H7">
        <f t="shared" si="1"/>
        <v>4.1578947368421053</v>
      </c>
      <c r="I7">
        <f t="shared" si="2"/>
        <v>6.2105263157894735</v>
      </c>
    </row>
    <row r="8" spans="1:12" x14ac:dyDescent="0.25">
      <c r="A8" t="s">
        <v>7</v>
      </c>
      <c r="B8" t="s">
        <v>1</v>
      </c>
      <c r="C8">
        <v>7</v>
      </c>
      <c r="D8">
        <v>9</v>
      </c>
      <c r="E8">
        <f t="shared" si="0"/>
        <v>16</v>
      </c>
      <c r="F8">
        <v>70</v>
      </c>
      <c r="G8">
        <v>105</v>
      </c>
      <c r="H8">
        <f t="shared" si="1"/>
        <v>3.375</v>
      </c>
      <c r="I8">
        <f t="shared" si="2"/>
        <v>5.5625</v>
      </c>
    </row>
    <row r="9" spans="1:12" x14ac:dyDescent="0.25">
      <c r="A9" t="s">
        <v>8</v>
      </c>
      <c r="B9" t="s">
        <v>1</v>
      </c>
      <c r="C9">
        <v>13</v>
      </c>
      <c r="D9">
        <v>10</v>
      </c>
      <c r="E9">
        <f t="shared" si="0"/>
        <v>23</v>
      </c>
      <c r="F9">
        <v>104</v>
      </c>
      <c r="G9">
        <v>161</v>
      </c>
      <c r="H9">
        <f t="shared" si="1"/>
        <v>3.5217391304347827</v>
      </c>
      <c r="I9">
        <f t="shared" si="2"/>
        <v>6</v>
      </c>
    </row>
    <row r="10" spans="1:12" x14ac:dyDescent="0.25">
      <c r="A10" t="s">
        <v>9</v>
      </c>
      <c r="B10" t="s">
        <v>1</v>
      </c>
      <c r="C10">
        <v>24</v>
      </c>
      <c r="D10">
        <v>10</v>
      </c>
      <c r="E10">
        <f t="shared" si="0"/>
        <v>34</v>
      </c>
      <c r="F10">
        <v>127</v>
      </c>
      <c r="G10">
        <v>180</v>
      </c>
      <c r="H10">
        <f t="shared" si="1"/>
        <v>2.7352941176470589</v>
      </c>
      <c r="I10">
        <f t="shared" si="2"/>
        <v>4.2941176470588234</v>
      </c>
    </row>
    <row r="11" spans="1:12" x14ac:dyDescent="0.25">
      <c r="A11" t="s">
        <v>10</v>
      </c>
      <c r="B11" t="s">
        <v>1</v>
      </c>
      <c r="C11">
        <v>12</v>
      </c>
      <c r="D11">
        <v>10</v>
      </c>
      <c r="E11">
        <f t="shared" si="0"/>
        <v>22</v>
      </c>
      <c r="F11">
        <v>88</v>
      </c>
      <c r="G11">
        <v>119</v>
      </c>
      <c r="H11">
        <f t="shared" si="1"/>
        <v>3</v>
      </c>
      <c r="I11">
        <f t="shared" si="2"/>
        <v>4.4090909090909092</v>
      </c>
    </row>
    <row r="12" spans="1:12" x14ac:dyDescent="0.25">
      <c r="A12" t="s">
        <v>11</v>
      </c>
      <c r="B12" t="s">
        <v>1</v>
      </c>
      <c r="C12">
        <v>12</v>
      </c>
      <c r="D12">
        <v>14</v>
      </c>
      <c r="E12">
        <f t="shared" si="0"/>
        <v>26</v>
      </c>
      <c r="F12">
        <v>64</v>
      </c>
      <c r="G12">
        <v>94</v>
      </c>
      <c r="H12">
        <f t="shared" si="1"/>
        <v>1.4615384615384615</v>
      </c>
      <c r="I12">
        <f t="shared" si="2"/>
        <v>2.6153846153846154</v>
      </c>
    </row>
    <row r="13" spans="1:12" x14ac:dyDescent="0.25">
      <c r="A13" t="s">
        <v>12</v>
      </c>
      <c r="B13" t="s">
        <v>1</v>
      </c>
      <c r="C13">
        <v>17</v>
      </c>
      <c r="D13">
        <v>10</v>
      </c>
      <c r="E13">
        <f t="shared" si="0"/>
        <v>27</v>
      </c>
      <c r="F13">
        <v>144</v>
      </c>
      <c r="G13">
        <v>188</v>
      </c>
      <c r="H13">
        <f t="shared" si="1"/>
        <v>4.333333333333333</v>
      </c>
      <c r="I13">
        <f t="shared" si="2"/>
        <v>5.9629629629629628</v>
      </c>
    </row>
    <row r="16" spans="1:12" x14ac:dyDescent="0.25">
      <c r="A16" s="3" t="s">
        <v>34</v>
      </c>
      <c r="D16" s="3" t="s">
        <v>35</v>
      </c>
    </row>
    <row r="17" spans="1:12" x14ac:dyDescent="0.25">
      <c r="A17" t="s">
        <v>25</v>
      </c>
      <c r="B17">
        <v>107</v>
      </c>
      <c r="D17" s="2" t="s">
        <v>25</v>
      </c>
      <c r="E17">
        <v>175</v>
      </c>
      <c r="H17">
        <f>E2-F2</f>
        <v>-67</v>
      </c>
      <c r="I17">
        <f>H17^2</f>
        <v>4489</v>
      </c>
      <c r="L17">
        <f>SQRT(SUMSQ(H17:H28)/COUNTA(H17:H28))</f>
        <v>83.774498904300629</v>
      </c>
    </row>
    <row r="18" spans="1:12" x14ac:dyDescent="0.25">
      <c r="A18" t="s">
        <v>24</v>
      </c>
      <c r="B18">
        <v>104</v>
      </c>
      <c r="D18" s="2" t="s">
        <v>24</v>
      </c>
      <c r="E18">
        <v>131</v>
      </c>
      <c r="H18">
        <f t="shared" ref="H18:H28" si="3">E3-F3</f>
        <v>-61</v>
      </c>
      <c r="I18">
        <f t="shared" ref="I18:I28" si="4">H18^2</f>
        <v>3721</v>
      </c>
      <c r="L18">
        <f>SUM(I17:I28)/12</f>
        <v>7018.166666666667</v>
      </c>
    </row>
    <row r="19" spans="1:12" x14ac:dyDescent="0.25">
      <c r="A19" t="s">
        <v>26</v>
      </c>
      <c r="B19">
        <v>163</v>
      </c>
      <c r="D19" s="2" t="s">
        <v>26</v>
      </c>
      <c r="E19">
        <v>198</v>
      </c>
      <c r="H19">
        <f t="shared" si="3"/>
        <v>-114</v>
      </c>
      <c r="I19">
        <f t="shared" si="4"/>
        <v>12996</v>
      </c>
      <c r="L19">
        <f>SQRT(L18)</f>
        <v>83.774498904300629</v>
      </c>
    </row>
    <row r="20" spans="1:12" x14ac:dyDescent="0.25">
      <c r="A20" t="s">
        <v>30</v>
      </c>
      <c r="B20">
        <v>133</v>
      </c>
      <c r="D20" s="2" t="s">
        <v>30</v>
      </c>
      <c r="E20">
        <v>218</v>
      </c>
      <c r="H20">
        <f t="shared" si="3"/>
        <v>-84</v>
      </c>
      <c r="I20">
        <f t="shared" si="4"/>
        <v>7056</v>
      </c>
    </row>
    <row r="21" spans="1:12" x14ac:dyDescent="0.25">
      <c r="A21" t="s">
        <v>28</v>
      </c>
      <c r="B21">
        <v>150</v>
      </c>
      <c r="D21" s="2" t="s">
        <v>28</v>
      </c>
      <c r="E21">
        <v>209</v>
      </c>
      <c r="H21">
        <f t="shared" si="3"/>
        <v>-110</v>
      </c>
      <c r="I21">
        <f t="shared" si="4"/>
        <v>12100</v>
      </c>
    </row>
    <row r="22" spans="1:12" x14ac:dyDescent="0.25">
      <c r="A22" t="s">
        <v>31</v>
      </c>
      <c r="B22">
        <v>115</v>
      </c>
      <c r="D22" s="2" t="s">
        <v>31</v>
      </c>
      <c r="E22">
        <v>161</v>
      </c>
      <c r="H22">
        <f t="shared" si="3"/>
        <v>-79</v>
      </c>
      <c r="I22">
        <f t="shared" si="4"/>
        <v>6241</v>
      </c>
    </row>
    <row r="23" spans="1:12" x14ac:dyDescent="0.25">
      <c r="A23" t="s">
        <v>22</v>
      </c>
      <c r="B23">
        <v>96</v>
      </c>
      <c r="D23" s="2" t="s">
        <v>22</v>
      </c>
      <c r="E23">
        <v>135</v>
      </c>
      <c r="H23">
        <f t="shared" si="3"/>
        <v>-54</v>
      </c>
      <c r="I23">
        <f t="shared" si="4"/>
        <v>2916</v>
      </c>
    </row>
    <row r="24" spans="1:12" x14ac:dyDescent="0.25">
      <c r="A24" t="s">
        <v>29</v>
      </c>
      <c r="B24">
        <v>126</v>
      </c>
      <c r="D24" s="2" t="s">
        <v>29</v>
      </c>
      <c r="E24">
        <v>192</v>
      </c>
      <c r="H24">
        <f t="shared" si="3"/>
        <v>-81</v>
      </c>
      <c r="I24">
        <f t="shared" si="4"/>
        <v>6561</v>
      </c>
    </row>
    <row r="25" spans="1:12" x14ac:dyDescent="0.25">
      <c r="A25" t="s">
        <v>33</v>
      </c>
      <c r="B25">
        <v>159</v>
      </c>
      <c r="D25" s="2" t="s">
        <v>33</v>
      </c>
      <c r="E25">
        <v>234</v>
      </c>
      <c r="H25">
        <f t="shared" si="3"/>
        <v>-93</v>
      </c>
      <c r="I25">
        <f t="shared" si="4"/>
        <v>8649</v>
      </c>
    </row>
    <row r="26" spans="1:12" x14ac:dyDescent="0.25">
      <c r="A26" t="s">
        <v>27</v>
      </c>
      <c r="B26">
        <v>128</v>
      </c>
      <c r="D26" s="2" t="s">
        <v>27</v>
      </c>
      <c r="E26">
        <v>176</v>
      </c>
      <c r="H26">
        <f t="shared" si="3"/>
        <v>-66</v>
      </c>
      <c r="I26">
        <f t="shared" si="4"/>
        <v>4356</v>
      </c>
    </row>
    <row r="27" spans="1:12" x14ac:dyDescent="0.25">
      <c r="A27" t="s">
        <v>23</v>
      </c>
      <c r="B27">
        <v>84</v>
      </c>
      <c r="D27" s="2" t="s">
        <v>23</v>
      </c>
      <c r="E27">
        <v>114</v>
      </c>
      <c r="H27">
        <f t="shared" si="3"/>
        <v>-38</v>
      </c>
      <c r="I27">
        <f t="shared" si="4"/>
        <v>1444</v>
      </c>
    </row>
    <row r="28" spans="1:12" x14ac:dyDescent="0.25">
      <c r="A28" t="s">
        <v>32</v>
      </c>
      <c r="B28">
        <v>221</v>
      </c>
      <c r="D28" s="2" t="s">
        <v>32</v>
      </c>
      <c r="E28">
        <v>284</v>
      </c>
      <c r="H28">
        <f t="shared" si="3"/>
        <v>-117</v>
      </c>
      <c r="I28">
        <f t="shared" si="4"/>
        <v>13689</v>
      </c>
    </row>
    <row r="31" spans="1:12" x14ac:dyDescent="0.25">
      <c r="A31" s="3" t="s">
        <v>34</v>
      </c>
      <c r="E31" s="3" t="s">
        <v>35</v>
      </c>
    </row>
    <row r="32" spans="1:12" x14ac:dyDescent="0.25">
      <c r="A32" t="s">
        <v>22</v>
      </c>
      <c r="B32">
        <v>70</v>
      </c>
      <c r="E32" t="s">
        <v>22</v>
      </c>
      <c r="F32">
        <v>105</v>
      </c>
    </row>
    <row r="33" spans="1:6" x14ac:dyDescent="0.25">
      <c r="A33" t="s">
        <v>23</v>
      </c>
      <c r="B33">
        <v>64</v>
      </c>
      <c r="E33" t="s">
        <v>23</v>
      </c>
      <c r="F33">
        <v>94</v>
      </c>
    </row>
    <row r="34" spans="1:6" x14ac:dyDescent="0.25">
      <c r="A34" t="s">
        <v>24</v>
      </c>
      <c r="B34">
        <v>74</v>
      </c>
      <c r="E34" t="s">
        <v>24</v>
      </c>
      <c r="F34">
        <v>94</v>
      </c>
    </row>
    <row r="35" spans="1:6" x14ac:dyDescent="0.25">
      <c r="A35" t="s">
        <v>25</v>
      </c>
      <c r="B35">
        <v>81</v>
      </c>
      <c r="E35" t="s">
        <v>25</v>
      </c>
      <c r="F35">
        <v>134</v>
      </c>
    </row>
    <row r="36" spans="1:6" x14ac:dyDescent="0.25">
      <c r="A36" t="s">
        <v>26</v>
      </c>
      <c r="B36">
        <v>131</v>
      </c>
      <c r="E36" t="s">
        <v>26</v>
      </c>
      <c r="F36">
        <v>163</v>
      </c>
    </row>
    <row r="37" spans="1:6" x14ac:dyDescent="0.25">
      <c r="A37" t="s">
        <v>27</v>
      </c>
      <c r="B37">
        <v>88</v>
      </c>
      <c r="E37" t="s">
        <v>27</v>
      </c>
      <c r="F37">
        <v>119</v>
      </c>
    </row>
    <row r="38" spans="1:6" x14ac:dyDescent="0.25">
      <c r="A38" t="s">
        <v>28</v>
      </c>
      <c r="B38">
        <v>128</v>
      </c>
      <c r="E38" t="s">
        <v>28</v>
      </c>
      <c r="F38">
        <v>182</v>
      </c>
    </row>
    <row r="39" spans="1:6" x14ac:dyDescent="0.25">
      <c r="A39" t="s">
        <v>29</v>
      </c>
      <c r="B39">
        <v>104</v>
      </c>
      <c r="E39" t="s">
        <v>29</v>
      </c>
      <c r="F39">
        <v>161</v>
      </c>
    </row>
    <row r="40" spans="1:6" x14ac:dyDescent="0.25">
      <c r="A40" t="s">
        <v>30</v>
      </c>
      <c r="B40">
        <v>110</v>
      </c>
      <c r="E40" t="s">
        <v>30</v>
      </c>
      <c r="F40">
        <v>179</v>
      </c>
    </row>
    <row r="41" spans="1:6" x14ac:dyDescent="0.25">
      <c r="A41" t="s">
        <v>31</v>
      </c>
      <c r="B41">
        <v>98</v>
      </c>
      <c r="E41" t="s">
        <v>31</v>
      </c>
      <c r="F41">
        <v>137</v>
      </c>
    </row>
    <row r="42" spans="1:6" x14ac:dyDescent="0.25">
      <c r="A42" t="s">
        <v>32</v>
      </c>
      <c r="B42">
        <v>144</v>
      </c>
      <c r="E42" t="s">
        <v>32</v>
      </c>
      <c r="F42">
        <v>188</v>
      </c>
    </row>
    <row r="43" spans="1:6" x14ac:dyDescent="0.25">
      <c r="A43" t="s">
        <v>33</v>
      </c>
      <c r="B43">
        <v>127</v>
      </c>
      <c r="E43" t="s">
        <v>33</v>
      </c>
      <c r="F43">
        <v>180</v>
      </c>
    </row>
  </sheetData>
  <sortState xmlns:xlrd2="http://schemas.microsoft.com/office/spreadsheetml/2017/richdata2" ref="E17:F28">
    <sortCondition ref="E17:E2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D232-78B8-49C2-AE48-D2F410DB06E9}">
  <dimension ref="A1:L13"/>
  <sheetViews>
    <sheetView zoomScale="80" zoomScaleNormal="100" workbookViewId="0">
      <selection activeCell="I12" sqref="I12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  <col min="12" max="12" width="18.710937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46</v>
      </c>
      <c r="C2">
        <v>3274.7</v>
      </c>
      <c r="D2">
        <v>61419.9</v>
      </c>
      <c r="E2">
        <v>64694.6</v>
      </c>
      <c r="F2">
        <v>42866</v>
      </c>
      <c r="G2">
        <v>42075</v>
      </c>
      <c r="H2">
        <f t="shared" ref="H2:H13" si="0">ABS((E2-F2)/E2)</f>
        <v>0.33740992293019817</v>
      </c>
      <c r="I2">
        <f t="shared" ref="I2:I13" si="1">ABS((E2-G2)/E2)</f>
        <v>0.34963660027266569</v>
      </c>
      <c r="K2" s="3" t="s">
        <v>38</v>
      </c>
      <c r="L2" s="3">
        <f>SQRT(SUMXMY2(E2:E13,F2:F13)/COUNTA(E2:E13))</f>
        <v>33801.236678605594</v>
      </c>
    </row>
    <row r="3" spans="1:12" x14ac:dyDescent="0.25">
      <c r="A3" t="s">
        <v>2</v>
      </c>
      <c r="B3" t="s">
        <v>46</v>
      </c>
      <c r="C3">
        <v>2890.1</v>
      </c>
      <c r="D3">
        <v>58368.972727272732</v>
      </c>
      <c r="E3">
        <v>61259.072727272731</v>
      </c>
      <c r="F3">
        <v>32799</v>
      </c>
      <c r="G3">
        <v>32134</v>
      </c>
      <c r="H3">
        <f t="shared" si="0"/>
        <v>0.464585431352803</v>
      </c>
      <c r="I3">
        <f t="shared" si="1"/>
        <v>0.47544096622125587</v>
      </c>
      <c r="K3" s="3" t="s">
        <v>39</v>
      </c>
      <c r="L3" s="3">
        <f>SQRT(SUMXMY2(E2:E13,G2:G13)/COUNTA(E2:E13))</f>
        <v>34583.576874405429</v>
      </c>
    </row>
    <row r="4" spans="1:12" x14ac:dyDescent="0.25">
      <c r="A4" t="s">
        <v>3</v>
      </c>
      <c r="B4" t="s">
        <v>46</v>
      </c>
      <c r="C4">
        <v>3788.8</v>
      </c>
      <c r="D4">
        <v>69130.600000000006</v>
      </c>
      <c r="E4">
        <v>72919.400000000009</v>
      </c>
      <c r="F4">
        <v>36766</v>
      </c>
      <c r="G4">
        <v>35967</v>
      </c>
      <c r="H4">
        <f t="shared" si="0"/>
        <v>0.49579947174551636</v>
      </c>
      <c r="I4">
        <f t="shared" si="1"/>
        <v>0.50675677528888063</v>
      </c>
      <c r="K4" s="3" t="s">
        <v>42</v>
      </c>
      <c r="L4" s="3">
        <f xml:space="preserve"> (SUM(H2:H13)/COUNTA(H2:H13))*100</f>
        <v>43.668992581719465</v>
      </c>
    </row>
    <row r="5" spans="1:12" x14ac:dyDescent="0.25">
      <c r="A5" t="s">
        <v>4</v>
      </c>
      <c r="B5" t="s">
        <v>46</v>
      </c>
      <c r="C5">
        <v>4088.3</v>
      </c>
      <c r="D5">
        <v>66158.8</v>
      </c>
      <c r="E5">
        <v>70247.100000000006</v>
      </c>
      <c r="F5">
        <v>33175</v>
      </c>
      <c r="G5">
        <v>32245</v>
      </c>
      <c r="H5">
        <f t="shared" si="0"/>
        <v>0.52773851162539098</v>
      </c>
      <c r="I5">
        <f t="shared" si="1"/>
        <v>0.54097749230929115</v>
      </c>
      <c r="K5" s="3" t="s">
        <v>43</v>
      </c>
      <c r="L5" s="3">
        <f xml:space="preserve"> (SUM(I2:I13)/COUNTA(I2:I13))*100</f>
        <v>44.750997103585938</v>
      </c>
    </row>
    <row r="6" spans="1:12" x14ac:dyDescent="0.25">
      <c r="A6" t="s">
        <v>5</v>
      </c>
      <c r="B6" t="s">
        <v>46</v>
      </c>
      <c r="C6">
        <v>3953.4</v>
      </c>
      <c r="D6">
        <v>68404.05</v>
      </c>
      <c r="E6">
        <v>72357.45</v>
      </c>
      <c r="F6">
        <v>49755</v>
      </c>
      <c r="G6">
        <v>48908</v>
      </c>
      <c r="H6">
        <f t="shared" si="0"/>
        <v>0.31237211924964187</v>
      </c>
      <c r="I6">
        <f t="shared" si="1"/>
        <v>0.32407789384507052</v>
      </c>
    </row>
    <row r="7" spans="1:12" x14ac:dyDescent="0.25">
      <c r="A7" t="s">
        <v>6</v>
      </c>
      <c r="B7" t="s">
        <v>46</v>
      </c>
      <c r="C7">
        <v>4981</v>
      </c>
      <c r="D7">
        <v>69638.666666666672</v>
      </c>
      <c r="E7">
        <v>74619.666666666672</v>
      </c>
      <c r="F7">
        <v>54137</v>
      </c>
      <c r="G7">
        <v>53451</v>
      </c>
      <c r="H7">
        <f t="shared" si="0"/>
        <v>0.27449421287506875</v>
      </c>
      <c r="I7">
        <f t="shared" si="1"/>
        <v>0.28368749972080642</v>
      </c>
    </row>
    <row r="8" spans="1:12" x14ac:dyDescent="0.25">
      <c r="A8" t="s">
        <v>7</v>
      </c>
      <c r="B8" t="s">
        <v>46</v>
      </c>
      <c r="C8">
        <v>6230.5</v>
      </c>
      <c r="D8">
        <v>70575.8</v>
      </c>
      <c r="E8">
        <v>76806.3</v>
      </c>
      <c r="F8">
        <v>48814</v>
      </c>
      <c r="G8">
        <v>47994</v>
      </c>
      <c r="H8">
        <f t="shared" si="0"/>
        <v>0.36445317636704283</v>
      </c>
      <c r="I8">
        <f t="shared" si="1"/>
        <v>0.37512938391772555</v>
      </c>
    </row>
    <row r="9" spans="1:12" x14ac:dyDescent="0.25">
      <c r="A9" t="s">
        <v>8</v>
      </c>
      <c r="B9" t="s">
        <v>46</v>
      </c>
      <c r="C9">
        <v>6745.772727272727</v>
      </c>
      <c r="D9">
        <v>74318.845454545459</v>
      </c>
      <c r="E9">
        <v>81064.618181818179</v>
      </c>
      <c r="F9">
        <v>38851</v>
      </c>
      <c r="G9">
        <v>37966</v>
      </c>
      <c r="H9">
        <f t="shared" si="0"/>
        <v>0.5207403566268346</v>
      </c>
      <c r="I9">
        <f t="shared" si="1"/>
        <v>0.53165757328497087</v>
      </c>
    </row>
    <row r="10" spans="1:12" x14ac:dyDescent="0.25">
      <c r="A10" t="s">
        <v>9</v>
      </c>
      <c r="B10" t="s">
        <v>46</v>
      </c>
      <c r="C10">
        <v>6341.2</v>
      </c>
      <c r="D10">
        <v>71675.612727272717</v>
      </c>
      <c r="E10">
        <v>78016.812727272714</v>
      </c>
      <c r="F10">
        <v>44389</v>
      </c>
      <c r="G10">
        <v>43736</v>
      </c>
      <c r="H10">
        <f t="shared" si="0"/>
        <v>0.43103289600957101</v>
      </c>
      <c r="I10">
        <f t="shared" si="1"/>
        <v>0.43940288674839706</v>
      </c>
    </row>
    <row r="11" spans="1:12" x14ac:dyDescent="0.25">
      <c r="A11" t="s">
        <v>10</v>
      </c>
      <c r="B11" t="s">
        <v>46</v>
      </c>
      <c r="C11">
        <v>7581.9</v>
      </c>
      <c r="D11">
        <v>75453.399999999994</v>
      </c>
      <c r="E11">
        <v>83035.299999999988</v>
      </c>
      <c r="F11">
        <v>47851</v>
      </c>
      <c r="G11">
        <v>47154</v>
      </c>
      <c r="H11">
        <f t="shared" si="0"/>
        <v>0.42372701730468842</v>
      </c>
      <c r="I11">
        <f t="shared" si="1"/>
        <v>0.43212103767915566</v>
      </c>
    </row>
    <row r="12" spans="1:12" x14ac:dyDescent="0.25">
      <c r="A12" t="s">
        <v>11</v>
      </c>
      <c r="B12" t="s">
        <v>46</v>
      </c>
      <c r="C12">
        <v>6809.7</v>
      </c>
      <c r="D12">
        <v>72945.164000000004</v>
      </c>
      <c r="E12">
        <v>79754.864000000001</v>
      </c>
      <c r="F12">
        <v>28787</v>
      </c>
      <c r="G12">
        <v>28062</v>
      </c>
      <c r="H12">
        <f t="shared" si="0"/>
        <v>0.63905649691785571</v>
      </c>
      <c r="I12">
        <f t="shared" si="1"/>
        <v>0.64814685158261942</v>
      </c>
    </row>
    <row r="13" spans="1:12" x14ac:dyDescent="0.25">
      <c r="A13" t="s">
        <v>12</v>
      </c>
      <c r="B13" t="s">
        <v>46</v>
      </c>
      <c r="C13">
        <v>7767.7</v>
      </c>
      <c r="D13">
        <v>71935.745454545453</v>
      </c>
      <c r="E13">
        <v>79703.44545454545</v>
      </c>
      <c r="F13">
        <v>43927</v>
      </c>
      <c r="G13">
        <v>42794</v>
      </c>
      <c r="H13">
        <f t="shared" si="0"/>
        <v>0.44886949680172372</v>
      </c>
      <c r="I13">
        <f t="shared" si="1"/>
        <v>0.46308469155947285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BF26-944B-4614-B7A8-8F88A123B9A8}">
  <dimension ref="A1:L13"/>
  <sheetViews>
    <sheetView zoomScale="82" workbookViewId="0">
      <selection activeCell="H19" sqref="H19"/>
    </sheetView>
  </sheetViews>
  <sheetFormatPr defaultRowHeight="15" x14ac:dyDescent="0.25"/>
  <cols>
    <col min="2" max="2" width="12" bestFit="1" customWidth="1"/>
    <col min="5" max="5" width="15.42578125" bestFit="1" customWidth="1"/>
    <col min="6" max="6" width="21.42578125" bestFit="1" customWidth="1"/>
    <col min="7" max="7" width="21.140625" bestFit="1" customWidth="1"/>
    <col min="8" max="8" width="10.7109375" bestFit="1" customWidth="1"/>
    <col min="9" max="9" width="10.5703125" bestFit="1" customWidth="1"/>
    <col min="11" max="11" width="9.85546875" bestFit="1" customWidth="1"/>
  </cols>
  <sheetData>
    <row r="1" spans="1:12" x14ac:dyDescent="0.25">
      <c r="A1" s="1" t="s">
        <v>13</v>
      </c>
      <c r="B1" s="1" t="s">
        <v>14</v>
      </c>
      <c r="C1" s="1" t="s">
        <v>16</v>
      </c>
      <c r="D1" s="1" t="s">
        <v>15</v>
      </c>
      <c r="E1" s="1" t="s">
        <v>17</v>
      </c>
      <c r="F1" s="1" t="s">
        <v>37</v>
      </c>
      <c r="G1" s="1" t="s">
        <v>36</v>
      </c>
      <c r="H1" s="1" t="s">
        <v>44</v>
      </c>
      <c r="I1" s="1" t="s">
        <v>45</v>
      </c>
    </row>
    <row r="2" spans="1:12" x14ac:dyDescent="0.25">
      <c r="A2" t="s">
        <v>0</v>
      </c>
      <c r="B2" t="s">
        <v>46</v>
      </c>
      <c r="C2">
        <v>1116.7</v>
      </c>
      <c r="D2">
        <v>16388.900000000001</v>
      </c>
      <c r="E2">
        <v>17505.600000000002</v>
      </c>
      <c r="F2">
        <v>22951</v>
      </c>
      <c r="G2">
        <v>22547</v>
      </c>
      <c r="H2">
        <f t="shared" ref="H2:H13" si="0">ABS((E2-F2)/E2)</f>
        <v>0.31106617311031881</v>
      </c>
      <c r="I2">
        <f t="shared" ref="I2:I13" si="1">ABS((E2-G2)/E2)</f>
        <v>0.28798784388995508</v>
      </c>
      <c r="K2" s="3" t="s">
        <v>38</v>
      </c>
      <c r="L2" s="3">
        <f>SQRT(SUMXMY2(E2:E13,F2:F13)/COUNTA(E2:E13))</f>
        <v>8624.3014046674907</v>
      </c>
    </row>
    <row r="3" spans="1:12" x14ac:dyDescent="0.25">
      <c r="A3" t="s">
        <v>2</v>
      </c>
      <c r="B3" t="s">
        <v>46</v>
      </c>
      <c r="C3">
        <v>974.1</v>
      </c>
      <c r="D3">
        <v>15934.9</v>
      </c>
      <c r="E3">
        <v>16909</v>
      </c>
      <c r="F3">
        <v>13147</v>
      </c>
      <c r="G3">
        <v>12787</v>
      </c>
      <c r="H3">
        <f t="shared" si="0"/>
        <v>0.22248506712401681</v>
      </c>
      <c r="I3">
        <f t="shared" si="1"/>
        <v>0.24377550416937727</v>
      </c>
      <c r="K3" s="3" t="s">
        <v>39</v>
      </c>
      <c r="L3" s="3">
        <f>SQRT(SUMXMY2(E2:E13,G2:G13)/COUNTA(E2:E13))</f>
        <v>8963.5227518286392</v>
      </c>
    </row>
    <row r="4" spans="1:12" x14ac:dyDescent="0.25">
      <c r="A4" t="s">
        <v>3</v>
      </c>
      <c r="B4" t="s">
        <v>46</v>
      </c>
      <c r="C4">
        <v>1212.8</v>
      </c>
      <c r="D4">
        <v>19662.099999999999</v>
      </c>
      <c r="E4">
        <v>20874.899999999998</v>
      </c>
      <c r="F4">
        <v>9781</v>
      </c>
      <c r="G4">
        <v>9332</v>
      </c>
      <c r="H4">
        <f t="shared" si="0"/>
        <v>0.53144685723045371</v>
      </c>
      <c r="I4">
        <f t="shared" si="1"/>
        <v>0.5529559423039152</v>
      </c>
      <c r="K4" s="3" t="s">
        <v>42</v>
      </c>
      <c r="L4" s="3">
        <f xml:space="preserve"> (SUM(H2:H13)/COUNTA(H2:H13))*100</f>
        <v>42.276295812432906</v>
      </c>
    </row>
    <row r="5" spans="1:12" x14ac:dyDescent="0.25">
      <c r="A5" t="s">
        <v>4</v>
      </c>
      <c r="B5" t="s">
        <v>46</v>
      </c>
      <c r="C5">
        <v>1249.3</v>
      </c>
      <c r="D5">
        <v>18368.5</v>
      </c>
      <c r="E5">
        <v>19617.8</v>
      </c>
      <c r="F5">
        <v>9469</v>
      </c>
      <c r="G5">
        <v>9092</v>
      </c>
      <c r="H5">
        <f t="shared" si="0"/>
        <v>0.5173261018055032</v>
      </c>
      <c r="I5">
        <f t="shared" si="1"/>
        <v>0.5365433432902772</v>
      </c>
      <c r="K5" s="3" t="s">
        <v>43</v>
      </c>
      <c r="L5" s="3">
        <f xml:space="preserve"> (SUM(I2:I13)/COUNTA(I2:I13))*100</f>
        <v>43.939192171373833</v>
      </c>
    </row>
    <row r="6" spans="1:12" x14ac:dyDescent="0.25">
      <c r="A6" t="s">
        <v>5</v>
      </c>
      <c r="B6" t="s">
        <v>46</v>
      </c>
      <c r="C6">
        <v>1336.4</v>
      </c>
      <c r="D6">
        <v>17085.25</v>
      </c>
      <c r="E6">
        <v>18421.650000000001</v>
      </c>
      <c r="F6">
        <v>9171</v>
      </c>
      <c r="G6">
        <v>8759</v>
      </c>
      <c r="H6">
        <f t="shared" si="0"/>
        <v>0.50216185846544692</v>
      </c>
      <c r="I6">
        <f t="shared" si="1"/>
        <v>0.52452684748651723</v>
      </c>
    </row>
    <row r="7" spans="1:12" x14ac:dyDescent="0.25">
      <c r="A7" t="s">
        <v>6</v>
      </c>
      <c r="B7" t="s">
        <v>46</v>
      </c>
      <c r="C7">
        <v>1225.7</v>
      </c>
      <c r="D7">
        <v>17656</v>
      </c>
      <c r="E7">
        <v>18881.7</v>
      </c>
      <c r="F7">
        <v>8405</v>
      </c>
      <c r="G7">
        <v>8038</v>
      </c>
      <c r="H7">
        <f t="shared" si="0"/>
        <v>0.55485999671639741</v>
      </c>
      <c r="I7">
        <f t="shared" si="1"/>
        <v>0.57429680590201093</v>
      </c>
    </row>
    <row r="8" spans="1:12" x14ac:dyDescent="0.25">
      <c r="A8" t="s">
        <v>7</v>
      </c>
      <c r="B8" t="s">
        <v>46</v>
      </c>
      <c r="C8">
        <v>1218.0999999999999</v>
      </c>
      <c r="D8">
        <v>17928</v>
      </c>
      <c r="E8">
        <v>19146.099999999999</v>
      </c>
      <c r="F8">
        <v>10447</v>
      </c>
      <c r="G8">
        <v>10069</v>
      </c>
      <c r="H8">
        <f t="shared" si="0"/>
        <v>0.45435362815403657</v>
      </c>
      <c r="I8">
        <f t="shared" si="1"/>
        <v>0.47409655230046849</v>
      </c>
    </row>
    <row r="9" spans="1:12" x14ac:dyDescent="0.25">
      <c r="A9" t="s">
        <v>8</v>
      </c>
      <c r="B9" t="s">
        <v>46</v>
      </c>
      <c r="C9">
        <v>1364.5</v>
      </c>
      <c r="D9">
        <v>19544</v>
      </c>
      <c r="E9">
        <v>20908.5</v>
      </c>
      <c r="F9">
        <v>12078</v>
      </c>
      <c r="G9">
        <v>11708</v>
      </c>
      <c r="H9">
        <f t="shared" si="0"/>
        <v>0.42234019657077265</v>
      </c>
      <c r="I9">
        <f t="shared" si="1"/>
        <v>0.44003634885333714</v>
      </c>
    </row>
    <row r="10" spans="1:12" x14ac:dyDescent="0.25">
      <c r="A10" t="s">
        <v>9</v>
      </c>
      <c r="B10" t="s">
        <v>46</v>
      </c>
      <c r="C10">
        <v>1324.2</v>
      </c>
      <c r="D10">
        <v>19117.04</v>
      </c>
      <c r="E10">
        <v>20441.240000000002</v>
      </c>
      <c r="F10">
        <v>11525</v>
      </c>
      <c r="G10">
        <v>11173</v>
      </c>
      <c r="H10">
        <f t="shared" si="0"/>
        <v>0.43618880263623933</v>
      </c>
      <c r="I10">
        <f t="shared" si="1"/>
        <v>0.4534088930025772</v>
      </c>
    </row>
    <row r="11" spans="1:12" x14ac:dyDescent="0.25">
      <c r="A11" t="s">
        <v>10</v>
      </c>
      <c r="B11" t="s">
        <v>46</v>
      </c>
      <c r="C11">
        <v>1430.9</v>
      </c>
      <c r="D11">
        <v>19397</v>
      </c>
      <c r="E11">
        <v>20827.900000000001</v>
      </c>
      <c r="F11">
        <v>15393</v>
      </c>
      <c r="G11">
        <v>15024</v>
      </c>
      <c r="H11">
        <f t="shared" si="0"/>
        <v>0.26094325400064344</v>
      </c>
      <c r="I11">
        <f t="shared" si="1"/>
        <v>0.27865987449526841</v>
      </c>
    </row>
    <row r="12" spans="1:12" x14ac:dyDescent="0.25">
      <c r="A12" t="s">
        <v>11</v>
      </c>
      <c r="B12" t="s">
        <v>46</v>
      </c>
      <c r="C12">
        <v>1319.7</v>
      </c>
      <c r="D12">
        <v>18754.164000000001</v>
      </c>
      <c r="E12">
        <v>20073.864000000001</v>
      </c>
      <c r="F12">
        <v>8646</v>
      </c>
      <c r="G12">
        <v>8275</v>
      </c>
      <c r="H12">
        <f t="shared" si="0"/>
        <v>0.56929069560299905</v>
      </c>
      <c r="I12">
        <f t="shared" si="1"/>
        <v>0.58777243882891705</v>
      </c>
    </row>
    <row r="13" spans="1:12" x14ac:dyDescent="0.25">
      <c r="A13" t="s">
        <v>12</v>
      </c>
      <c r="B13" t="s">
        <v>46</v>
      </c>
      <c r="C13">
        <v>1359.7</v>
      </c>
      <c r="D13">
        <v>18712</v>
      </c>
      <c r="E13">
        <v>20071.7</v>
      </c>
      <c r="F13">
        <v>14237</v>
      </c>
      <c r="G13">
        <v>13676</v>
      </c>
      <c r="H13">
        <f t="shared" si="0"/>
        <v>0.29069286607512074</v>
      </c>
      <c r="I13">
        <f t="shared" si="1"/>
        <v>0.31864266604223862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TelukBayur_Sumatra</vt:lpstr>
      <vt:lpstr>Cirebon_Jawa</vt:lpstr>
      <vt:lpstr>Banten_Jawa</vt:lpstr>
      <vt:lpstr>Benoa_Bali</vt:lpstr>
      <vt:lpstr>Pontianak_Kalimantan</vt:lpstr>
      <vt:lpstr>Poso_Sulawesi</vt:lpstr>
      <vt:lpstr>Amamapare_Papua</vt:lpstr>
      <vt:lpstr>All</vt:lpstr>
      <vt:lpstr>All_Sama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2024-06-13T07:19:57Z</dcterms:modified>
</cp:coreProperties>
</file>