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Videos\Ihsan\"/>
    </mc:Choice>
  </mc:AlternateContent>
  <xr:revisionPtr revIDLastSave="0" documentId="13_ncr:1_{95ABA22A-AECB-4011-9144-28530A67C74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B27" i="1" l="1"/>
  <c r="B30" i="1" s="1"/>
  <c r="G2" i="1" l="1"/>
  <c r="C27" i="1"/>
  <c r="F2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2" i="1"/>
  <c r="D2" i="1"/>
  <c r="B31" i="1" l="1"/>
  <c r="O23" i="1" s="1"/>
  <c r="K23" i="1"/>
  <c r="D27" i="1"/>
  <c r="L11" i="1" s="1"/>
  <c r="E27" i="1"/>
  <c r="N23" i="1" s="1"/>
  <c r="F27" i="1"/>
  <c r="K11" i="1" s="1"/>
  <c r="K14" i="1"/>
  <c r="L14" i="1"/>
  <c r="J11" i="1" l="1"/>
  <c r="N11" i="1" s="1"/>
  <c r="J23" i="1"/>
  <c r="P23" i="1" s="1"/>
  <c r="R23" i="1"/>
  <c r="J14" i="1"/>
  <c r="N14" i="1" s="1"/>
  <c r="M11" i="1"/>
  <c r="O11" i="1" s="1"/>
  <c r="M14" i="1"/>
  <c r="O14" i="1" s="1"/>
  <c r="M23" i="1"/>
  <c r="L23" i="1"/>
  <c r="P11" i="1" l="1"/>
  <c r="J18" i="1" s="1"/>
  <c r="J33" i="1" s="1"/>
  <c r="P14" i="1"/>
  <c r="Q23" i="1"/>
  <c r="S23" i="1" s="1"/>
  <c r="T23" i="1" s="1"/>
  <c r="U23" i="1" s="1"/>
  <c r="J24" i="1" l="1"/>
  <c r="J25" i="1" s="1"/>
  <c r="I39" i="1" s="1"/>
  <c r="I34" i="1"/>
  <c r="I36" i="1" s="1"/>
  <c r="L18" i="1"/>
  <c r="L33" i="1" s="1"/>
  <c r="K18" i="1"/>
  <c r="K33" i="1" s="1"/>
  <c r="I35" i="1" l="1"/>
  <c r="I37" i="1"/>
  <c r="I38" i="1" s="1"/>
</calcChain>
</file>

<file path=xl/sharedStrings.xml><?xml version="1.0" encoding="utf-8"?>
<sst xmlns="http://schemas.openxmlformats.org/spreadsheetml/2006/main" count="51" uniqueCount="44">
  <si>
    <t>No</t>
  </si>
  <si>
    <t>X^2</t>
  </si>
  <si>
    <t>a</t>
  </si>
  <si>
    <t>b</t>
  </si>
  <si>
    <t>Y^2</t>
  </si>
  <si>
    <t>XY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</si>
  <si>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</si>
  <si>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</si>
  <si>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</si>
  <si>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</si>
  <si>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</si>
  <si>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</si>
  <si>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nΣXiYi</t>
  </si>
  <si>
    <t>(Σxi)(Σyi)</t>
  </si>
  <si>
    <t>nΣXi</t>
  </si>
  <si>
    <t>(Σxi)^2</t>
  </si>
  <si>
    <t>nΣXiYi - (Σxi)(Σyi)</t>
  </si>
  <si>
    <t>nΣXi - (Σxi)^2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</si>
  <si>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</si>
  <si>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</si>
  <si>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</si>
  <si>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</si>
  <si>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</si>
  <si>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</si>
  <si>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</si>
  <si>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n</t>
  </si>
  <si>
    <t>Hasil</t>
  </si>
  <si>
    <t>Y =</t>
  </si>
  <si>
    <t>sqrt(nΣXi^2 -  (ΣXi)^2)(nΣYi^2 - (Σyi)^2)</t>
  </si>
  <si>
    <t>hasil</t>
  </si>
  <si>
    <t xml:space="preserve">Y = </t>
  </si>
  <si>
    <t>Nilai r :</t>
  </si>
  <si>
    <t>Kekuatan hubungan :</t>
  </si>
  <si>
    <t>Koefisien Determinasi</t>
  </si>
  <si>
    <t>Interpretasinya</t>
  </si>
  <si>
    <t>Sisa</t>
  </si>
  <si>
    <t>Persamaan Regresi Linear :</t>
  </si>
  <si>
    <t>Nilai kolerasi klasifikasi</t>
  </si>
  <si>
    <t xml:space="preserve">Persamaan Regresinya </t>
  </si>
  <si>
    <t>Σ</t>
  </si>
  <si>
    <t>ΣX^2</t>
  </si>
  <si>
    <t>ΣY^2</t>
  </si>
  <si>
    <t>X Rata-rata kecepatan motor (Km)</t>
  </si>
  <si>
    <t>Y Rata-rata pengeluaran bensin (Liter)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</si>
</sst>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/>
    <xf numFmtId="0" fontId="16" fillId="34" borderId="1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/>
    <xf numFmtId="0" fontId="16" fillId="34" borderId="11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5" fillId="10" borderId="12" xfId="5" applyFill="1" applyBorder="1" applyAlignment="1">
      <alignment horizontal="right"/>
    </xf>
    <xf numFmtId="0" fontId="5" fillId="10" borderId="16" xfId="5" applyFill="1" applyBorder="1" applyAlignment="1">
      <alignment horizontal="center"/>
    </xf>
    <xf numFmtId="0" fontId="5" fillId="10" borderId="15" xfId="5" applyFill="1" applyBorder="1" applyAlignment="1">
      <alignment horizontal="left"/>
    </xf>
    <xf numFmtId="0" fontId="5" fillId="0" borderId="0" xfId="5"/>
    <xf numFmtId="0" fontId="5" fillId="10" borderId="10" xfId="5" applyFill="1" applyBorder="1" applyAlignment="1"/>
    <xf numFmtId="0" fontId="16" fillId="33" borderId="9" xfId="17" applyFill="1" applyAlignment="1">
      <alignment horizontal="center" vertical="center"/>
    </xf>
    <xf numFmtId="0" fontId="16" fillId="33" borderId="9" xfId="17" applyFill="1"/>
    <xf numFmtId="0" fontId="0" fillId="33" borderId="0" xfId="0" applyFill="1"/>
    <xf numFmtId="0" fontId="16" fillId="33" borderId="10" xfId="0" applyFont="1" applyFill="1" applyBorder="1"/>
    <xf numFmtId="0" fontId="18" fillId="33" borderId="10" xfId="0" applyFont="1" applyFill="1" applyBorder="1" applyAlignment="1">
      <alignment vertical="center" wrapText="1"/>
    </xf>
    <xf numFmtId="0" fontId="0" fillId="33" borderId="0" xfId="0" applyFill="1" applyBorder="1"/>
    <xf numFmtId="0" fontId="16" fillId="33" borderId="12" xfId="0" applyFont="1" applyFill="1" applyBorder="1" applyAlignment="1">
      <alignment horizontal="center"/>
    </xf>
    <xf numFmtId="0" fontId="16" fillId="33" borderId="16" xfId="0" applyFont="1" applyFill="1" applyBorder="1"/>
    <xf numFmtId="0" fontId="16" fillId="33" borderId="16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right" vertical="center"/>
    </xf>
    <xf numFmtId="0" fontId="16" fillId="33" borderId="10" xfId="0" applyFont="1" applyFill="1" applyBorder="1" applyAlignment="1">
      <alignment horizontal="center" vertical="center"/>
    </xf>
    <xf numFmtId="0" fontId="5" fillId="10" borderId="17" xfId="5" applyFill="1" applyBorder="1" applyAlignment="1">
      <alignment horizontal="left"/>
    </xf>
    <xf numFmtId="0" fontId="5" fillId="10" borderId="14" xfId="5" applyFill="1" applyBorder="1" applyAlignment="1">
      <alignment horizontal="left"/>
    </xf>
    <xf numFmtId="0" fontId="5" fillId="10" borderId="18" xfId="5" applyFill="1" applyBorder="1" applyAlignment="1">
      <alignment horizontal="left"/>
    </xf>
    <xf numFmtId="0" fontId="5" fillId="10" borderId="19" xfId="5" applyFill="1" applyBorder="1" applyAlignment="1">
      <alignment horizontal="left"/>
    </xf>
    <xf numFmtId="0" fontId="5" fillId="10" borderId="20" xfId="5" applyFill="1" applyBorder="1" applyAlignment="1">
      <alignment horizontal="left"/>
    </xf>
    <xf numFmtId="0" fontId="5" fillId="10" borderId="21" xfId="5" applyFill="1" applyBorder="1" applyAlignment="1">
      <alignment horizontal="left"/>
    </xf>
    <xf numFmtId="0" fontId="16" fillId="34" borderId="11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10" borderId="12" xfId="5" applyFill="1" applyBorder="1" applyAlignment="1">
      <alignment horizontal="left"/>
    </xf>
    <xf numFmtId="0" fontId="5" fillId="10" borderId="16" xfId="5" applyFill="1" applyBorder="1" applyAlignment="1">
      <alignment horizontal="left"/>
    </xf>
    <xf numFmtId="0" fontId="5" fillId="10" borderId="19" xfId="5" applyFill="1" applyBorder="1" applyAlignment="1">
      <alignment horizontal="center"/>
    </xf>
    <xf numFmtId="0" fontId="5" fillId="10" borderId="20" xfId="5" applyFill="1" applyBorder="1" applyAlignment="1">
      <alignment horizontal="center"/>
    </xf>
    <xf numFmtId="0" fontId="5" fillId="10" borderId="10" xfId="5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0" sqref="O20"/>
    </sheetView>
  </sheetViews>
  <sheetFormatPr defaultRowHeight="14.4" x14ac:dyDescent="0.3"/>
  <cols>
    <col min="1" max="1" width="9.109375" customWidth="1"/>
    <col min="2" max="2" width="27.6640625" customWidth="1"/>
    <col min="3" max="3" width="33.21875" customWidth="1"/>
    <col min="4" max="4" width="13.33203125" bestFit="1" customWidth="1"/>
    <col min="7" max="7" width="11.33203125" bestFit="1" customWidth="1"/>
    <col min="8" max="8" width="25" customWidth="1"/>
    <col min="9" max="9" width="19.109375" customWidth="1"/>
    <col min="10" max="10" width="15.33203125" customWidth="1"/>
    <col min="11" max="11" width="18" customWidth="1"/>
    <col min="12" max="12" width="11.33203125" bestFit="1" customWidth="1"/>
    <col min="13" max="13" width="8.6640625" bestFit="1" customWidth="1"/>
    <col min="14" max="14" width="21.109375" customWidth="1"/>
    <col min="15" max="15" width="24.33203125" bestFit="1" customWidth="1"/>
    <col min="16" max="16" width="15.109375" bestFit="1" customWidth="1"/>
    <col min="17" max="17" width="16.33203125" bestFit="1" customWidth="1"/>
    <col min="18" max="18" width="15.109375" bestFit="1" customWidth="1"/>
    <col min="19" max="19" width="15.33203125" bestFit="1" customWidth="1"/>
    <col min="20" max="20" width="32.44140625" bestFit="1" customWidth="1"/>
    <col min="21" max="21" width="35.5546875" bestFit="1" customWidth="1"/>
    <col min="22" max="22" width="10.109375" customWidth="1"/>
  </cols>
  <sheetData>
    <row r="1" spans="1:16" ht="36.75" customHeight="1" x14ac:dyDescent="0.3">
      <c r="A1" s="13" t="s">
        <v>0</v>
      </c>
      <c r="B1" s="15" t="s">
        <v>42</v>
      </c>
      <c r="C1" s="13" t="s">
        <v>43</v>
      </c>
      <c r="D1" s="13" t="s">
        <v>1</v>
      </c>
      <c r="E1" s="13" t="s">
        <v>4</v>
      </c>
      <c r="F1" s="13" t="s">
        <v>5</v>
      </c>
      <c r="G1" s="13" t="s">
        <v>25</v>
      </c>
    </row>
    <row r="2" spans="1:16" x14ac:dyDescent="0.3">
      <c r="A2" s="1">
        <v>1</v>
      </c>
      <c r="B2" s="17">
        <v>50.4</v>
      </c>
      <c r="C2" s="17">
        <v>3.1</v>
      </c>
      <c r="D2" s="2">
        <f t="shared" ref="D2:E26" si="0">B2^2</f>
        <v>2540.16</v>
      </c>
      <c r="E2" s="2">
        <f t="shared" si="0"/>
        <v>9.6100000000000012</v>
      </c>
      <c r="F2" s="2">
        <f>B2*C2</f>
        <v>156.24</v>
      </c>
      <c r="G2" s="45">
        <f>COUNT(A2:A876)</f>
        <v>25</v>
      </c>
    </row>
    <row r="3" spans="1:16" x14ac:dyDescent="0.3">
      <c r="A3" s="1">
        <v>2</v>
      </c>
      <c r="B3" s="17">
        <v>100.2</v>
      </c>
      <c r="C3" s="17">
        <v>6.1</v>
      </c>
      <c r="D3" s="2">
        <f t="shared" si="0"/>
        <v>10040.040000000001</v>
      </c>
      <c r="E3" s="2">
        <f t="shared" si="0"/>
        <v>37.209999999999994</v>
      </c>
      <c r="F3" s="2">
        <f t="shared" ref="F3:F26" si="1">B3*C3</f>
        <v>611.22</v>
      </c>
      <c r="G3" s="45"/>
    </row>
    <row r="4" spans="1:16" x14ac:dyDescent="0.3">
      <c r="A4" s="1">
        <v>3</v>
      </c>
      <c r="B4" s="17">
        <v>30.2</v>
      </c>
      <c r="C4" s="17">
        <v>2.1</v>
      </c>
      <c r="D4" s="2">
        <f t="shared" si="0"/>
        <v>912.04</v>
      </c>
      <c r="E4" s="2">
        <f t="shared" si="0"/>
        <v>4.41</v>
      </c>
      <c r="F4" s="2">
        <f t="shared" si="1"/>
        <v>63.42</v>
      </c>
      <c r="G4" s="45"/>
    </row>
    <row r="5" spans="1:16" x14ac:dyDescent="0.3">
      <c r="A5" s="1">
        <v>4</v>
      </c>
      <c r="B5" s="17">
        <v>40.5</v>
      </c>
      <c r="C5" s="17">
        <v>2.4</v>
      </c>
      <c r="D5" s="2">
        <f t="shared" si="0"/>
        <v>1640.25</v>
      </c>
      <c r="E5" s="2">
        <f t="shared" si="0"/>
        <v>5.76</v>
      </c>
      <c r="F5" s="2">
        <f t="shared" si="1"/>
        <v>97.2</v>
      </c>
      <c r="G5" s="45"/>
    </row>
    <row r="6" spans="1:16" x14ac:dyDescent="0.3">
      <c r="A6" s="1">
        <v>5</v>
      </c>
      <c r="B6" s="17">
        <v>20.100000000000001</v>
      </c>
      <c r="C6" s="17">
        <v>1.4</v>
      </c>
      <c r="D6" s="2">
        <f t="shared" si="0"/>
        <v>404.01000000000005</v>
      </c>
      <c r="E6" s="2">
        <f t="shared" si="0"/>
        <v>1.9599999999999997</v>
      </c>
      <c r="F6" s="2">
        <f t="shared" si="1"/>
        <v>28.14</v>
      </c>
      <c r="G6" s="45"/>
    </row>
    <row r="7" spans="1:16" x14ac:dyDescent="0.3">
      <c r="A7" s="1">
        <v>6</v>
      </c>
      <c r="B7" s="17">
        <v>10.5</v>
      </c>
      <c r="C7" s="17">
        <v>0.3</v>
      </c>
      <c r="D7" s="2">
        <f t="shared" si="0"/>
        <v>110.25</v>
      </c>
      <c r="E7" s="2">
        <f t="shared" si="0"/>
        <v>0.09</v>
      </c>
      <c r="F7" s="2">
        <f t="shared" si="1"/>
        <v>3.15</v>
      </c>
      <c r="G7" s="45"/>
    </row>
    <row r="8" spans="1:16" x14ac:dyDescent="0.3">
      <c r="A8" s="1">
        <v>7</v>
      </c>
      <c r="B8" s="17">
        <v>19.8</v>
      </c>
      <c r="C8" s="17">
        <v>1.2</v>
      </c>
      <c r="D8" s="2">
        <f t="shared" si="0"/>
        <v>392.04</v>
      </c>
      <c r="E8" s="2">
        <f t="shared" si="0"/>
        <v>1.44</v>
      </c>
      <c r="F8" s="2">
        <f t="shared" si="1"/>
        <v>23.76</v>
      </c>
      <c r="G8" s="45"/>
    </row>
    <row r="9" spans="1:16" x14ac:dyDescent="0.3">
      <c r="A9" s="1">
        <v>8</v>
      </c>
      <c r="B9" s="17">
        <v>33.5</v>
      </c>
      <c r="C9" s="17">
        <v>2.2999999999999998</v>
      </c>
      <c r="D9" s="2">
        <f t="shared" si="0"/>
        <v>1122.25</v>
      </c>
      <c r="E9" s="2">
        <f t="shared" si="0"/>
        <v>5.2899999999999991</v>
      </c>
      <c r="F9" s="2">
        <f t="shared" si="1"/>
        <v>77.05</v>
      </c>
      <c r="G9" s="45"/>
    </row>
    <row r="10" spans="1:16" x14ac:dyDescent="0.3">
      <c r="A10" s="1">
        <v>9</v>
      </c>
      <c r="B10" s="17">
        <v>48.3</v>
      </c>
      <c r="C10" s="17">
        <v>2.9</v>
      </c>
      <c r="D10" s="2">
        <f t="shared" si="0"/>
        <v>2332.89</v>
      </c>
      <c r="E10" s="2">
        <f t="shared" si="0"/>
        <v>8.41</v>
      </c>
      <c r="F10" s="2">
        <f t="shared" si="1"/>
        <v>140.07</v>
      </c>
      <c r="G10" s="45"/>
      <c r="I10" s="43" t="s">
        <v>2</v>
      </c>
      <c r="J10" s="6" t="s">
        <v>6</v>
      </c>
      <c r="K10" s="6" t="s">
        <v>7</v>
      </c>
      <c r="L10" s="6" t="s">
        <v>8</v>
      </c>
      <c r="M10" s="6" t="s">
        <v>9</v>
      </c>
      <c r="N10" s="8" t="s">
        <v>10</v>
      </c>
      <c r="O10" s="8" t="s">
        <v>11</v>
      </c>
      <c r="P10" s="36" t="s">
        <v>26</v>
      </c>
    </row>
    <row r="11" spans="1:16" x14ac:dyDescent="0.3">
      <c r="A11" s="1">
        <v>10</v>
      </c>
      <c r="B11" s="17">
        <v>34.700000000000003</v>
      </c>
      <c r="C11" s="17">
        <v>2.3199999999999998</v>
      </c>
      <c r="D11" s="2">
        <f t="shared" si="0"/>
        <v>1204.0900000000001</v>
      </c>
      <c r="E11" s="2">
        <f t="shared" si="0"/>
        <v>5.3823999999999996</v>
      </c>
      <c r="F11" s="2">
        <f t="shared" si="1"/>
        <v>80.504000000000005</v>
      </c>
      <c r="G11" s="45"/>
      <c r="I11" s="44"/>
      <c r="J11" s="5">
        <f>(C27*D27)</f>
        <v>2393950.4278000002</v>
      </c>
      <c r="K11" s="4">
        <f>B27*F27</f>
        <v>2320817.0261999993</v>
      </c>
      <c r="L11" s="5">
        <f>G2*D27</f>
        <v>1131998.4999999998</v>
      </c>
      <c r="M11" s="4">
        <f>B30</f>
        <v>824100.83999999973</v>
      </c>
      <c r="N11" s="4">
        <f>J11-K11</f>
        <v>73133.401600000914</v>
      </c>
      <c r="O11" s="4">
        <f>L11-M11</f>
        <v>307897.66000000003</v>
      </c>
      <c r="P11" s="36">
        <f>ROUND(N11/O11,3)</f>
        <v>0.23799999999999999</v>
      </c>
    </row>
    <row r="12" spans="1:16" x14ac:dyDescent="0.3">
      <c r="A12" s="1">
        <v>11</v>
      </c>
      <c r="B12" s="17">
        <v>23.7</v>
      </c>
      <c r="C12" s="17">
        <v>1.5</v>
      </c>
      <c r="D12" s="2">
        <f t="shared" si="0"/>
        <v>561.68999999999994</v>
      </c>
      <c r="E12" s="2">
        <f t="shared" si="0"/>
        <v>2.25</v>
      </c>
      <c r="F12" s="2">
        <f t="shared" si="1"/>
        <v>35.549999999999997</v>
      </c>
      <c r="G12" s="45"/>
      <c r="I12" s="14"/>
      <c r="J12" s="3"/>
      <c r="K12" s="3"/>
      <c r="L12" s="3"/>
      <c r="M12" s="3"/>
      <c r="N12" s="3"/>
      <c r="O12" s="3"/>
      <c r="P12" s="28"/>
    </row>
    <row r="13" spans="1:16" x14ac:dyDescent="0.3">
      <c r="A13" s="1">
        <v>12</v>
      </c>
      <c r="B13" s="17">
        <v>55.7</v>
      </c>
      <c r="C13" s="17">
        <v>3.3</v>
      </c>
      <c r="D13" s="2">
        <f t="shared" si="0"/>
        <v>3102.4900000000002</v>
      </c>
      <c r="E13" s="2">
        <f t="shared" si="0"/>
        <v>10.889999999999999</v>
      </c>
      <c r="F13" s="2">
        <f t="shared" si="1"/>
        <v>183.81</v>
      </c>
      <c r="G13" s="45"/>
      <c r="I13" s="43" t="s">
        <v>3</v>
      </c>
      <c r="J13" s="6" t="s">
        <v>12</v>
      </c>
      <c r="K13" s="7" t="s">
        <v>13</v>
      </c>
      <c r="L13" s="6" t="s">
        <v>14</v>
      </c>
      <c r="M13" s="7" t="s">
        <v>15</v>
      </c>
      <c r="N13" s="6" t="s">
        <v>16</v>
      </c>
      <c r="O13" s="7" t="s">
        <v>17</v>
      </c>
      <c r="P13" s="36" t="s">
        <v>26</v>
      </c>
    </row>
    <row r="14" spans="1:16" x14ac:dyDescent="0.3">
      <c r="A14" s="1">
        <v>13</v>
      </c>
      <c r="B14" s="17">
        <v>29.5</v>
      </c>
      <c r="C14" s="17">
        <v>2.2000000000000002</v>
      </c>
      <c r="D14" s="2">
        <f t="shared" si="0"/>
        <v>870.25</v>
      </c>
      <c r="E14" s="2">
        <f t="shared" si="0"/>
        <v>4.8400000000000007</v>
      </c>
      <c r="F14" s="2">
        <f t="shared" si="1"/>
        <v>64.900000000000006</v>
      </c>
      <c r="G14" s="45"/>
      <c r="I14" s="44"/>
      <c r="J14" s="4">
        <f>G2*F27</f>
        <v>63913.224999999991</v>
      </c>
      <c r="K14" s="4">
        <f>B27*C27</f>
        <v>47995.385999999999</v>
      </c>
      <c r="L14" s="4">
        <f>G2*B27</f>
        <v>22694.999999999996</v>
      </c>
      <c r="M14" s="4">
        <f>B30</f>
        <v>824100.83999999973</v>
      </c>
      <c r="N14" s="4">
        <f>J14-K14</f>
        <v>15917.838999999993</v>
      </c>
      <c r="O14" s="4">
        <f>L14-M14</f>
        <v>-801405.83999999973</v>
      </c>
      <c r="P14" s="36">
        <f>ROUND(N14/O14,3)</f>
        <v>-0.02</v>
      </c>
    </row>
    <row r="15" spans="1:16" x14ac:dyDescent="0.3">
      <c r="A15" s="1">
        <v>14</v>
      </c>
      <c r="B15" s="17">
        <v>70.3</v>
      </c>
      <c r="C15" s="17">
        <v>3.5</v>
      </c>
      <c r="D15" s="2">
        <f t="shared" si="0"/>
        <v>4942.0899999999992</v>
      </c>
      <c r="E15" s="2">
        <f t="shared" si="0"/>
        <v>12.25</v>
      </c>
      <c r="F15" s="2">
        <f t="shared" si="1"/>
        <v>246.04999999999998</v>
      </c>
      <c r="G15" s="45"/>
      <c r="I15" s="3"/>
      <c r="J15" s="3"/>
      <c r="K15" s="3"/>
      <c r="L15" s="3"/>
      <c r="M15" s="3"/>
      <c r="N15" s="3"/>
      <c r="O15" s="3"/>
    </row>
    <row r="16" spans="1:16" x14ac:dyDescent="0.3">
      <c r="A16" s="1">
        <v>15</v>
      </c>
      <c r="B16" s="17">
        <v>69.099999999999994</v>
      </c>
      <c r="C16" s="17">
        <v>3.45</v>
      </c>
      <c r="D16" s="2">
        <f t="shared" si="0"/>
        <v>4774.8099999999995</v>
      </c>
      <c r="E16" s="2">
        <f t="shared" si="0"/>
        <v>11.902500000000002</v>
      </c>
      <c r="F16" s="2">
        <f t="shared" si="1"/>
        <v>238.39499999999998</v>
      </c>
      <c r="G16" s="45"/>
      <c r="I16" s="3"/>
      <c r="J16" s="3"/>
      <c r="K16" s="3"/>
      <c r="L16" s="3"/>
      <c r="M16" s="3"/>
      <c r="N16" s="3"/>
      <c r="O16" s="3"/>
    </row>
    <row r="17" spans="1:21" x14ac:dyDescent="0.3">
      <c r="A17" s="1">
        <v>16</v>
      </c>
      <c r="B17" s="17">
        <v>45.9</v>
      </c>
      <c r="C17" s="17">
        <v>2.7</v>
      </c>
      <c r="D17" s="2">
        <f t="shared" si="0"/>
        <v>2106.81</v>
      </c>
      <c r="E17" s="2">
        <f t="shared" si="0"/>
        <v>7.2900000000000009</v>
      </c>
      <c r="F17" s="2">
        <f t="shared" si="1"/>
        <v>123.93</v>
      </c>
      <c r="G17" s="45"/>
      <c r="I17" s="14" t="s">
        <v>38</v>
      </c>
      <c r="J17" s="3"/>
      <c r="K17" s="3"/>
      <c r="L17" s="3"/>
      <c r="M17" s="3"/>
      <c r="N17" s="3"/>
      <c r="O17" s="3"/>
    </row>
    <row r="18" spans="1:21" x14ac:dyDescent="0.3">
      <c r="A18" s="1">
        <v>17</v>
      </c>
      <c r="B18" s="17">
        <v>22.5</v>
      </c>
      <c r="C18" s="17">
        <v>1.1000000000000001</v>
      </c>
      <c r="D18" s="2">
        <f t="shared" si="0"/>
        <v>506.25</v>
      </c>
      <c r="E18" s="2">
        <f t="shared" si="0"/>
        <v>1.2100000000000002</v>
      </c>
      <c r="F18" s="2">
        <f t="shared" si="1"/>
        <v>24.750000000000004</v>
      </c>
      <c r="G18" s="45"/>
      <c r="I18" s="32" t="s">
        <v>27</v>
      </c>
      <c r="J18" s="33">
        <f>P11</f>
        <v>0.23799999999999999</v>
      </c>
      <c r="K18" s="34" t="str">
        <f>IF(P14&lt;0,"-","+")</f>
        <v>-</v>
      </c>
      <c r="L18" s="35">
        <f>ABS(P14)</f>
        <v>0.02</v>
      </c>
      <c r="M18" s="16"/>
      <c r="N18" s="16"/>
      <c r="O18" s="16"/>
      <c r="P18" s="16"/>
      <c r="Q18" s="16"/>
      <c r="R18" s="16"/>
      <c r="S18" s="10"/>
      <c r="T18" s="3"/>
    </row>
    <row r="19" spans="1:21" x14ac:dyDescent="0.3">
      <c r="A19" s="1">
        <v>18</v>
      </c>
      <c r="B19" s="17">
        <v>5.5</v>
      </c>
      <c r="C19" s="17">
        <v>0.5</v>
      </c>
      <c r="D19" s="2">
        <f t="shared" si="0"/>
        <v>30.25</v>
      </c>
      <c r="E19" s="2">
        <f t="shared" si="0"/>
        <v>0.25</v>
      </c>
      <c r="F19" s="2">
        <f t="shared" si="1"/>
        <v>2.75</v>
      </c>
      <c r="G19" s="45"/>
      <c r="I19" s="9"/>
      <c r="J19" s="11"/>
      <c r="K19" s="3"/>
      <c r="L19" s="16"/>
      <c r="M19" s="16"/>
      <c r="N19" s="16"/>
      <c r="O19" s="16"/>
      <c r="P19" s="16"/>
      <c r="Q19" s="16"/>
      <c r="R19" s="16"/>
      <c r="S19" s="10"/>
      <c r="T19" s="3"/>
    </row>
    <row r="20" spans="1:21" x14ac:dyDescent="0.3">
      <c r="A20" s="1">
        <v>19</v>
      </c>
      <c r="B20" s="17">
        <v>4.5</v>
      </c>
      <c r="C20" s="17">
        <v>0.2</v>
      </c>
      <c r="D20" s="2">
        <f t="shared" si="0"/>
        <v>20.25</v>
      </c>
      <c r="E20" s="2">
        <f t="shared" si="0"/>
        <v>4.0000000000000008E-2</v>
      </c>
      <c r="F20" s="2">
        <f t="shared" si="1"/>
        <v>0.9</v>
      </c>
      <c r="G20" s="45"/>
      <c r="I20" s="3"/>
      <c r="J20" s="3"/>
      <c r="K20" s="3"/>
      <c r="L20" s="10"/>
      <c r="M20" s="10"/>
      <c r="N20" s="10"/>
      <c r="O20" s="10"/>
      <c r="P20" s="10"/>
      <c r="Q20" s="10"/>
      <c r="R20" s="10"/>
      <c r="S20" s="10"/>
      <c r="T20" s="3"/>
    </row>
    <row r="21" spans="1:21" x14ac:dyDescent="0.3">
      <c r="A21" s="1">
        <v>20</v>
      </c>
      <c r="B21" s="17">
        <v>8.3000000000000007</v>
      </c>
      <c r="C21" s="17">
        <v>0.8</v>
      </c>
      <c r="D21" s="2">
        <f t="shared" si="0"/>
        <v>68.890000000000015</v>
      </c>
      <c r="E21" s="2">
        <f t="shared" si="0"/>
        <v>0.64000000000000012</v>
      </c>
      <c r="F21" s="2">
        <f t="shared" si="1"/>
        <v>6.6400000000000006</v>
      </c>
      <c r="G21" s="45"/>
      <c r="I21" s="3" t="s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1" ht="15" thickBot="1" x14ac:dyDescent="0.35">
      <c r="A22" s="1">
        <v>21</v>
      </c>
      <c r="B22" s="17">
        <v>21.7</v>
      </c>
      <c r="C22" s="17">
        <v>1.3</v>
      </c>
      <c r="D22" s="2">
        <f t="shared" si="0"/>
        <v>470.89</v>
      </c>
      <c r="E22" s="2">
        <f t="shared" si="0"/>
        <v>1.6900000000000002</v>
      </c>
      <c r="F22" s="2">
        <f t="shared" si="1"/>
        <v>28.21</v>
      </c>
      <c r="G22" s="45"/>
      <c r="I22" s="19" t="s">
        <v>19</v>
      </c>
      <c r="J22" s="6" t="s">
        <v>12</v>
      </c>
      <c r="K22" s="7" t="s">
        <v>13</v>
      </c>
      <c r="L22" s="6" t="s">
        <v>20</v>
      </c>
      <c r="M22" s="7" t="s">
        <v>15</v>
      </c>
      <c r="N22" s="6" t="s">
        <v>21</v>
      </c>
      <c r="O22" s="7" t="s">
        <v>22</v>
      </c>
      <c r="P22" s="6" t="s">
        <v>16</v>
      </c>
      <c r="Q22" s="8" t="s">
        <v>11</v>
      </c>
      <c r="R22" s="6" t="s">
        <v>23</v>
      </c>
      <c r="S22" s="8" t="s">
        <v>24</v>
      </c>
      <c r="T22" s="8" t="s">
        <v>28</v>
      </c>
      <c r="U22" s="26" t="s">
        <v>29</v>
      </c>
    </row>
    <row r="23" spans="1:21" ht="15.6" thickTop="1" thickBot="1" x14ac:dyDescent="0.35">
      <c r="A23" s="1">
        <v>22</v>
      </c>
      <c r="B23" s="17">
        <v>57.4</v>
      </c>
      <c r="C23" s="17">
        <v>1.3</v>
      </c>
      <c r="D23" s="2">
        <f t="shared" si="0"/>
        <v>3294.7599999999998</v>
      </c>
      <c r="E23" s="2">
        <f t="shared" si="0"/>
        <v>1.6900000000000002</v>
      </c>
      <c r="F23" s="2">
        <f t="shared" si="1"/>
        <v>74.62</v>
      </c>
      <c r="G23" s="45"/>
      <c r="I23" s="20"/>
      <c r="J23" s="17">
        <f>G2*F27</f>
        <v>63913.224999999991</v>
      </c>
      <c r="K23" s="17">
        <f>B27*C27</f>
        <v>47995.385999999999</v>
      </c>
      <c r="L23" s="17">
        <f>G2*D27</f>
        <v>1131998.4999999998</v>
      </c>
      <c r="M23" s="17">
        <f>B30</f>
        <v>824100.83999999973</v>
      </c>
      <c r="N23" s="17">
        <f>G2*E27</f>
        <v>3760.8724999999995</v>
      </c>
      <c r="O23" s="17">
        <f>B31</f>
        <v>2795.2369000000012</v>
      </c>
      <c r="P23" s="17">
        <f>J23-K23</f>
        <v>15917.838999999993</v>
      </c>
      <c r="Q23" s="17">
        <f>L23-M23</f>
        <v>307897.66000000003</v>
      </c>
      <c r="R23" s="17">
        <f>N23-O23</f>
        <v>965.63559999999825</v>
      </c>
      <c r="S23" s="4">
        <f>Q23*R23</f>
        <v>297316941.65269548</v>
      </c>
      <c r="T23" s="4">
        <f>SQRT(S23)</f>
        <v>17242.88089771241</v>
      </c>
      <c r="U23" s="27">
        <f>ROUND(P23/T23,5)</f>
        <v>0.92315000000000003</v>
      </c>
    </row>
    <row r="24" spans="1:21" ht="15" thickTop="1" x14ac:dyDescent="0.3">
      <c r="A24" s="1">
        <v>23</v>
      </c>
      <c r="B24" s="17">
        <v>32.799999999999997</v>
      </c>
      <c r="C24" s="17">
        <v>2.2000000000000002</v>
      </c>
      <c r="D24" s="2">
        <f t="shared" si="0"/>
        <v>1075.8399999999999</v>
      </c>
      <c r="E24" s="2">
        <f t="shared" si="0"/>
        <v>4.8400000000000007</v>
      </c>
      <c r="F24" s="2">
        <f t="shared" si="1"/>
        <v>72.16</v>
      </c>
      <c r="G24" s="45"/>
      <c r="I24" s="18" t="s">
        <v>33</v>
      </c>
      <c r="J24" s="29">
        <f>ROUND(U23^2*100,5)</f>
        <v>85.220590000000001</v>
      </c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1" x14ac:dyDescent="0.3">
      <c r="A25" s="1">
        <v>24</v>
      </c>
      <c r="B25" s="17">
        <v>43.9</v>
      </c>
      <c r="C25" s="17">
        <v>2.5</v>
      </c>
      <c r="D25" s="2">
        <f t="shared" si="0"/>
        <v>1927.2099999999998</v>
      </c>
      <c r="E25" s="2">
        <f t="shared" si="0"/>
        <v>6.25</v>
      </c>
      <c r="F25" s="2">
        <f t="shared" si="1"/>
        <v>109.75</v>
      </c>
      <c r="G25" s="45"/>
      <c r="I25" s="18" t="s">
        <v>35</v>
      </c>
      <c r="J25" s="29">
        <f>100-J24</f>
        <v>14.779409999999999</v>
      </c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1" x14ac:dyDescent="0.3">
      <c r="A26" s="1">
        <v>25</v>
      </c>
      <c r="B26" s="17">
        <v>28.8</v>
      </c>
      <c r="C26" s="17">
        <v>2.2000000000000002</v>
      </c>
      <c r="D26" s="2">
        <f t="shared" si="0"/>
        <v>829.44</v>
      </c>
      <c r="E26" s="2">
        <f t="shared" si="0"/>
        <v>4.8400000000000007</v>
      </c>
      <c r="F26" s="2">
        <f t="shared" si="1"/>
        <v>63.360000000000007</v>
      </c>
      <c r="G26" s="45"/>
      <c r="J26" s="11"/>
      <c r="K26" s="11"/>
      <c r="L26" s="11"/>
      <c r="M26" s="11"/>
      <c r="N26" s="11"/>
      <c r="O26" s="11"/>
      <c r="P26" s="3"/>
      <c r="Q26" s="3"/>
    </row>
    <row r="27" spans="1:21" ht="15" thickBot="1" x14ac:dyDescent="0.35">
      <c r="A27" s="26" t="s">
        <v>39</v>
      </c>
      <c r="B27" s="26">
        <f>SUM(B2:B26)</f>
        <v>907.79999999999984</v>
      </c>
      <c r="C27" s="26">
        <f>SUM(C2:C26)</f>
        <v>52.870000000000012</v>
      </c>
      <c r="D27" s="26">
        <f>SUM(D2:D26)</f>
        <v>45279.939999999995</v>
      </c>
      <c r="E27" s="26">
        <f>SUM(E2:E26)</f>
        <v>150.43489999999997</v>
      </c>
      <c r="F27" s="26">
        <f>SUM(F2:F26)</f>
        <v>2556.5289999999995</v>
      </c>
      <c r="G27" s="45"/>
    </row>
    <row r="28" spans="1:21" ht="15" thickTop="1" x14ac:dyDescent="0.3">
      <c r="C28" s="28"/>
      <c r="D28" s="28"/>
      <c r="E28" s="28"/>
      <c r="F28" s="28"/>
    </row>
    <row r="29" spans="1:21" s="11" customFormat="1" x14ac:dyDescent="0.3">
      <c r="C29" s="31"/>
      <c r="D29" s="31"/>
      <c r="E29" s="31"/>
      <c r="F29" s="31"/>
    </row>
    <row r="30" spans="1:21" s="11" customFormat="1" x14ac:dyDescent="0.3">
      <c r="A30" s="29" t="s">
        <v>40</v>
      </c>
      <c r="B30" s="30">
        <f>B27^2</f>
        <v>824100.83999999973</v>
      </c>
    </row>
    <row r="31" spans="1:21" s="11" customFormat="1" x14ac:dyDescent="0.3">
      <c r="A31" s="29" t="s">
        <v>41</v>
      </c>
      <c r="B31" s="30">
        <f>C27^2</f>
        <v>2795.2369000000012</v>
      </c>
    </row>
    <row r="32" spans="1:21" s="11" customFormat="1" x14ac:dyDescent="0.3">
      <c r="B32" s="12"/>
    </row>
    <row r="33" spans="2:14" s="11" customFormat="1" x14ac:dyDescent="0.3">
      <c r="H33" s="11" t="s">
        <v>36</v>
      </c>
      <c r="I33" s="21" t="s">
        <v>30</v>
      </c>
      <c r="J33" s="22">
        <f>J18</f>
        <v>0.23799999999999999</v>
      </c>
      <c r="K33" s="22" t="str">
        <f>K18</f>
        <v>-</v>
      </c>
      <c r="L33" s="23">
        <f>L18</f>
        <v>0.02</v>
      </c>
      <c r="M33" s="24"/>
      <c r="N33" s="24"/>
    </row>
    <row r="34" spans="2:14" s="11" customFormat="1" x14ac:dyDescent="0.3">
      <c r="H34" s="11" t="s">
        <v>31</v>
      </c>
      <c r="I34" s="48">
        <f>U23</f>
        <v>0.92315000000000003</v>
      </c>
      <c r="J34" s="49"/>
      <c r="K34" s="49"/>
      <c r="L34" s="49"/>
      <c r="M34" s="49"/>
      <c r="N34" s="49"/>
    </row>
    <row r="35" spans="2:14" s="11" customFormat="1" x14ac:dyDescent="0.3">
      <c r="H35" s="11" t="s">
        <v>37</v>
      </c>
      <c r="I35" s="25" t="str">
        <f>"Nilai korelasi yaitu "&amp;IF(I34&lt;0,"negatif","positif")&amp;" yang menunjukkan bahwa hubungan "&amp;IF(I34&lt;0,"terbalik","lurus/linear")&amp;""</f>
        <v>Nilai korelasi yaitu positif yang menunjukkan bahwa hubungan lurus/linear</v>
      </c>
      <c r="J35" s="25"/>
      <c r="K35" s="25"/>
      <c r="L35" s="25"/>
      <c r="M35" s="25"/>
      <c r="N35" s="25"/>
    </row>
    <row r="36" spans="2:14" s="11" customFormat="1" x14ac:dyDescent="0.3">
      <c r="H36" s="11" t="s">
        <v>32</v>
      </c>
      <c r="I36" s="50" t="str">
        <f>"Kekuatan nilai r adalah "&amp;IF((I34&lt;0.2),"Sangat Lemah",IF((I34&lt;0.4),"Lemah",IF((I34&lt;0.6),"Sedang",IF((I34&lt;0.8),"Kuat",IF((I34&lt;=1),"Sangat Kuat")&amp;""))))</f>
        <v>Kekuatan nilai r adalah Sangat Kuat</v>
      </c>
      <c r="J36" s="50"/>
      <c r="K36" s="50"/>
      <c r="L36" s="50"/>
      <c r="M36" s="50"/>
      <c r="N36" s="50"/>
    </row>
    <row r="37" spans="2:14" s="11" customFormat="1" x14ac:dyDescent="0.3">
      <c r="H37" s="11" t="s">
        <v>33</v>
      </c>
      <c r="I37" s="46" t="str">
        <f>""&amp;ROUND(I34^2*100,5)&amp;" %"</f>
        <v>85,22059 %</v>
      </c>
      <c r="J37" s="47"/>
      <c r="K37" s="47"/>
      <c r="L37" s="47"/>
      <c r="M37" s="47"/>
      <c r="N37" s="47"/>
    </row>
    <row r="38" spans="2:14" s="11" customFormat="1" x14ac:dyDescent="0.3">
      <c r="H38" s="11" t="s">
        <v>34</v>
      </c>
      <c r="I38" s="37" t="str">
        <f>"Besar kontribusi variabel "&amp;B1&amp;" terhadap "&amp;C1&amp;" adalah "&amp;I37&amp;" % "</f>
        <v xml:space="preserve">Besar kontribusi variabel X Rata-rata kecepatan motor (Km) terhadap Y Rata-rata pengeluaran bensin (Liter) adalah 85,22059 % % </v>
      </c>
      <c r="J38" s="38"/>
      <c r="K38" s="38"/>
      <c r="L38" s="38"/>
      <c r="M38" s="38"/>
      <c r="N38" s="39"/>
    </row>
    <row r="39" spans="2:14" s="11" customFormat="1" x14ac:dyDescent="0.3">
      <c r="I39" s="40" t="str">
        <f>"dan sisanya yaitu sebesar "&amp;J25&amp;" % dipengaruhi oleh variabel selain "&amp;B1&amp;""</f>
        <v>dan sisanya yaitu sebesar 14,77941 % dipengaruhi oleh variabel selain X Rata-rata kecepatan motor (Km)</v>
      </c>
      <c r="J39" s="41"/>
      <c r="K39" s="41"/>
      <c r="L39" s="41"/>
      <c r="M39" s="41"/>
      <c r="N39" s="42"/>
    </row>
    <row r="40" spans="2:14" s="11" customFormat="1" x14ac:dyDescent="0.3">
      <c r="B40" s="12"/>
    </row>
    <row r="41" spans="2:14" s="11" customFormat="1" x14ac:dyDescent="0.3">
      <c r="B41" s="12"/>
    </row>
    <row r="42" spans="2:14" s="11" customFormat="1" x14ac:dyDescent="0.3">
      <c r="B42" s="12"/>
    </row>
    <row r="43" spans="2:14" s="11" customFormat="1" x14ac:dyDescent="0.3">
      <c r="B43" s="12"/>
    </row>
    <row r="44" spans="2:14" s="11" customFormat="1" x14ac:dyDescent="0.3">
      <c r="B44" s="12"/>
    </row>
    <row r="45" spans="2:14" s="11" customFormat="1" x14ac:dyDescent="0.3">
      <c r="B45" s="12"/>
    </row>
    <row r="46" spans="2:14" s="11" customFormat="1" x14ac:dyDescent="0.3">
      <c r="B46" s="12"/>
    </row>
    <row r="47" spans="2:14" s="11" customFormat="1" x14ac:dyDescent="0.3">
      <c r="B47" s="12"/>
    </row>
    <row r="48" spans="2:14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</sheetData>
  <mergeCells count="8">
    <mergeCell ref="I38:N38"/>
    <mergeCell ref="I39:N39"/>
    <mergeCell ref="I10:I11"/>
    <mergeCell ref="I13:I14"/>
    <mergeCell ref="G2:G27"/>
    <mergeCell ref="I37:N37"/>
    <mergeCell ref="I34:N34"/>
    <mergeCell ref="I36:N36"/>
  </mergeCells>
  <phoneticPr fontId="20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</dc:creator>
  <cp:lastModifiedBy>ROG</cp:lastModifiedBy>
  <dcterms:created xsi:type="dcterms:W3CDTF">2021-02-25T15:48:18Z</dcterms:created>
  <dcterms:modified xsi:type="dcterms:W3CDTF">2021-03-01T14:09:07Z</dcterms:modified>
</cp:coreProperties>
</file>