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rm\cernbox\FIT_DETECTORS_UpdatedTemplates\FIT0009\"/>
    </mc:Choice>
  </mc:AlternateContent>
  <xr:revisionPtr revIDLastSave="0" documentId="13_ncr:1_{D94462EE-C968-47C8-863E-BB709FA63A10}" xr6:coauthVersionLast="34" xr6:coauthVersionMax="34" xr10:uidLastSave="{00000000-0000-0000-0000-000000000000}"/>
  <bookViews>
    <workbookView xWindow="1620" yWindow="0" windowWidth="25605" windowHeight="16005" tabRatio="500" xr2:uid="{00000000-000D-0000-FFFF-FFFF00000000}"/>
  </bookViews>
  <sheets>
    <sheet name="Sheet1" sheetId="1" r:id="rId1"/>
  </sheets>
  <definedNames>
    <definedName name="Pressure">Sheet1!$C$2:$C$60</definedName>
    <definedName name="T">Sheet1!$B$2:$B$60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K40" i="1"/>
  <c r="K41" i="1"/>
  <c r="K39" i="1"/>
  <c r="L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L33" i="1"/>
  <c r="K33" i="1"/>
  <c r="K35" i="1"/>
  <c r="K37" i="1"/>
  <c r="K38" i="1"/>
  <c r="K34" i="1"/>
</calcChain>
</file>

<file path=xl/sharedStrings.xml><?xml version="1.0" encoding="utf-8"?>
<sst xmlns="http://schemas.openxmlformats.org/spreadsheetml/2006/main" count="29" uniqueCount="27">
  <si>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</si>
  <si>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</si>
  <si>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</si>
  <si>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</si>
  <si>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</si>
  <si>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</si>
  <si>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</si>
  <si>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</si>
  <si>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</si>
  <si>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</si>
  <si>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</si>
  <si>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</si>
  <si>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</si>
  <si>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</si>
  <si>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</si>
  <si>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</si>
  <si>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T [K]</t>
  </si>
  <si>
    <t>Time [hr]</t>
  </si>
  <si>
    <t>Duration [hr]</t>
  </si>
  <si>
    <t>Time constant (hr)</t>
  </si>
  <si>
    <t>QC3 Template</t>
  </si>
  <si>
    <t>V2</t>
  </si>
  <si>
    <t>For Ana. Framework</t>
  </si>
  <si>
    <t>Date (dd/mm/yyyy)</t>
  </si>
  <si>
    <t>Detector ID (GE1/1-X-A-SITE-BBBB)</t>
  </si>
  <si>
    <t>Stephen</t>
  </si>
  <si>
    <t>GE1/1-X-S-FIT-0009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</si>
</sst>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2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6"/>
      <name val="Arial"/>
    </font>
    <font>
      <sz val="11"/>
      <color rgb="FFFF0000"/>
      <name val="Calibri"/>
      <family val="2"/>
      <scheme val="minor"/>
    </font>
    <font>
      <sz val="12"/>
      <color theme="1"/>
      <name val="Cambria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4" borderId="1" xfId="0" applyNumberFormat="1" applyFont="1" applyFill="1" applyBorder="1" applyAlignment="1" applyProtection="1">
      <alignment horizontal="center" wrapText="1"/>
    </xf>
    <xf numFmtId="2" fontId="1" fillId="4" borderId="1" xfId="0" applyNumberFormat="1" applyFont="1" applyFill="1" applyBorder="1" applyAlignment="1" applyProtection="1">
      <alignment horizontal="center" wrapText="1"/>
    </xf>
    <xf numFmtId="0" fontId="1" fillId="4" borderId="1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/>
    </xf>
    <xf numFmtId="0" fontId="2" fillId="4" borderId="1" xfId="0" applyFont="1" applyFill="1" applyBorder="1" applyAlignment="1" applyProtection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right" wrapText="1"/>
    </xf>
    <xf numFmtId="0" fontId="6" fillId="2" borderId="1" xfId="0" applyFont="1" applyFill="1" applyBorder="1" applyAlignment="1" applyProtection="1">
      <alignment horizontal="center"/>
    </xf>
    <xf numFmtId="14" fontId="6" fillId="2" borderId="1" xfId="0" applyNumberFormat="1" applyFont="1" applyFill="1" applyBorder="1" applyProtection="1"/>
    <xf numFmtId="164" fontId="2" fillId="4" borderId="1" xfId="0" applyNumberFormat="1" applyFont="1" applyFill="1" applyBorder="1" applyAlignment="1" applyProtection="1">
      <alignment horizontal="center"/>
    </xf>
    <xf numFmtId="0" fontId="7" fillId="4" borderId="1" xfId="0" applyFont="1" applyFill="1" applyBorder="1" applyAlignment="1" applyProtection="1">
      <alignment horizontal="center"/>
    </xf>
    <xf numFmtId="0" fontId="8" fillId="6" borderId="1" xfId="0" applyFont="1" applyFill="1" applyBorder="1" applyAlignment="1" applyProtection="1">
      <alignment horizontal="right"/>
      <protection locked="0"/>
    </xf>
    <xf numFmtId="14" fontId="8" fillId="6" borderId="1" xfId="0" applyNumberFormat="1" applyFont="1" applyFill="1" applyBorder="1" applyAlignment="1" applyProtection="1">
      <alignment horizontal="right"/>
      <protection locked="0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Sheet1!$K$3</c:f>
          <c:strCache>
            <c:ptCount val="1"/>
            <c:pt idx="0">
              <c:v>GE1/1-X-S-FIT-0009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0.102432778489117"/>
                  <c:y val="-0.108880572437951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24.33</c:v>
                </c:pt>
                <c:pt idx="1">
                  <c:v>24.17</c:v>
                </c:pt>
                <c:pt idx="2">
                  <c:v>24.03</c:v>
                </c:pt>
                <c:pt idx="3">
                  <c:v>23.97</c:v>
                </c:pt>
                <c:pt idx="4">
                  <c:v>23.8</c:v>
                </c:pt>
                <c:pt idx="5">
                  <c:v>23.7</c:v>
                </c:pt>
                <c:pt idx="6">
                  <c:v>23.55</c:v>
                </c:pt>
                <c:pt idx="7">
                  <c:v>23.48</c:v>
                </c:pt>
                <c:pt idx="8">
                  <c:v>23.44</c:v>
                </c:pt>
                <c:pt idx="9">
                  <c:v>23.33</c:v>
                </c:pt>
                <c:pt idx="10">
                  <c:v>23.22</c:v>
                </c:pt>
                <c:pt idx="11">
                  <c:v>23.12</c:v>
                </c:pt>
                <c:pt idx="12">
                  <c:v>23.35</c:v>
                </c:pt>
                <c:pt idx="13">
                  <c:v>23.97</c:v>
                </c:pt>
                <c:pt idx="14">
                  <c:v>23.98</c:v>
                </c:pt>
                <c:pt idx="15">
                  <c:v>24.05</c:v>
                </c:pt>
                <c:pt idx="16">
                  <c:v>24.09</c:v>
                </c:pt>
                <c:pt idx="17">
                  <c:v>23.82</c:v>
                </c:pt>
                <c:pt idx="18">
                  <c:v>23.66</c:v>
                </c:pt>
                <c:pt idx="19">
                  <c:v>23.52</c:v>
                </c:pt>
                <c:pt idx="20">
                  <c:v>23.44</c:v>
                </c:pt>
                <c:pt idx="21">
                  <c:v>23.29</c:v>
                </c:pt>
                <c:pt idx="22">
                  <c:v>23.21</c:v>
                </c:pt>
                <c:pt idx="23">
                  <c:v>23.08</c:v>
                </c:pt>
                <c:pt idx="24">
                  <c:v>22.98</c:v>
                </c:pt>
                <c:pt idx="25">
                  <c:v>22.73</c:v>
                </c:pt>
                <c:pt idx="26">
                  <c:v>22.52</c:v>
                </c:pt>
                <c:pt idx="27">
                  <c:v>22.24</c:v>
                </c:pt>
                <c:pt idx="28">
                  <c:v>22.49</c:v>
                </c:pt>
                <c:pt idx="29">
                  <c:v>22.61</c:v>
                </c:pt>
                <c:pt idx="30">
                  <c:v>22.55</c:v>
                </c:pt>
                <c:pt idx="31">
                  <c:v>22.38</c:v>
                </c:pt>
                <c:pt idx="32">
                  <c:v>22.33</c:v>
                </c:pt>
                <c:pt idx="33">
                  <c:v>22.39</c:v>
                </c:pt>
                <c:pt idx="34">
                  <c:v>22.24</c:v>
                </c:pt>
                <c:pt idx="35">
                  <c:v>22.09</c:v>
                </c:pt>
                <c:pt idx="36">
                  <c:v>21.97</c:v>
                </c:pt>
                <c:pt idx="37">
                  <c:v>21.88</c:v>
                </c:pt>
                <c:pt idx="38">
                  <c:v>21.77</c:v>
                </c:pt>
                <c:pt idx="39">
                  <c:v>21.58</c:v>
                </c:pt>
                <c:pt idx="40">
                  <c:v>21.5</c:v>
                </c:pt>
                <c:pt idx="41">
                  <c:v>21.59</c:v>
                </c:pt>
                <c:pt idx="42">
                  <c:v>21.54</c:v>
                </c:pt>
                <c:pt idx="43">
                  <c:v>21.33</c:v>
                </c:pt>
                <c:pt idx="44">
                  <c:v>21.22</c:v>
                </c:pt>
                <c:pt idx="45">
                  <c:v>21.09</c:v>
                </c:pt>
                <c:pt idx="46">
                  <c:v>20.89</c:v>
                </c:pt>
                <c:pt idx="47">
                  <c:v>20.73</c:v>
                </c:pt>
                <c:pt idx="48">
                  <c:v>20.63</c:v>
                </c:pt>
                <c:pt idx="49">
                  <c:v>20.52</c:v>
                </c:pt>
                <c:pt idx="50">
                  <c:v>20.43</c:v>
                </c:pt>
                <c:pt idx="51">
                  <c:v>20.39</c:v>
                </c:pt>
                <c:pt idx="52">
                  <c:v>20.190000000000001</c:v>
                </c:pt>
                <c:pt idx="53">
                  <c:v>20.100000000000001</c:v>
                </c:pt>
                <c:pt idx="54">
                  <c:v>19.850000000000001</c:v>
                </c:pt>
                <c:pt idx="55">
                  <c:v>19.71</c:v>
                </c:pt>
                <c:pt idx="56">
                  <c:v>19.7</c:v>
                </c:pt>
                <c:pt idx="57">
                  <c:v>19.600000000000001</c:v>
                </c:pt>
                <c:pt idx="58">
                  <c:v>19.47</c:v>
                </c:pt>
                <c:pt idx="59">
                  <c:v>19.239999999999998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5-4DAF-B3FE-026DEA81180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23.27</c:v>
                </c:pt>
                <c:pt idx="1">
                  <c:v>23.26</c:v>
                </c:pt>
                <c:pt idx="2">
                  <c:v>23.22</c:v>
                </c:pt>
                <c:pt idx="3">
                  <c:v>23.24</c:v>
                </c:pt>
                <c:pt idx="4">
                  <c:v>23.24</c:v>
                </c:pt>
                <c:pt idx="5">
                  <c:v>23.25</c:v>
                </c:pt>
                <c:pt idx="6">
                  <c:v>23.23</c:v>
                </c:pt>
                <c:pt idx="7">
                  <c:v>23.24</c:v>
                </c:pt>
                <c:pt idx="8">
                  <c:v>23.23</c:v>
                </c:pt>
                <c:pt idx="9">
                  <c:v>23.23</c:v>
                </c:pt>
                <c:pt idx="10">
                  <c:v>23.23</c:v>
                </c:pt>
                <c:pt idx="11">
                  <c:v>23.22</c:v>
                </c:pt>
                <c:pt idx="12">
                  <c:v>23.22</c:v>
                </c:pt>
                <c:pt idx="13">
                  <c:v>23.22</c:v>
                </c:pt>
                <c:pt idx="14">
                  <c:v>23.22</c:v>
                </c:pt>
                <c:pt idx="15">
                  <c:v>23.22</c:v>
                </c:pt>
                <c:pt idx="16">
                  <c:v>23.22</c:v>
                </c:pt>
                <c:pt idx="17">
                  <c:v>23.22</c:v>
                </c:pt>
                <c:pt idx="18">
                  <c:v>23.22</c:v>
                </c:pt>
                <c:pt idx="19">
                  <c:v>23.21</c:v>
                </c:pt>
                <c:pt idx="20">
                  <c:v>23.22</c:v>
                </c:pt>
                <c:pt idx="21">
                  <c:v>23.21</c:v>
                </c:pt>
                <c:pt idx="22">
                  <c:v>23.22</c:v>
                </c:pt>
                <c:pt idx="23">
                  <c:v>23.21</c:v>
                </c:pt>
                <c:pt idx="24">
                  <c:v>23.22</c:v>
                </c:pt>
                <c:pt idx="25">
                  <c:v>23.22</c:v>
                </c:pt>
                <c:pt idx="26">
                  <c:v>23.22</c:v>
                </c:pt>
                <c:pt idx="27">
                  <c:v>23.23</c:v>
                </c:pt>
                <c:pt idx="28">
                  <c:v>23.22</c:v>
                </c:pt>
                <c:pt idx="29">
                  <c:v>23.23</c:v>
                </c:pt>
                <c:pt idx="30">
                  <c:v>23.24</c:v>
                </c:pt>
                <c:pt idx="31">
                  <c:v>23.23</c:v>
                </c:pt>
                <c:pt idx="32">
                  <c:v>23.22</c:v>
                </c:pt>
                <c:pt idx="33">
                  <c:v>23.22</c:v>
                </c:pt>
                <c:pt idx="34">
                  <c:v>23.22</c:v>
                </c:pt>
                <c:pt idx="35">
                  <c:v>23.23</c:v>
                </c:pt>
                <c:pt idx="36">
                  <c:v>23.22</c:v>
                </c:pt>
                <c:pt idx="37">
                  <c:v>23.23</c:v>
                </c:pt>
                <c:pt idx="38">
                  <c:v>23.23</c:v>
                </c:pt>
                <c:pt idx="39">
                  <c:v>23.23</c:v>
                </c:pt>
                <c:pt idx="40">
                  <c:v>23.23</c:v>
                </c:pt>
                <c:pt idx="41">
                  <c:v>23.23</c:v>
                </c:pt>
                <c:pt idx="42">
                  <c:v>23.23</c:v>
                </c:pt>
                <c:pt idx="43">
                  <c:v>23.24</c:v>
                </c:pt>
                <c:pt idx="44">
                  <c:v>23.24</c:v>
                </c:pt>
                <c:pt idx="45">
                  <c:v>23.23</c:v>
                </c:pt>
                <c:pt idx="46">
                  <c:v>23.21</c:v>
                </c:pt>
                <c:pt idx="47">
                  <c:v>23.24</c:v>
                </c:pt>
                <c:pt idx="48">
                  <c:v>23.24</c:v>
                </c:pt>
                <c:pt idx="49">
                  <c:v>23.23</c:v>
                </c:pt>
                <c:pt idx="50">
                  <c:v>23.23</c:v>
                </c:pt>
                <c:pt idx="51">
                  <c:v>23.23</c:v>
                </c:pt>
                <c:pt idx="52">
                  <c:v>23.23</c:v>
                </c:pt>
                <c:pt idx="53">
                  <c:v>23.23</c:v>
                </c:pt>
                <c:pt idx="54">
                  <c:v>23.23</c:v>
                </c:pt>
                <c:pt idx="55">
                  <c:v>23.23</c:v>
                </c:pt>
                <c:pt idx="56">
                  <c:v>23.23</c:v>
                </c:pt>
                <c:pt idx="57">
                  <c:v>23.24</c:v>
                </c:pt>
                <c:pt idx="58">
                  <c:v>23.24</c:v>
                </c:pt>
                <c:pt idx="59">
                  <c:v>23.24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5-4DAF-B3FE-026DEA81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372488"/>
        <c:axId val="-200054341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1015.4</c:v>
                </c:pt>
                <c:pt idx="1">
                  <c:v>1014.33</c:v>
                </c:pt>
                <c:pt idx="2">
                  <c:v>1014.33</c:v>
                </c:pt>
                <c:pt idx="3">
                  <c:v>1014.33</c:v>
                </c:pt>
                <c:pt idx="4">
                  <c:v>1014.33</c:v>
                </c:pt>
                <c:pt idx="5">
                  <c:v>1014.33</c:v>
                </c:pt>
                <c:pt idx="6">
                  <c:v>1014.33</c:v>
                </c:pt>
                <c:pt idx="7">
                  <c:v>1014.33</c:v>
                </c:pt>
                <c:pt idx="8">
                  <c:v>1014.33</c:v>
                </c:pt>
                <c:pt idx="9">
                  <c:v>1014.33</c:v>
                </c:pt>
                <c:pt idx="10">
                  <c:v>1014.33</c:v>
                </c:pt>
                <c:pt idx="11">
                  <c:v>1014.33</c:v>
                </c:pt>
                <c:pt idx="12">
                  <c:v>1014.33</c:v>
                </c:pt>
                <c:pt idx="13">
                  <c:v>1014.33</c:v>
                </c:pt>
                <c:pt idx="14">
                  <c:v>1014.33</c:v>
                </c:pt>
                <c:pt idx="15">
                  <c:v>1014.33</c:v>
                </c:pt>
                <c:pt idx="16">
                  <c:v>1014.33</c:v>
                </c:pt>
                <c:pt idx="17">
                  <c:v>1014.33</c:v>
                </c:pt>
                <c:pt idx="18">
                  <c:v>1014.33</c:v>
                </c:pt>
                <c:pt idx="19">
                  <c:v>1014.32</c:v>
                </c:pt>
                <c:pt idx="20">
                  <c:v>1014.33</c:v>
                </c:pt>
                <c:pt idx="21">
                  <c:v>1014.33</c:v>
                </c:pt>
                <c:pt idx="22">
                  <c:v>1014.33</c:v>
                </c:pt>
                <c:pt idx="23">
                  <c:v>1014.33</c:v>
                </c:pt>
                <c:pt idx="24">
                  <c:v>1014.33</c:v>
                </c:pt>
                <c:pt idx="25">
                  <c:v>1014.33</c:v>
                </c:pt>
                <c:pt idx="26">
                  <c:v>1014.33</c:v>
                </c:pt>
                <c:pt idx="27">
                  <c:v>1014.33</c:v>
                </c:pt>
                <c:pt idx="28">
                  <c:v>1014.33</c:v>
                </c:pt>
                <c:pt idx="29">
                  <c:v>1014.33</c:v>
                </c:pt>
                <c:pt idx="30">
                  <c:v>1014.33</c:v>
                </c:pt>
                <c:pt idx="31">
                  <c:v>1014.33</c:v>
                </c:pt>
                <c:pt idx="32">
                  <c:v>1014.33</c:v>
                </c:pt>
                <c:pt idx="33">
                  <c:v>1014.33</c:v>
                </c:pt>
                <c:pt idx="34">
                  <c:v>1014.33</c:v>
                </c:pt>
                <c:pt idx="35">
                  <c:v>1014.33</c:v>
                </c:pt>
                <c:pt idx="36">
                  <c:v>1014.33</c:v>
                </c:pt>
                <c:pt idx="37">
                  <c:v>1014.33</c:v>
                </c:pt>
                <c:pt idx="38">
                  <c:v>1014.33</c:v>
                </c:pt>
                <c:pt idx="39">
                  <c:v>1014.33</c:v>
                </c:pt>
                <c:pt idx="40">
                  <c:v>1014.33</c:v>
                </c:pt>
                <c:pt idx="41">
                  <c:v>1014.33</c:v>
                </c:pt>
                <c:pt idx="42">
                  <c:v>1014.33</c:v>
                </c:pt>
                <c:pt idx="43">
                  <c:v>1014.33</c:v>
                </c:pt>
                <c:pt idx="44">
                  <c:v>1014.33</c:v>
                </c:pt>
                <c:pt idx="45">
                  <c:v>1014.33</c:v>
                </c:pt>
                <c:pt idx="46">
                  <c:v>1014.32</c:v>
                </c:pt>
                <c:pt idx="47">
                  <c:v>1014.33</c:v>
                </c:pt>
                <c:pt idx="48">
                  <c:v>1014.33</c:v>
                </c:pt>
                <c:pt idx="49">
                  <c:v>1014.33</c:v>
                </c:pt>
                <c:pt idx="50">
                  <c:v>1014.33</c:v>
                </c:pt>
                <c:pt idx="51">
                  <c:v>1014.33</c:v>
                </c:pt>
                <c:pt idx="52">
                  <c:v>1014.33</c:v>
                </c:pt>
                <c:pt idx="53">
                  <c:v>1014.33</c:v>
                </c:pt>
                <c:pt idx="54">
                  <c:v>1014.33</c:v>
                </c:pt>
                <c:pt idx="55">
                  <c:v>1014.33</c:v>
                </c:pt>
                <c:pt idx="56">
                  <c:v>1014.33</c:v>
                </c:pt>
                <c:pt idx="57">
                  <c:v>1014.33</c:v>
                </c:pt>
                <c:pt idx="58">
                  <c:v>1014.33</c:v>
                </c:pt>
                <c:pt idx="59">
                  <c:v>1014.33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5-4DAF-B3FE-026DEA81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014344"/>
        <c:axId val="-1999727064"/>
      </c:scatterChart>
      <c:valAx>
        <c:axId val="-200037248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[hr]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0543416"/>
        <c:crosses val="autoZero"/>
        <c:crossBetween val="midCat"/>
      </c:valAx>
      <c:valAx>
        <c:axId val="-200054341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0372488"/>
        <c:crosses val="autoZero"/>
        <c:crossBetween val="midCat"/>
      </c:valAx>
      <c:valAx>
        <c:axId val="-1999727064"/>
        <c:scaling>
          <c:orientation val="minMax"/>
          <c:max val="102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00014344"/>
        <c:crosses val="max"/>
        <c:crossBetween val="midCat"/>
      </c:valAx>
      <c:valAx>
        <c:axId val="-2000014344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-1999727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930429582378"/>
          <c:y val="0.65938045767092801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69850</xdr:rowOff>
    </xdr:from>
    <xdr:to>
      <xdr:col>18</xdr:col>
      <xdr:colOff>571500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6"/>
  <sheetViews>
    <sheetView tabSelected="1" zoomScaleNormal="100" workbookViewId="0">
      <selection activeCell="K2" sqref="K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8" width="18" style="4" customWidth="1"/>
    <col min="9" max="9" width="10.875" style="4"/>
    <col min="10" max="10" width="36" style="4" bestFit="1" customWidth="1"/>
    <col min="11" max="11" width="24.375" style="4" customWidth="1"/>
    <col min="12" max="12" width="10.875" style="4"/>
    <col min="13" max="13" width="14.5" style="4" bestFit="1" customWidth="1"/>
    <col min="14" max="14" width="11.375" style="4" bestFit="1" customWidth="1"/>
    <col min="15" max="16384" width="10.875" style="4"/>
  </cols>
  <sheetData>
    <row r="1" spans="1:23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17</v>
      </c>
      <c r="G1" s="12" t="s">
        <v>16</v>
      </c>
      <c r="H1" s="12" t="s">
        <v>22</v>
      </c>
      <c r="I1" s="1" t="s">
        <v>5</v>
      </c>
      <c r="J1" s="2" t="s">
        <v>23</v>
      </c>
      <c r="K1" s="28">
        <v>43410</v>
      </c>
      <c r="L1" s="1"/>
      <c r="M1" s="21" t="s">
        <v>20</v>
      </c>
      <c r="N1" s="22" t="s">
        <v>21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29">
        <v>0.66871527777777784</v>
      </c>
      <c r="B2" s="30">
        <v>1</v>
      </c>
      <c r="C2" s="31">
        <v>24.33</v>
      </c>
      <c r="D2" s="31">
        <v>23.27</v>
      </c>
      <c r="E2" s="33">
        <v>1015.4</v>
      </c>
      <c r="F2" s="25">
        <f>B2/3600</f>
        <v>2.7777777777777778E-4</v>
      </c>
      <c r="G2" s="16">
        <f>D2+273.15</f>
        <v>296.41999999999996</v>
      </c>
      <c r="H2" s="26" t="str">
        <f t="shared" ref="H2:H61" si="0">CONCATENATE(F2,",",C2)</f>
        <v>0.000277777777777778,24.33</v>
      </c>
      <c r="I2" s="7"/>
      <c r="J2" s="8" t="s">
        <v>6</v>
      </c>
      <c r="K2" s="27" t="s">
        <v>25</v>
      </c>
      <c r="L2" s="7"/>
      <c r="M2" s="23" t="s">
        <v>7</v>
      </c>
      <c r="N2" s="24">
        <v>43195</v>
      </c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29">
        <v>0.66940972222222228</v>
      </c>
      <c r="B3" s="30">
        <v>62</v>
      </c>
      <c r="C3" s="31">
        <v>24.17</v>
      </c>
      <c r="D3" s="32">
        <v>23.26</v>
      </c>
      <c r="E3" s="33">
        <v>1014.33</v>
      </c>
      <c r="F3" s="25">
        <f t="shared" ref="F3:F61" si="1">B3/3600</f>
        <v>1.7222222222222222E-2</v>
      </c>
      <c r="G3" s="16">
        <f t="shared" ref="G3:G61" si="2">D3+273.15</f>
        <v>296.40999999999997</v>
      </c>
      <c r="H3" s="26" t="str">
        <f t="shared" si="0"/>
        <v>0.0172222222222222,24.17</v>
      </c>
      <c r="I3" s="7"/>
      <c r="J3" s="8" t="s">
        <v>24</v>
      </c>
      <c r="K3" s="27" t="s">
        <v>26</v>
      </c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29">
        <v>0.67010416666666661</v>
      </c>
      <c r="B4" s="30">
        <v>123</v>
      </c>
      <c r="C4" s="31">
        <v>24.03</v>
      </c>
      <c r="D4" s="31">
        <v>23.22</v>
      </c>
      <c r="E4" s="33">
        <v>1014.33</v>
      </c>
      <c r="F4" s="25">
        <f t="shared" si="1"/>
        <v>3.4166666666666665E-2</v>
      </c>
      <c r="G4" s="16">
        <f t="shared" si="2"/>
        <v>296.37</v>
      </c>
      <c r="H4" s="26" t="str">
        <f t="shared" si="0"/>
        <v>0.0341666666666667,24.03</v>
      </c>
      <c r="I4" s="7"/>
      <c r="J4" s="8" t="s">
        <v>18</v>
      </c>
      <c r="K4" s="27">
        <v>1</v>
      </c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29">
        <v>0.67079861111111105</v>
      </c>
      <c r="B5" s="30">
        <v>184</v>
      </c>
      <c r="C5" s="31">
        <v>23.97</v>
      </c>
      <c r="D5" s="32">
        <v>23.24</v>
      </c>
      <c r="E5" s="33">
        <v>1014.33</v>
      </c>
      <c r="F5" s="25">
        <f t="shared" si="1"/>
        <v>5.1111111111111114E-2</v>
      </c>
      <c r="G5" s="16">
        <f t="shared" si="2"/>
        <v>296.39</v>
      </c>
      <c r="H5" s="26" t="str">
        <f t="shared" si="0"/>
        <v>0.0511111111111111,23.97</v>
      </c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29">
        <v>0.67149305555555561</v>
      </c>
      <c r="B6" s="30">
        <v>245</v>
      </c>
      <c r="C6" s="31">
        <v>23.8</v>
      </c>
      <c r="D6" s="31">
        <v>23.24</v>
      </c>
      <c r="E6" s="33">
        <v>1014.33</v>
      </c>
      <c r="F6" s="25">
        <f t="shared" si="1"/>
        <v>6.805555555555555E-2</v>
      </c>
      <c r="G6" s="16">
        <f t="shared" si="2"/>
        <v>296.39</v>
      </c>
      <c r="H6" s="26" t="str">
        <f t="shared" si="0"/>
        <v>0.0680555555555555,23.8</v>
      </c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29">
        <v>0.67218750000000005</v>
      </c>
      <c r="B7" s="30">
        <v>306</v>
      </c>
      <c r="C7" s="31">
        <v>23.7</v>
      </c>
      <c r="D7" s="32">
        <v>23.25</v>
      </c>
      <c r="E7" s="33">
        <v>1014.33</v>
      </c>
      <c r="F7" s="25">
        <f t="shared" si="1"/>
        <v>8.5000000000000006E-2</v>
      </c>
      <c r="G7" s="16">
        <f t="shared" si="2"/>
        <v>296.39999999999998</v>
      </c>
      <c r="H7" s="26" t="str">
        <f t="shared" si="0"/>
        <v>0.085,23.7</v>
      </c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29">
        <v>0.67288194444444438</v>
      </c>
      <c r="B8" s="30">
        <v>367</v>
      </c>
      <c r="C8" s="31">
        <v>23.55</v>
      </c>
      <c r="D8" s="31">
        <v>23.23</v>
      </c>
      <c r="E8" s="33">
        <v>1014.33</v>
      </c>
      <c r="F8" s="25">
        <f t="shared" si="1"/>
        <v>0.10194444444444445</v>
      </c>
      <c r="G8" s="16">
        <f t="shared" si="2"/>
        <v>296.38</v>
      </c>
      <c r="H8" s="26" t="str">
        <f t="shared" si="0"/>
        <v>0.101944444444444,23.55</v>
      </c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29">
        <v>0.67357638888888882</v>
      </c>
      <c r="B9" s="30">
        <v>428</v>
      </c>
      <c r="C9" s="31">
        <v>23.48</v>
      </c>
      <c r="D9" s="32">
        <v>23.24</v>
      </c>
      <c r="E9" s="33">
        <v>1014.33</v>
      </c>
      <c r="F9" s="25">
        <f t="shared" si="1"/>
        <v>0.11888888888888889</v>
      </c>
      <c r="G9" s="16">
        <f t="shared" si="2"/>
        <v>296.39</v>
      </c>
      <c r="H9" s="26" t="str">
        <f t="shared" si="0"/>
        <v>0.118888888888889,23.48</v>
      </c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29">
        <v>0.67427083333333337</v>
      </c>
      <c r="B10" s="30">
        <v>489</v>
      </c>
      <c r="C10" s="31">
        <v>23.44</v>
      </c>
      <c r="D10" s="31">
        <v>23.23</v>
      </c>
      <c r="E10" s="33">
        <v>1014.33</v>
      </c>
      <c r="F10" s="25">
        <f t="shared" si="1"/>
        <v>0.13583333333333333</v>
      </c>
      <c r="G10" s="16">
        <f t="shared" si="2"/>
        <v>296.38</v>
      </c>
      <c r="H10" s="26" t="str">
        <f t="shared" si="0"/>
        <v>0.135833333333333,23.44</v>
      </c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29">
        <v>0.67496527777777782</v>
      </c>
      <c r="B11" s="30">
        <v>550</v>
      </c>
      <c r="C11" s="31">
        <v>23.33</v>
      </c>
      <c r="D11" s="32">
        <v>23.23</v>
      </c>
      <c r="E11" s="33">
        <v>1014.33</v>
      </c>
      <c r="F11" s="25">
        <f t="shared" si="1"/>
        <v>0.15277777777777779</v>
      </c>
      <c r="G11" s="16">
        <f t="shared" si="2"/>
        <v>296.38</v>
      </c>
      <c r="H11" s="26" t="str">
        <f t="shared" si="0"/>
        <v>0.152777777777778,23.33</v>
      </c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29">
        <v>0.67565972222222215</v>
      </c>
      <c r="B12" s="30">
        <v>611</v>
      </c>
      <c r="C12" s="31">
        <v>23.22</v>
      </c>
      <c r="D12" s="31">
        <v>23.23</v>
      </c>
      <c r="E12" s="33">
        <v>1014.33</v>
      </c>
      <c r="F12" s="25">
        <f t="shared" si="1"/>
        <v>0.16972222222222222</v>
      </c>
      <c r="G12" s="16">
        <f t="shared" si="2"/>
        <v>296.38</v>
      </c>
      <c r="H12" s="26" t="str">
        <f t="shared" si="0"/>
        <v>0.169722222222222,23.22</v>
      </c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29">
        <v>0.6763541666666667</v>
      </c>
      <c r="B13" s="30">
        <v>672</v>
      </c>
      <c r="C13" s="31">
        <v>23.12</v>
      </c>
      <c r="D13" s="32">
        <v>23.22</v>
      </c>
      <c r="E13" s="33">
        <v>1014.33</v>
      </c>
      <c r="F13" s="25">
        <f t="shared" si="1"/>
        <v>0.18666666666666668</v>
      </c>
      <c r="G13" s="16">
        <f t="shared" si="2"/>
        <v>296.37</v>
      </c>
      <c r="H13" s="26" t="str">
        <f t="shared" si="0"/>
        <v>0.186666666666667,23.12</v>
      </c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29">
        <v>0.67704861111111114</v>
      </c>
      <c r="B14" s="30">
        <v>733</v>
      </c>
      <c r="C14" s="31">
        <v>23.35</v>
      </c>
      <c r="D14" s="31">
        <v>23.22</v>
      </c>
      <c r="E14" s="33">
        <v>1014.33</v>
      </c>
      <c r="F14" s="25">
        <f t="shared" si="1"/>
        <v>0.2036111111111111</v>
      </c>
      <c r="G14" s="16">
        <f t="shared" si="2"/>
        <v>296.37</v>
      </c>
      <c r="H14" s="26" t="str">
        <f t="shared" si="0"/>
        <v>0.203611111111111,23.35</v>
      </c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29">
        <v>0.67774305555555558</v>
      </c>
      <c r="B15" s="30">
        <v>794</v>
      </c>
      <c r="C15" s="31">
        <v>23.97</v>
      </c>
      <c r="D15" s="32">
        <v>23.22</v>
      </c>
      <c r="E15" s="33">
        <v>1014.33</v>
      </c>
      <c r="F15" s="25">
        <f t="shared" si="1"/>
        <v>0.22055555555555556</v>
      </c>
      <c r="G15" s="16">
        <f t="shared" si="2"/>
        <v>296.37</v>
      </c>
      <c r="H15" s="26" t="str">
        <f t="shared" si="0"/>
        <v>0.220555555555556,23.97</v>
      </c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29">
        <v>0.67843749999999992</v>
      </c>
      <c r="B16" s="30">
        <v>855</v>
      </c>
      <c r="C16" s="31">
        <v>23.98</v>
      </c>
      <c r="D16" s="31">
        <v>23.22</v>
      </c>
      <c r="E16" s="33">
        <v>1014.33</v>
      </c>
      <c r="F16" s="25">
        <f t="shared" si="1"/>
        <v>0.23749999999999999</v>
      </c>
      <c r="G16" s="16">
        <f t="shared" si="2"/>
        <v>296.37</v>
      </c>
      <c r="H16" s="26" t="str">
        <f t="shared" si="0"/>
        <v>0.2375,23.98</v>
      </c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29">
        <v>0.67913194444444447</v>
      </c>
      <c r="B17" s="30">
        <v>916</v>
      </c>
      <c r="C17" s="31">
        <v>24.05</v>
      </c>
      <c r="D17" s="32">
        <v>23.22</v>
      </c>
      <c r="E17" s="33">
        <v>1014.33</v>
      </c>
      <c r="F17" s="25">
        <f t="shared" si="1"/>
        <v>0.25444444444444442</v>
      </c>
      <c r="G17" s="16">
        <f t="shared" si="2"/>
        <v>296.37</v>
      </c>
      <c r="H17" s="26" t="str">
        <f t="shared" si="0"/>
        <v>0.254444444444444,24.05</v>
      </c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29">
        <v>0.67982638888888891</v>
      </c>
      <c r="B18" s="30">
        <v>977</v>
      </c>
      <c r="C18" s="31">
        <v>24.09</v>
      </c>
      <c r="D18" s="31">
        <v>23.22</v>
      </c>
      <c r="E18" s="33">
        <v>1014.33</v>
      </c>
      <c r="F18" s="25">
        <f t="shared" si="1"/>
        <v>0.2713888888888889</v>
      </c>
      <c r="G18" s="16">
        <f t="shared" si="2"/>
        <v>296.37</v>
      </c>
      <c r="H18" s="26" t="str">
        <f t="shared" si="0"/>
        <v>0.271388888888889,24.09</v>
      </c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29">
        <v>0.68052083333333335</v>
      </c>
      <c r="B19" s="30">
        <v>1038</v>
      </c>
      <c r="C19" s="31">
        <v>23.82</v>
      </c>
      <c r="D19" s="32">
        <v>23.22</v>
      </c>
      <c r="E19" s="33">
        <v>1014.33</v>
      </c>
      <c r="F19" s="25">
        <f t="shared" si="1"/>
        <v>0.28833333333333333</v>
      </c>
      <c r="G19" s="16">
        <f t="shared" si="2"/>
        <v>296.37</v>
      </c>
      <c r="H19" s="26" t="str">
        <f t="shared" si="0"/>
        <v>0.288333333333333,23.82</v>
      </c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29">
        <v>0.68121527777777768</v>
      </c>
      <c r="B20" s="30">
        <v>1099</v>
      </c>
      <c r="C20" s="31">
        <v>23.66</v>
      </c>
      <c r="D20" s="31">
        <v>23.22</v>
      </c>
      <c r="E20" s="33">
        <v>1014.33</v>
      </c>
      <c r="F20" s="25">
        <f t="shared" si="1"/>
        <v>0.30527777777777776</v>
      </c>
      <c r="G20" s="16">
        <f t="shared" si="2"/>
        <v>296.37</v>
      </c>
      <c r="H20" s="26" t="str">
        <f t="shared" si="0"/>
        <v>0.305277777777778,23.66</v>
      </c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29">
        <v>0.68190972222222224</v>
      </c>
      <c r="B21" s="30">
        <v>1160</v>
      </c>
      <c r="C21" s="31">
        <v>23.52</v>
      </c>
      <c r="D21" s="32">
        <v>23.21</v>
      </c>
      <c r="E21" s="33">
        <v>1014.32</v>
      </c>
      <c r="F21" s="25">
        <f t="shared" si="1"/>
        <v>0.32222222222222224</v>
      </c>
      <c r="G21" s="16">
        <f t="shared" si="2"/>
        <v>296.35999999999996</v>
      </c>
      <c r="H21" s="26" t="str">
        <f t="shared" si="0"/>
        <v>0.322222222222222,23.52</v>
      </c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29">
        <v>0.68260416666666668</v>
      </c>
      <c r="B22" s="30">
        <v>1221</v>
      </c>
      <c r="C22" s="31">
        <v>23.44</v>
      </c>
      <c r="D22" s="31">
        <v>23.22</v>
      </c>
      <c r="E22" s="33">
        <v>1014.33</v>
      </c>
      <c r="F22" s="25">
        <f t="shared" si="1"/>
        <v>0.33916666666666667</v>
      </c>
      <c r="G22" s="16">
        <f t="shared" si="2"/>
        <v>296.37</v>
      </c>
      <c r="H22" s="26" t="str">
        <f t="shared" si="0"/>
        <v>0.339166666666667,23.44</v>
      </c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29">
        <v>0.68329861111111112</v>
      </c>
      <c r="B23" s="30">
        <v>1282</v>
      </c>
      <c r="C23" s="31">
        <v>23.29</v>
      </c>
      <c r="D23" s="32">
        <v>23.21</v>
      </c>
      <c r="E23" s="33">
        <v>1014.33</v>
      </c>
      <c r="F23" s="25">
        <f t="shared" si="1"/>
        <v>0.3561111111111111</v>
      </c>
      <c r="G23" s="16">
        <f t="shared" si="2"/>
        <v>296.35999999999996</v>
      </c>
      <c r="H23" s="26" t="str">
        <f t="shared" si="0"/>
        <v>0.356111111111111,23.29</v>
      </c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29">
        <v>0.68399305555555545</v>
      </c>
      <c r="B24" s="30">
        <v>1343</v>
      </c>
      <c r="C24" s="31">
        <v>23.21</v>
      </c>
      <c r="D24" s="31">
        <v>23.22</v>
      </c>
      <c r="E24" s="33">
        <v>1014.33</v>
      </c>
      <c r="F24" s="25">
        <f t="shared" si="1"/>
        <v>0.37305555555555553</v>
      </c>
      <c r="G24" s="16">
        <f t="shared" si="2"/>
        <v>296.37</v>
      </c>
      <c r="H24" s="26" t="str">
        <f t="shared" si="0"/>
        <v>0.373055555555556,23.21</v>
      </c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29">
        <v>0.6846875</v>
      </c>
      <c r="B25" s="30">
        <v>1404</v>
      </c>
      <c r="C25" s="31">
        <v>23.08</v>
      </c>
      <c r="D25" s="32">
        <v>23.21</v>
      </c>
      <c r="E25" s="33">
        <v>1014.33</v>
      </c>
      <c r="F25" s="25">
        <f t="shared" si="1"/>
        <v>0.39</v>
      </c>
      <c r="G25" s="16">
        <f t="shared" si="2"/>
        <v>296.35999999999996</v>
      </c>
      <c r="H25" s="26" t="str">
        <f t="shared" si="0"/>
        <v>0.39,23.08</v>
      </c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29">
        <v>0.68538194444444445</v>
      </c>
      <c r="B26" s="30">
        <v>1465</v>
      </c>
      <c r="C26" s="31">
        <v>22.98</v>
      </c>
      <c r="D26" s="31">
        <v>23.22</v>
      </c>
      <c r="E26" s="33">
        <v>1014.33</v>
      </c>
      <c r="F26" s="25">
        <f t="shared" si="1"/>
        <v>0.40694444444444444</v>
      </c>
      <c r="G26" s="16">
        <f t="shared" si="2"/>
        <v>296.37</v>
      </c>
      <c r="H26" s="26" t="str">
        <f t="shared" si="0"/>
        <v>0.406944444444444,22.98</v>
      </c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29">
        <v>0.68607638888888889</v>
      </c>
      <c r="B27" s="30">
        <v>1526</v>
      </c>
      <c r="C27" s="31">
        <v>22.73</v>
      </c>
      <c r="D27" s="32">
        <v>23.22</v>
      </c>
      <c r="E27" s="33">
        <v>1014.33</v>
      </c>
      <c r="F27" s="25">
        <f t="shared" si="1"/>
        <v>0.42388888888888887</v>
      </c>
      <c r="G27" s="16">
        <f t="shared" si="2"/>
        <v>296.37</v>
      </c>
      <c r="H27" s="26" t="str">
        <f t="shared" si="0"/>
        <v>0.423888888888889,22.73</v>
      </c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29">
        <v>0.68677083333333344</v>
      </c>
      <c r="B28" s="30">
        <v>1587</v>
      </c>
      <c r="C28" s="31">
        <v>22.52</v>
      </c>
      <c r="D28" s="31">
        <v>23.22</v>
      </c>
      <c r="E28" s="33">
        <v>1014.33</v>
      </c>
      <c r="F28" s="25">
        <f t="shared" si="1"/>
        <v>0.44083333333333335</v>
      </c>
      <c r="G28" s="16">
        <f t="shared" si="2"/>
        <v>296.37</v>
      </c>
      <c r="H28" s="26" t="str">
        <f t="shared" si="0"/>
        <v>0.440833333333333,22.52</v>
      </c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29">
        <v>0.68746527777777777</v>
      </c>
      <c r="B29" s="30">
        <v>1648</v>
      </c>
      <c r="C29" s="31">
        <v>22.24</v>
      </c>
      <c r="D29" s="32">
        <v>23.23</v>
      </c>
      <c r="E29" s="33">
        <v>1014.33</v>
      </c>
      <c r="F29" s="25">
        <f t="shared" si="1"/>
        <v>0.45777777777777778</v>
      </c>
      <c r="G29" s="16">
        <f t="shared" si="2"/>
        <v>296.38</v>
      </c>
      <c r="H29" s="26" t="str">
        <f t="shared" si="0"/>
        <v>0.457777777777778,22.24</v>
      </c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29">
        <v>0.68815972222222221</v>
      </c>
      <c r="B30" s="30">
        <v>1709</v>
      </c>
      <c r="C30" s="31">
        <v>22.49</v>
      </c>
      <c r="D30" s="31">
        <v>23.22</v>
      </c>
      <c r="E30" s="33">
        <v>1014.33</v>
      </c>
      <c r="F30" s="25">
        <f t="shared" si="1"/>
        <v>0.47472222222222221</v>
      </c>
      <c r="G30" s="16">
        <f t="shared" si="2"/>
        <v>296.37</v>
      </c>
      <c r="H30" s="26" t="str">
        <f t="shared" si="0"/>
        <v>0.474722222222222,22.49</v>
      </c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29">
        <v>0.68885416666666666</v>
      </c>
      <c r="B31" s="30">
        <v>1770</v>
      </c>
      <c r="C31" s="31">
        <v>22.61</v>
      </c>
      <c r="D31" s="32">
        <v>23.23</v>
      </c>
      <c r="E31" s="33">
        <v>1014.33</v>
      </c>
      <c r="F31" s="25">
        <f t="shared" si="1"/>
        <v>0.49166666666666664</v>
      </c>
      <c r="G31" s="16">
        <f t="shared" si="2"/>
        <v>296.38</v>
      </c>
      <c r="H31" s="26" t="str">
        <f t="shared" si="0"/>
        <v>0.491666666666667,22.61</v>
      </c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29">
        <v>0.68954861111111121</v>
      </c>
      <c r="B32" s="30">
        <v>1831</v>
      </c>
      <c r="C32" s="31">
        <v>22.55</v>
      </c>
      <c r="D32" s="31">
        <v>23.24</v>
      </c>
      <c r="E32" s="33">
        <v>1014.33</v>
      </c>
      <c r="F32" s="25">
        <f t="shared" si="1"/>
        <v>0.50861111111111112</v>
      </c>
      <c r="G32" s="16">
        <f t="shared" si="2"/>
        <v>296.39</v>
      </c>
      <c r="H32" s="26" t="str">
        <f t="shared" si="0"/>
        <v>0.508611111111111,22.55</v>
      </c>
      <c r="I32" s="7"/>
      <c r="J32" s="35" t="s">
        <v>8</v>
      </c>
      <c r="K32" s="36"/>
      <c r="L32" s="13" t="s">
        <v>9</v>
      </c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29">
        <v>0.69024305555555554</v>
      </c>
      <c r="B33" s="30">
        <v>1892</v>
      </c>
      <c r="C33" s="31">
        <v>22.38</v>
      </c>
      <c r="D33" s="32">
        <v>23.23</v>
      </c>
      <c r="E33" s="33">
        <v>1014.33</v>
      </c>
      <c r="F33" s="25">
        <f t="shared" si="1"/>
        <v>0.52555555555555555</v>
      </c>
      <c r="G33" s="16">
        <f t="shared" si="2"/>
        <v>296.38</v>
      </c>
      <c r="H33" s="26" t="str">
        <f t="shared" si="0"/>
        <v>0.525555555555556,22.38</v>
      </c>
      <c r="I33" s="7"/>
      <c r="J33" s="14" t="s">
        <v>3</v>
      </c>
      <c r="K33" s="17">
        <f>AVERAGE(G2:G135)</f>
        <v>296.37883333333309</v>
      </c>
      <c r="L33" s="17">
        <f>_xlfn.STDEV.P(G2:G61)</f>
        <v>1.111930253607693E-2</v>
      </c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29">
        <v>0.69093749999999998</v>
      </c>
      <c r="B34" s="30">
        <v>1953</v>
      </c>
      <c r="C34" s="31">
        <v>22.33</v>
      </c>
      <c r="D34" s="31">
        <v>23.22</v>
      </c>
      <c r="E34" s="33">
        <v>1014.33</v>
      </c>
      <c r="F34" s="25">
        <f t="shared" si="1"/>
        <v>0.54249999999999998</v>
      </c>
      <c r="G34" s="16">
        <f t="shared" si="2"/>
        <v>296.37</v>
      </c>
      <c r="H34" s="26" t="str">
        <f t="shared" si="0"/>
        <v>0.5425,22.33</v>
      </c>
      <c r="I34" s="7"/>
      <c r="J34" s="14" t="s">
        <v>4</v>
      </c>
      <c r="K34" s="17">
        <f>AVERAGE(E2:E135)</f>
        <v>1014.3475000000012</v>
      </c>
      <c r="L34" s="17">
        <f>_xlfn.STDEV.P(E2:E61)</f>
        <v>0.13703557932156807</v>
      </c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29">
        <v>0.69163194444444442</v>
      </c>
      <c r="B35" s="30">
        <v>2014</v>
      </c>
      <c r="C35" s="31">
        <v>22.39</v>
      </c>
      <c r="D35" s="31">
        <v>23.22</v>
      </c>
      <c r="E35" s="33">
        <v>1014.33</v>
      </c>
      <c r="F35" s="25">
        <f t="shared" si="1"/>
        <v>0.55944444444444441</v>
      </c>
      <c r="G35" s="16">
        <f t="shared" si="2"/>
        <v>296.37</v>
      </c>
      <c r="H35" s="26" t="str">
        <f t="shared" si="0"/>
        <v>0.559444444444444,22.39</v>
      </c>
      <c r="I35" s="7"/>
      <c r="J35" s="15" t="s">
        <v>10</v>
      </c>
      <c r="K35" s="18">
        <f>C2</f>
        <v>24.33</v>
      </c>
      <c r="L35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29">
        <v>0.69232638888888898</v>
      </c>
      <c r="B36" s="30">
        <v>2075</v>
      </c>
      <c r="C36" s="31">
        <v>22.24</v>
      </c>
      <c r="D36" s="31">
        <v>23.22</v>
      </c>
      <c r="E36" s="33">
        <v>1014.33</v>
      </c>
      <c r="F36" s="25">
        <f t="shared" si="1"/>
        <v>0.57638888888888884</v>
      </c>
      <c r="G36" s="16">
        <f t="shared" si="2"/>
        <v>296.37</v>
      </c>
      <c r="H36" s="26" t="str">
        <f t="shared" si="0"/>
        <v>0.576388888888889,22.24</v>
      </c>
      <c r="I36" s="7"/>
      <c r="J36" s="15" t="s">
        <v>11</v>
      </c>
      <c r="K36" s="18">
        <f>MAX(C58:C61)</f>
        <v>19.7</v>
      </c>
      <c r="L36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29">
        <v>0.69302083333333331</v>
      </c>
      <c r="B37" s="30">
        <v>2136</v>
      </c>
      <c r="C37" s="31">
        <v>22.09</v>
      </c>
      <c r="D37" s="31">
        <v>23.23</v>
      </c>
      <c r="E37" s="33">
        <v>1014.33</v>
      </c>
      <c r="F37" s="25">
        <f t="shared" si="1"/>
        <v>0.59333333333333338</v>
      </c>
      <c r="G37" s="16">
        <f t="shared" si="2"/>
        <v>296.38</v>
      </c>
      <c r="H37" s="26" t="str">
        <f t="shared" si="0"/>
        <v>0.593333333333333,22.09</v>
      </c>
      <c r="I37" s="7"/>
      <c r="J37" s="15" t="s">
        <v>12</v>
      </c>
      <c r="K37" s="18">
        <f>K4</f>
        <v>1</v>
      </c>
      <c r="L3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29">
        <v>0.69371527777777775</v>
      </c>
      <c r="B38" s="30">
        <v>2197</v>
      </c>
      <c r="C38" s="31">
        <v>21.97</v>
      </c>
      <c r="D38" s="31">
        <v>23.22</v>
      </c>
      <c r="E38" s="33">
        <v>1014.33</v>
      </c>
      <c r="F38" s="25">
        <f t="shared" si="1"/>
        <v>0.61027777777777781</v>
      </c>
      <c r="G38" s="16">
        <f t="shared" si="2"/>
        <v>296.37</v>
      </c>
      <c r="H38" s="26" t="str">
        <f t="shared" si="0"/>
        <v>0.610277777777778,21.97</v>
      </c>
      <c r="I38" s="7"/>
      <c r="J38" s="15" t="s">
        <v>13</v>
      </c>
      <c r="K38" s="18">
        <f>(K35-K36)/K37</f>
        <v>4.629999999999999</v>
      </c>
      <c r="L38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5">
      <c r="A39" s="29">
        <v>0.69440972222222219</v>
      </c>
      <c r="B39" s="30">
        <v>2258</v>
      </c>
      <c r="C39" s="31">
        <v>21.88</v>
      </c>
      <c r="D39" s="31">
        <v>23.23</v>
      </c>
      <c r="E39" s="33">
        <v>1014.33</v>
      </c>
      <c r="F39" s="25">
        <f t="shared" si="1"/>
        <v>0.62722222222222224</v>
      </c>
      <c r="G39" s="16">
        <f t="shared" si="2"/>
        <v>296.38</v>
      </c>
      <c r="H39" s="26" t="str">
        <f t="shared" si="0"/>
        <v>0.627222222222222,21.88</v>
      </c>
      <c r="I39" s="7"/>
      <c r="J39" s="15" t="s">
        <v>14</v>
      </c>
      <c r="K39" s="19">
        <f>EXP(INDEX(LINEST(LN(C2:C61),F2:F61),1,2))</f>
        <v>24.7195665516454</v>
      </c>
      <c r="L3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5">
      <c r="A40" s="29">
        <v>0.69510416666666675</v>
      </c>
      <c r="B40" s="30">
        <v>2319</v>
      </c>
      <c r="C40" s="31">
        <v>21.77</v>
      </c>
      <c r="D40" s="31">
        <v>23.23</v>
      </c>
      <c r="E40" s="33">
        <v>1014.33</v>
      </c>
      <c r="F40" s="25">
        <f t="shared" si="1"/>
        <v>0.64416666666666667</v>
      </c>
      <c r="G40" s="16">
        <f t="shared" si="2"/>
        <v>296.38</v>
      </c>
      <c r="H40" s="26" t="str">
        <f t="shared" si="0"/>
        <v>0.644166666666667,21.77</v>
      </c>
      <c r="I40" s="7"/>
      <c r="J40" s="15" t="s">
        <v>15</v>
      </c>
      <c r="K40" s="20">
        <f>INDEX(LINEST(LN(C2:C61),F2:F61),1)</f>
        <v>-0.21614915149901909</v>
      </c>
      <c r="L40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5">
      <c r="A41" s="29">
        <v>0.69579861111111108</v>
      </c>
      <c r="B41" s="30">
        <v>2380</v>
      </c>
      <c r="C41" s="31">
        <v>21.58</v>
      </c>
      <c r="D41" s="31">
        <v>23.23</v>
      </c>
      <c r="E41" s="33">
        <v>1014.33</v>
      </c>
      <c r="F41" s="25">
        <f t="shared" si="1"/>
        <v>0.66111111111111109</v>
      </c>
      <c r="G41" s="16">
        <f t="shared" si="2"/>
        <v>296.38</v>
      </c>
      <c r="H41" s="26" t="str">
        <f t="shared" si="0"/>
        <v>0.661111111111111,21.58</v>
      </c>
      <c r="I41" s="7"/>
      <c r="J41" s="15" t="s">
        <v>19</v>
      </c>
      <c r="K41" s="20">
        <f>-1/K40</f>
        <v>4.6264350013168478</v>
      </c>
      <c r="L41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s="29">
        <v>0.69649305555555552</v>
      </c>
      <c r="B42" s="30">
        <v>2441</v>
      </c>
      <c r="C42" s="31">
        <v>21.5</v>
      </c>
      <c r="D42" s="31">
        <v>23.23</v>
      </c>
      <c r="E42" s="33">
        <v>1014.33</v>
      </c>
      <c r="F42" s="25">
        <f t="shared" si="1"/>
        <v>0.67805555555555552</v>
      </c>
      <c r="G42" s="16">
        <f t="shared" si="2"/>
        <v>296.38</v>
      </c>
      <c r="H42" s="26" t="str">
        <f t="shared" si="0"/>
        <v>0.678055555555556,21.5</v>
      </c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5">
      <c r="A43" s="29">
        <v>0.69718750000000007</v>
      </c>
      <c r="B43" s="30">
        <v>2502</v>
      </c>
      <c r="C43" s="31">
        <v>21.59</v>
      </c>
      <c r="D43" s="31">
        <v>23.23</v>
      </c>
      <c r="E43" s="33">
        <v>1014.33</v>
      </c>
      <c r="F43" s="25">
        <f t="shared" si="1"/>
        <v>0.69499999999999995</v>
      </c>
      <c r="G43" s="16">
        <f t="shared" si="2"/>
        <v>296.38</v>
      </c>
      <c r="H43" s="26" t="str">
        <f t="shared" si="0"/>
        <v>0.695,21.59</v>
      </c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5">
      <c r="A44" s="29">
        <v>0.69788194444444451</v>
      </c>
      <c r="B44" s="30">
        <v>2563</v>
      </c>
      <c r="C44" s="31">
        <v>21.54</v>
      </c>
      <c r="D44" s="31">
        <v>23.23</v>
      </c>
      <c r="E44" s="33">
        <v>1014.33</v>
      </c>
      <c r="F44" s="25">
        <f t="shared" si="1"/>
        <v>0.71194444444444449</v>
      </c>
      <c r="G44" s="16">
        <f t="shared" si="2"/>
        <v>296.38</v>
      </c>
      <c r="H44" s="26" t="str">
        <f t="shared" si="0"/>
        <v>0.711944444444444,21.54</v>
      </c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5">
      <c r="A45" s="29">
        <v>0.69857638888888884</v>
      </c>
      <c r="B45" s="30">
        <v>2624</v>
      </c>
      <c r="C45" s="31">
        <v>21.33</v>
      </c>
      <c r="D45" s="31">
        <v>23.24</v>
      </c>
      <c r="E45" s="33">
        <v>1014.33</v>
      </c>
      <c r="F45" s="25">
        <f t="shared" si="1"/>
        <v>0.72888888888888892</v>
      </c>
      <c r="G45" s="16">
        <f t="shared" si="2"/>
        <v>296.39</v>
      </c>
      <c r="H45" s="26" t="str">
        <f t="shared" si="0"/>
        <v>0.728888888888889,21.33</v>
      </c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5">
      <c r="A46" s="29">
        <v>0.69927083333333329</v>
      </c>
      <c r="B46" s="30">
        <v>2685</v>
      </c>
      <c r="C46" s="31">
        <v>21.22</v>
      </c>
      <c r="D46" s="31">
        <v>23.24</v>
      </c>
      <c r="E46" s="33">
        <v>1014.33</v>
      </c>
      <c r="F46" s="25">
        <f t="shared" si="1"/>
        <v>0.74583333333333335</v>
      </c>
      <c r="G46" s="16">
        <f t="shared" si="2"/>
        <v>296.39</v>
      </c>
      <c r="H46" s="26" t="str">
        <f t="shared" si="0"/>
        <v>0.745833333333333,21.22</v>
      </c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s="29">
        <v>0.69996527777777784</v>
      </c>
      <c r="B47" s="30">
        <v>2746</v>
      </c>
      <c r="C47" s="31">
        <v>21.09</v>
      </c>
      <c r="D47" s="31">
        <v>23.23</v>
      </c>
      <c r="E47" s="33">
        <v>1014.33</v>
      </c>
      <c r="F47" s="25">
        <f t="shared" si="1"/>
        <v>0.76277777777777778</v>
      </c>
      <c r="G47" s="16">
        <f t="shared" si="2"/>
        <v>296.38</v>
      </c>
      <c r="H47" s="26" t="str">
        <f t="shared" si="0"/>
        <v>0.762777777777778,21.09</v>
      </c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5">
      <c r="A48" s="29">
        <v>0.70065972222222228</v>
      </c>
      <c r="B48" s="30">
        <v>2807</v>
      </c>
      <c r="C48" s="31">
        <v>20.89</v>
      </c>
      <c r="D48" s="31">
        <v>23.21</v>
      </c>
      <c r="E48" s="33">
        <v>1014.32</v>
      </c>
      <c r="F48" s="25">
        <f t="shared" si="1"/>
        <v>0.77972222222222221</v>
      </c>
      <c r="G48" s="16">
        <f t="shared" si="2"/>
        <v>296.35999999999996</v>
      </c>
      <c r="H48" s="26" t="str">
        <f t="shared" si="0"/>
        <v>0.779722222222222,20.89</v>
      </c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s="29">
        <v>0.70135416666666661</v>
      </c>
      <c r="B49" s="30">
        <v>2868</v>
      </c>
      <c r="C49" s="31">
        <v>20.73</v>
      </c>
      <c r="D49" s="31">
        <v>23.24</v>
      </c>
      <c r="E49" s="33">
        <v>1014.33</v>
      </c>
      <c r="F49" s="25">
        <f t="shared" si="1"/>
        <v>0.79666666666666663</v>
      </c>
      <c r="G49" s="16">
        <f t="shared" si="2"/>
        <v>296.39</v>
      </c>
      <c r="H49" s="26" t="str">
        <f t="shared" si="0"/>
        <v>0.796666666666667,20.73</v>
      </c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5">
      <c r="A50" s="29">
        <v>0.70204861111111105</v>
      </c>
      <c r="B50" s="30">
        <v>2929</v>
      </c>
      <c r="C50" s="31">
        <v>20.63</v>
      </c>
      <c r="D50" s="31">
        <v>23.24</v>
      </c>
      <c r="E50" s="33">
        <v>1014.33</v>
      </c>
      <c r="F50" s="25">
        <f t="shared" si="1"/>
        <v>0.81361111111111106</v>
      </c>
      <c r="G50" s="16">
        <f t="shared" si="2"/>
        <v>296.39</v>
      </c>
      <c r="H50" s="26" t="str">
        <f t="shared" si="0"/>
        <v>0.813611111111111,20.63</v>
      </c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5">
      <c r="A51" s="29">
        <v>0.70274305555555561</v>
      </c>
      <c r="B51" s="30">
        <v>2990</v>
      </c>
      <c r="C51" s="31">
        <v>20.52</v>
      </c>
      <c r="D51" s="31">
        <v>23.23</v>
      </c>
      <c r="E51" s="33">
        <v>1014.33</v>
      </c>
      <c r="F51" s="25">
        <f t="shared" si="1"/>
        <v>0.8305555555555556</v>
      </c>
      <c r="G51" s="16">
        <f t="shared" si="2"/>
        <v>296.38</v>
      </c>
      <c r="H51" s="26" t="str">
        <f t="shared" si="0"/>
        <v>0.830555555555556,20.52</v>
      </c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s="29">
        <v>0.70343750000000005</v>
      </c>
      <c r="B52" s="30">
        <v>3051</v>
      </c>
      <c r="C52" s="31">
        <v>20.43</v>
      </c>
      <c r="D52" s="31">
        <v>23.23</v>
      </c>
      <c r="E52" s="33">
        <v>1014.33</v>
      </c>
      <c r="F52" s="25">
        <f t="shared" si="1"/>
        <v>0.84750000000000003</v>
      </c>
      <c r="G52" s="16">
        <f t="shared" si="2"/>
        <v>296.38</v>
      </c>
      <c r="H52" s="26" t="str">
        <f t="shared" si="0"/>
        <v>0.8475,20.43</v>
      </c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5">
      <c r="A53" s="29">
        <v>0.70413194444444438</v>
      </c>
      <c r="B53" s="30">
        <v>3112</v>
      </c>
      <c r="C53" s="31">
        <v>20.39</v>
      </c>
      <c r="D53" s="31">
        <v>23.23</v>
      </c>
      <c r="E53" s="33">
        <v>1014.33</v>
      </c>
      <c r="F53" s="25">
        <f t="shared" si="1"/>
        <v>0.86444444444444446</v>
      </c>
      <c r="G53" s="16">
        <f t="shared" si="2"/>
        <v>296.38</v>
      </c>
      <c r="H53" s="26" t="str">
        <f t="shared" si="0"/>
        <v>0.864444444444444,20.39</v>
      </c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5">
      <c r="A54" s="29">
        <v>0.70482638888888882</v>
      </c>
      <c r="B54" s="30">
        <v>3173</v>
      </c>
      <c r="C54" s="31">
        <v>20.190000000000001</v>
      </c>
      <c r="D54" s="31">
        <v>23.23</v>
      </c>
      <c r="E54" s="33">
        <v>1014.33</v>
      </c>
      <c r="F54" s="25">
        <f t="shared" si="1"/>
        <v>0.88138888888888889</v>
      </c>
      <c r="G54" s="16">
        <f t="shared" si="2"/>
        <v>296.38</v>
      </c>
      <c r="H54" s="26" t="str">
        <f t="shared" si="0"/>
        <v>0.881388888888889,20.19</v>
      </c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5">
      <c r="A55" s="29">
        <v>0.70552083333333337</v>
      </c>
      <c r="B55" s="30">
        <v>3234</v>
      </c>
      <c r="C55" s="31">
        <v>20.100000000000001</v>
      </c>
      <c r="D55" s="31">
        <v>23.23</v>
      </c>
      <c r="E55" s="33">
        <v>1014.33</v>
      </c>
      <c r="F55" s="25">
        <f t="shared" si="1"/>
        <v>0.89833333333333332</v>
      </c>
      <c r="G55" s="16">
        <f t="shared" si="2"/>
        <v>296.38</v>
      </c>
      <c r="H55" s="26" t="str">
        <f t="shared" si="0"/>
        <v>0.898333333333333,20.1</v>
      </c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s="29">
        <v>0.70621527777777782</v>
      </c>
      <c r="B56" s="30">
        <v>3295</v>
      </c>
      <c r="C56" s="31">
        <v>19.850000000000001</v>
      </c>
      <c r="D56" s="31">
        <v>23.23</v>
      </c>
      <c r="E56" s="33">
        <v>1014.33</v>
      </c>
      <c r="F56" s="25">
        <f t="shared" si="1"/>
        <v>0.91527777777777775</v>
      </c>
      <c r="G56" s="16">
        <f t="shared" si="2"/>
        <v>296.38</v>
      </c>
      <c r="H56" s="26" t="str">
        <f t="shared" si="0"/>
        <v>0.915277777777778,19.85</v>
      </c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s="29">
        <v>0.70690972222222215</v>
      </c>
      <c r="B57" s="30">
        <v>3356</v>
      </c>
      <c r="C57" s="31">
        <v>19.71</v>
      </c>
      <c r="D57" s="31">
        <v>23.23</v>
      </c>
      <c r="E57" s="33">
        <v>1014.33</v>
      </c>
      <c r="F57" s="25">
        <f t="shared" si="1"/>
        <v>0.93222222222222217</v>
      </c>
      <c r="G57" s="16">
        <f t="shared" si="2"/>
        <v>296.38</v>
      </c>
      <c r="H57" s="26" t="str">
        <f t="shared" si="0"/>
        <v>0.932222222222222,19.71</v>
      </c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5">
      <c r="A58" s="29">
        <v>0.7076041666666667</v>
      </c>
      <c r="B58" s="30">
        <v>3417</v>
      </c>
      <c r="C58" s="31">
        <v>19.7</v>
      </c>
      <c r="D58" s="31">
        <v>23.23</v>
      </c>
      <c r="E58" s="33">
        <v>1014.33</v>
      </c>
      <c r="F58" s="25">
        <f t="shared" si="1"/>
        <v>0.94916666666666671</v>
      </c>
      <c r="G58" s="16">
        <f t="shared" si="2"/>
        <v>296.38</v>
      </c>
      <c r="H58" s="26" t="str">
        <f t="shared" si="0"/>
        <v>0.949166666666667,19.7</v>
      </c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5">
      <c r="A59" s="29">
        <v>0.70829861111111114</v>
      </c>
      <c r="B59" s="30">
        <v>3478</v>
      </c>
      <c r="C59" s="31">
        <v>19.600000000000001</v>
      </c>
      <c r="D59" s="31">
        <v>23.24</v>
      </c>
      <c r="E59" s="33">
        <v>1014.33</v>
      </c>
      <c r="F59" s="25">
        <f t="shared" si="1"/>
        <v>0.96611111111111114</v>
      </c>
      <c r="G59" s="16">
        <f t="shared" si="2"/>
        <v>296.39</v>
      </c>
      <c r="H59" s="26" t="str">
        <f t="shared" si="0"/>
        <v>0.966111111111111,19.6</v>
      </c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5">
      <c r="A60" s="29">
        <v>0.70899305555555558</v>
      </c>
      <c r="B60" s="30">
        <v>3539</v>
      </c>
      <c r="C60" s="31">
        <v>19.47</v>
      </c>
      <c r="D60" s="31">
        <v>23.24</v>
      </c>
      <c r="E60" s="33">
        <v>1014.33</v>
      </c>
      <c r="F60" s="25">
        <f t="shared" si="1"/>
        <v>0.98305555555555557</v>
      </c>
      <c r="G60" s="16">
        <f t="shared" si="2"/>
        <v>296.39</v>
      </c>
      <c r="H60" s="26" t="str">
        <f t="shared" si="0"/>
        <v>0.983055555555556,19.47</v>
      </c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25">
      <c r="A61" s="29">
        <v>0.70968749999999992</v>
      </c>
      <c r="B61" s="30">
        <v>3600</v>
      </c>
      <c r="C61" s="31">
        <v>19.239999999999998</v>
      </c>
      <c r="D61" s="31">
        <v>23.24</v>
      </c>
      <c r="E61" s="33">
        <v>1014.33</v>
      </c>
      <c r="F61" s="25">
        <f t="shared" si="1"/>
        <v>1</v>
      </c>
      <c r="G61" s="16">
        <f t="shared" si="2"/>
        <v>296.39</v>
      </c>
      <c r="H61" s="26" t="str">
        <f t="shared" si="0"/>
        <v>1,19.24</v>
      </c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customFormat="1" x14ac:dyDescent="0.25">
      <c r="A62" s="29"/>
      <c r="B62" s="30"/>
      <c r="C62" s="31"/>
      <c r="D62" s="31"/>
      <c r="E62" s="33"/>
      <c r="F62" s="4"/>
      <c r="G62" s="4"/>
      <c r="H62" s="4"/>
    </row>
    <row r="63" spans="1:23" customFormat="1" x14ac:dyDescent="0.25">
      <c r="A63" s="29"/>
      <c r="B63" s="30"/>
      <c r="C63" s="31"/>
      <c r="D63" s="31"/>
      <c r="E63" s="33"/>
      <c r="F63" s="4"/>
      <c r="G63" s="4"/>
      <c r="H63" s="4"/>
    </row>
    <row r="64" spans="1:23" customFormat="1" x14ac:dyDescent="0.25">
      <c r="A64" s="29"/>
      <c r="B64" s="30"/>
      <c r="C64" s="31"/>
      <c r="D64" s="31"/>
      <c r="E64" s="33"/>
      <c r="F64" s="4"/>
      <c r="G64" s="4"/>
      <c r="H64" s="4"/>
    </row>
    <row r="65" spans="1:8" customFormat="1" x14ac:dyDescent="0.25">
      <c r="A65" s="29"/>
      <c r="B65" s="30"/>
      <c r="C65" s="31"/>
      <c r="D65" s="31"/>
      <c r="E65" s="33"/>
      <c r="F65" s="4"/>
      <c r="G65" s="4"/>
      <c r="H65" s="4"/>
    </row>
    <row r="66" spans="1:8" customFormat="1" x14ac:dyDescent="0.25">
      <c r="A66" s="29"/>
      <c r="B66" s="30"/>
      <c r="C66" s="31"/>
      <c r="D66" s="31"/>
      <c r="E66" s="33"/>
      <c r="F66" s="4"/>
      <c r="G66" s="4"/>
      <c r="H66" s="4"/>
    </row>
    <row r="67" spans="1:8" customFormat="1" x14ac:dyDescent="0.25">
      <c r="A67" s="29"/>
      <c r="B67" s="30"/>
      <c r="C67" s="31"/>
      <c r="D67" s="31"/>
      <c r="E67" s="33"/>
      <c r="F67" s="4"/>
      <c r="G67" s="4"/>
      <c r="H67" s="4"/>
    </row>
    <row r="68" spans="1:8" customFormat="1" x14ac:dyDescent="0.25">
      <c r="A68" s="29"/>
      <c r="B68" s="30"/>
      <c r="C68" s="31"/>
      <c r="D68" s="31"/>
      <c r="E68" s="33"/>
      <c r="F68" s="4"/>
      <c r="G68" s="4"/>
      <c r="H68" s="4"/>
    </row>
    <row r="69" spans="1:8" customFormat="1" x14ac:dyDescent="0.25">
      <c r="A69" s="29"/>
      <c r="B69" s="30"/>
      <c r="C69" s="31"/>
      <c r="D69" s="31"/>
      <c r="E69" s="33"/>
      <c r="F69" s="4"/>
      <c r="G69" s="4"/>
      <c r="H69" s="4"/>
    </row>
    <row r="70" spans="1:8" customFormat="1" x14ac:dyDescent="0.25">
      <c r="A70" s="29"/>
      <c r="B70" s="30"/>
      <c r="C70" s="31"/>
      <c r="D70" s="31"/>
      <c r="E70" s="33"/>
      <c r="F70" s="4"/>
      <c r="G70" s="4"/>
      <c r="H70" s="4"/>
    </row>
    <row r="71" spans="1:8" customFormat="1" x14ac:dyDescent="0.25">
      <c r="A71" s="29"/>
      <c r="B71" s="30"/>
      <c r="C71" s="31"/>
      <c r="D71" s="31"/>
      <c r="E71" s="33"/>
      <c r="F71" s="4"/>
      <c r="G71" s="4"/>
      <c r="H71" s="4"/>
    </row>
    <row r="72" spans="1:8" customFormat="1" x14ac:dyDescent="0.25">
      <c r="A72" s="29"/>
      <c r="B72" s="30"/>
      <c r="C72" s="31"/>
      <c r="D72" s="31"/>
      <c r="E72" s="33"/>
      <c r="F72" s="4"/>
      <c r="G72" s="4"/>
      <c r="H72" s="4"/>
    </row>
    <row r="73" spans="1:8" customFormat="1" x14ac:dyDescent="0.25">
      <c r="A73" s="29"/>
      <c r="B73" s="30"/>
      <c r="C73" s="31"/>
      <c r="D73" s="31"/>
      <c r="E73" s="33"/>
      <c r="F73" s="4"/>
      <c r="G73" s="4"/>
      <c r="H73" s="4"/>
    </row>
    <row r="74" spans="1:8" customFormat="1" x14ac:dyDescent="0.25">
      <c r="A74" s="29"/>
      <c r="B74" s="30"/>
      <c r="C74" s="31"/>
      <c r="D74" s="31"/>
      <c r="E74" s="33"/>
      <c r="F74" s="4"/>
      <c r="G74" s="4"/>
      <c r="H74" s="4"/>
    </row>
    <row r="75" spans="1:8" customFormat="1" x14ac:dyDescent="0.25">
      <c r="A75" s="29"/>
      <c r="B75" s="30"/>
      <c r="C75" s="31"/>
      <c r="D75" s="31"/>
      <c r="E75" s="33"/>
      <c r="F75" s="4"/>
      <c r="G75" s="4"/>
      <c r="H75" s="4"/>
    </row>
    <row r="76" spans="1:8" customFormat="1" x14ac:dyDescent="0.25">
      <c r="A76" s="29"/>
      <c r="B76" s="30"/>
      <c r="C76" s="31"/>
      <c r="D76" s="31"/>
      <c r="E76" s="33"/>
      <c r="F76" s="4"/>
      <c r="G76" s="4"/>
      <c r="H76" s="4"/>
    </row>
    <row r="77" spans="1:8" customFormat="1" x14ac:dyDescent="0.25">
      <c r="A77" s="29"/>
      <c r="B77" s="30"/>
      <c r="C77" s="31"/>
      <c r="D77" s="31"/>
      <c r="E77" s="33"/>
      <c r="F77" s="4"/>
      <c r="G77" s="4"/>
      <c r="H77" s="4"/>
    </row>
    <row r="78" spans="1:8" customFormat="1" x14ac:dyDescent="0.25">
      <c r="A78" s="29"/>
      <c r="B78" s="30"/>
      <c r="C78" s="31"/>
      <c r="D78" s="31"/>
      <c r="E78" s="33"/>
      <c r="F78" s="4"/>
      <c r="G78" s="4"/>
      <c r="H78" s="4"/>
    </row>
    <row r="79" spans="1:8" customFormat="1" x14ac:dyDescent="0.25">
      <c r="E79" s="34"/>
      <c r="F79" s="4"/>
      <c r="G79" s="4"/>
      <c r="H79" s="4"/>
    </row>
    <row r="80" spans="1:8" customFormat="1" x14ac:dyDescent="0.25">
      <c r="F80" s="4"/>
      <c r="G80" s="4"/>
      <c r="H80" s="4"/>
    </row>
    <row r="81" spans="6:8" customFormat="1" x14ac:dyDescent="0.25">
      <c r="F81" s="4"/>
      <c r="G81" s="4"/>
      <c r="H81" s="4"/>
    </row>
    <row r="82" spans="6:8" customFormat="1" x14ac:dyDescent="0.25">
      <c r="F82" s="4"/>
      <c r="G82" s="4"/>
      <c r="H82" s="4"/>
    </row>
    <row r="83" spans="6:8" customFormat="1" x14ac:dyDescent="0.25">
      <c r="F83" s="4"/>
      <c r="G83" s="4"/>
      <c r="H83" s="4"/>
    </row>
    <row r="84" spans="6:8" customFormat="1" x14ac:dyDescent="0.25">
      <c r="F84" s="4"/>
      <c r="G84" s="4"/>
      <c r="H84" s="4"/>
    </row>
    <row r="85" spans="6:8" customFormat="1" x14ac:dyDescent="0.25">
      <c r="F85" s="4"/>
      <c r="G85" s="4"/>
      <c r="H85" s="4"/>
    </row>
    <row r="86" spans="6:8" customFormat="1" x14ac:dyDescent="0.25">
      <c r="F86" s="4"/>
      <c r="G86" s="4"/>
      <c r="H86" s="4"/>
    </row>
    <row r="87" spans="6:8" customFormat="1" x14ac:dyDescent="0.25">
      <c r="F87" s="4"/>
      <c r="G87" s="4"/>
      <c r="H87" s="4"/>
    </row>
    <row r="88" spans="6:8" customFormat="1" x14ac:dyDescent="0.25">
      <c r="F88" s="4"/>
      <c r="G88" s="4"/>
      <c r="H88" s="4"/>
    </row>
    <row r="89" spans="6:8" customFormat="1" x14ac:dyDescent="0.25">
      <c r="F89" s="4"/>
      <c r="G89" s="4"/>
      <c r="H89" s="4"/>
    </row>
    <row r="90" spans="6:8" customFormat="1" x14ac:dyDescent="0.25">
      <c r="F90" s="4"/>
      <c r="G90" s="4"/>
      <c r="H90" s="4"/>
    </row>
    <row r="91" spans="6:8" customFormat="1" x14ac:dyDescent="0.25">
      <c r="F91" s="4"/>
      <c r="G91" s="4"/>
      <c r="H91" s="4"/>
    </row>
    <row r="92" spans="6:8" customFormat="1" x14ac:dyDescent="0.25">
      <c r="F92" s="4"/>
      <c r="G92" s="4"/>
      <c r="H92" s="4"/>
    </row>
    <row r="93" spans="6:8" customFormat="1" x14ac:dyDescent="0.25">
      <c r="F93" s="4"/>
      <c r="G93" s="4"/>
      <c r="H93" s="4"/>
    </row>
    <row r="94" spans="6:8" customFormat="1" x14ac:dyDescent="0.25">
      <c r="F94" s="4"/>
      <c r="G94" s="4"/>
      <c r="H94" s="4"/>
    </row>
    <row r="95" spans="6:8" customFormat="1" x14ac:dyDescent="0.25">
      <c r="F95" s="4"/>
      <c r="G95" s="4"/>
      <c r="H95" s="4"/>
    </row>
    <row r="96" spans="6:8" customFormat="1" x14ac:dyDescent="0.25">
      <c r="F96" s="4"/>
      <c r="G96" s="4"/>
      <c r="H96" s="4"/>
    </row>
    <row r="97" spans="6:8" customFormat="1" x14ac:dyDescent="0.25">
      <c r="F97" s="4"/>
      <c r="G97" s="4"/>
      <c r="H97" s="4"/>
    </row>
    <row r="98" spans="6:8" customFormat="1" x14ac:dyDescent="0.25">
      <c r="F98" s="4"/>
      <c r="G98" s="4"/>
      <c r="H98" s="4"/>
    </row>
    <row r="99" spans="6:8" customFormat="1" x14ac:dyDescent="0.25">
      <c r="F99" s="4"/>
      <c r="G99" s="4"/>
      <c r="H99" s="4"/>
    </row>
    <row r="100" spans="6:8" customFormat="1" x14ac:dyDescent="0.25">
      <c r="F100" s="4"/>
      <c r="G100" s="4"/>
      <c r="H100" s="4"/>
    </row>
    <row r="101" spans="6:8" customFormat="1" x14ac:dyDescent="0.25">
      <c r="F101" s="4"/>
      <c r="G101" s="4"/>
      <c r="H101" s="4"/>
    </row>
    <row r="102" spans="6:8" customFormat="1" x14ac:dyDescent="0.25">
      <c r="F102" s="4"/>
      <c r="G102" s="4"/>
      <c r="H102" s="4"/>
    </row>
    <row r="103" spans="6:8" customFormat="1" x14ac:dyDescent="0.25">
      <c r="F103" s="4"/>
      <c r="G103" s="4"/>
      <c r="H103" s="4"/>
    </row>
    <row r="104" spans="6:8" customFormat="1" x14ac:dyDescent="0.25">
      <c r="F104" s="4"/>
      <c r="G104" s="4"/>
      <c r="H104" s="4"/>
    </row>
    <row r="105" spans="6:8" customFormat="1" x14ac:dyDescent="0.25">
      <c r="F105" s="4"/>
      <c r="G105" s="4"/>
      <c r="H105" s="4"/>
    </row>
    <row r="106" spans="6:8" customFormat="1" x14ac:dyDescent="0.25">
      <c r="F106" s="4"/>
      <c r="G106" s="4"/>
      <c r="H106" s="4"/>
    </row>
    <row r="107" spans="6:8" customFormat="1" x14ac:dyDescent="0.25">
      <c r="F107" s="4"/>
      <c r="G107" s="4"/>
      <c r="H107" s="4"/>
    </row>
    <row r="108" spans="6:8" customFormat="1" x14ac:dyDescent="0.25">
      <c r="F108" s="4"/>
      <c r="G108" s="4"/>
      <c r="H108" s="4"/>
    </row>
    <row r="109" spans="6:8" customFormat="1" x14ac:dyDescent="0.25">
      <c r="F109" s="4"/>
      <c r="G109" s="4"/>
      <c r="H109" s="4"/>
    </row>
    <row r="110" spans="6:8" customFormat="1" x14ac:dyDescent="0.25">
      <c r="F110" s="4"/>
      <c r="G110" s="4"/>
      <c r="H110" s="4"/>
    </row>
    <row r="111" spans="6:8" customFormat="1" x14ac:dyDescent="0.25">
      <c r="F111" s="4"/>
      <c r="G111" s="4"/>
      <c r="H111" s="4"/>
    </row>
    <row r="112" spans="6:8" customFormat="1" x14ac:dyDescent="0.25">
      <c r="F112" s="4"/>
      <c r="G112" s="4"/>
      <c r="H112" s="4"/>
    </row>
    <row r="113" spans="6:8" customFormat="1" x14ac:dyDescent="0.25">
      <c r="F113" s="4"/>
      <c r="G113" s="4"/>
      <c r="H113" s="4"/>
    </row>
    <row r="114" spans="6:8" customFormat="1" x14ac:dyDescent="0.25">
      <c r="F114" s="4"/>
      <c r="G114" s="4"/>
      <c r="H114" s="4"/>
    </row>
    <row r="115" spans="6:8" customFormat="1" x14ac:dyDescent="0.25">
      <c r="F115" s="4"/>
      <c r="G115" s="4"/>
      <c r="H115" s="4"/>
    </row>
    <row r="116" spans="6:8" customFormat="1" x14ac:dyDescent="0.25">
      <c r="F116" s="4"/>
      <c r="G116" s="4"/>
      <c r="H116" s="4"/>
    </row>
    <row r="117" spans="6:8" customFormat="1" x14ac:dyDescent="0.25">
      <c r="F117" s="4"/>
      <c r="G117" s="4"/>
      <c r="H117" s="4"/>
    </row>
    <row r="118" spans="6:8" customFormat="1" x14ac:dyDescent="0.25">
      <c r="F118" s="4"/>
      <c r="G118" s="4"/>
      <c r="H118" s="4"/>
    </row>
    <row r="119" spans="6:8" customFormat="1" x14ac:dyDescent="0.25">
      <c r="F119" s="4"/>
      <c r="G119" s="4"/>
      <c r="H119" s="4"/>
    </row>
    <row r="120" spans="6:8" customFormat="1" x14ac:dyDescent="0.25">
      <c r="F120" s="4"/>
      <c r="G120" s="4"/>
      <c r="H120" s="4"/>
    </row>
    <row r="121" spans="6:8" customFormat="1" x14ac:dyDescent="0.25">
      <c r="F121" s="4"/>
      <c r="G121" s="4"/>
      <c r="H121" s="4"/>
    </row>
    <row r="122" spans="6:8" customFormat="1" x14ac:dyDescent="0.25">
      <c r="F122" s="4"/>
      <c r="G122" s="4"/>
      <c r="H122" s="4"/>
    </row>
    <row r="123" spans="6:8" customFormat="1" x14ac:dyDescent="0.25">
      <c r="F123" s="4"/>
      <c r="G123" s="4"/>
      <c r="H123" s="4"/>
    </row>
    <row r="124" spans="6:8" customFormat="1" x14ac:dyDescent="0.25">
      <c r="F124" s="4"/>
      <c r="G124" s="4"/>
      <c r="H124" s="4"/>
    </row>
    <row r="125" spans="6:8" customFormat="1" x14ac:dyDescent="0.25">
      <c r="F125" s="4"/>
      <c r="G125" s="4"/>
      <c r="H125" s="4"/>
    </row>
    <row r="126" spans="6:8" customFormat="1" x14ac:dyDescent="0.25">
      <c r="F126" s="4"/>
      <c r="G126" s="4"/>
      <c r="H126" s="4"/>
    </row>
    <row r="127" spans="6:8" customFormat="1" x14ac:dyDescent="0.25">
      <c r="F127" s="4"/>
      <c r="G127" s="4"/>
      <c r="H127" s="4"/>
    </row>
    <row r="128" spans="6:8" customFormat="1" x14ac:dyDescent="0.25">
      <c r="F128" s="4"/>
      <c r="G128" s="4"/>
      <c r="H128" s="4"/>
    </row>
    <row r="129" spans="1:23" customFormat="1" x14ac:dyDescent="0.25">
      <c r="F129" s="4"/>
      <c r="G129" s="4"/>
      <c r="H129" s="4"/>
    </row>
    <row r="130" spans="1:23" customFormat="1" x14ac:dyDescent="0.25">
      <c r="F130" s="4"/>
      <c r="G130" s="4"/>
      <c r="H130" s="4"/>
    </row>
    <row r="131" spans="1:23" customFormat="1" x14ac:dyDescent="0.25">
      <c r="F131" s="4"/>
      <c r="G131" s="4"/>
      <c r="H131" s="4"/>
    </row>
    <row r="132" spans="1:23" customFormat="1" x14ac:dyDescent="0.25">
      <c r="F132" s="4"/>
      <c r="G132" s="4"/>
      <c r="H132" s="4"/>
    </row>
    <row r="133" spans="1:23" customFormat="1" x14ac:dyDescent="0.25">
      <c r="F133" s="4"/>
      <c r="G133" s="4"/>
      <c r="H133" s="4"/>
    </row>
    <row r="134" spans="1:23" customFormat="1" x14ac:dyDescent="0.25">
      <c r="F134" s="4"/>
      <c r="G134" s="4"/>
      <c r="H134" s="4"/>
    </row>
    <row r="135" spans="1:23" customFormat="1" x14ac:dyDescent="0.25">
      <c r="F135" s="4"/>
      <c r="G135" s="4"/>
      <c r="H135" s="4"/>
    </row>
    <row r="136" spans="1:23" customFormat="1" x14ac:dyDescent="0.25">
      <c r="F136" s="4"/>
      <c r="G136" s="4"/>
      <c r="H136" s="4"/>
    </row>
    <row r="137" spans="1:23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</sheetData>
  <sheetProtection selectLockedCells="1"/>
  <mergeCells count="1">
    <mergeCell ref="J32:K32"/>
  </mergeCells>
  <pageMargins left="0.75" right="0.75" top="1" bottom="1" header="0.5" footer="0.5"/>
  <pageSetup paperSize="9" orientation="portrait" horizontalDpi="4294967292" verticalDpi="4294967292"/>
  <ignoredErrors>
    <ignoredError sqref="K36 K39:K40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Charm</cp:lastModifiedBy>
  <dcterms:created xsi:type="dcterms:W3CDTF">2016-09-28T09:33:00Z</dcterms:created>
  <dcterms:modified xsi:type="dcterms:W3CDTF">2018-07-30T18:38:02Z</dcterms:modified>
</cp:coreProperties>
</file>