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9480" yWindow="0" windowWidth="25600" windowHeight="16060"/>
  </bookViews>
  <sheets>
    <sheet name="Sheet4" sheetId="4" r:id="rId1"/>
  </sheets>
  <definedNames>
    <definedName name="I">Sheet4!$D$4:$D$37</definedName>
    <definedName name="V">Sheet4!$B$4:$B$37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4" l="1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5" i="4"/>
  <c r="F4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Q3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33" i="4"/>
  <c r="Q30" i="4"/>
  <c r="Q29" i="4"/>
  <c r="Q31" i="4"/>
  <c r="Q28" i="4"/>
  <c r="Q26" i="4"/>
  <c r="Q27" i="4"/>
  <c r="C4" i="4"/>
  <c r="K278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<sst xmlns="http://schemas.openxmlformats.org/spreadsheetml/2006/main" count="86" uniqueCount="49">
  <si>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</si>
  <si>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</si>
  <si>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</si>
  <si>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</si>
  <si>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</si>
  <si>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</si>
  <si>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</si>
  <si>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</si>
  <si>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</si>
  <si>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</si>
  <si>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</si>
  <si>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</si>
  <si>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</si>
  <si>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</si>
  <si>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</si>
  <si>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</si>
  <si>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</si>
  <si>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</si>
  <si>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</si>
  <si>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</si>
  <si>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</si>
  <si>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</si>
  <si>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</si>
  <si>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</si>
  <si>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</si>
  <si>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</si>
  <si>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</si>
  <si>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</si>
  <si>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</si>
  <si>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</si>
  <si>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</si>
  <si>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</si>
  <si>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</si>
  <si>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</si>
  <si>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</si>
  <si>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</si>
  <si>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</si>
  <si>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</si>
  <si>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</si>
  <si>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</si>
  <si>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</si>
  <si>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V2</t>
  </si>
  <si>
    <t>Date</t>
  </si>
  <si>
    <t>QC4 Template</t>
  </si>
  <si>
    <t>ORTEC 142PC</t>
  </si>
  <si>
    <t>142 PC</t>
  </si>
  <si>
    <t>ORTEC 474</t>
  </si>
  <si>
    <t>LRS 620CL</t>
  </si>
  <si>
    <t>Caen N145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</si>
</sst>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&quot;-&quot;[$$-409]#,##0.00"/>
    <numFmt numFmtId="165" formatCode="0.0"/>
  </numFmts>
  <fonts count="13" x14ac:knownFonts="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u/>
      <sz val="11"/>
      <color theme="10"/>
      <name val="Nimbus Sans L"/>
    </font>
    <font>
      <u/>
      <sz val="11"/>
      <color theme="11"/>
      <name val="Nimbus Sans L"/>
    </font>
    <font>
      <b/>
      <sz val="12"/>
      <name val="Arial"/>
    </font>
    <font>
      <b/>
      <sz val="11"/>
      <name val="Nimbus Sans L"/>
    </font>
    <font>
      <sz val="11"/>
      <color rgb="FFFF0000"/>
      <name val="Calibri"/>
      <family val="2"/>
    </font>
    <font>
      <sz val="11"/>
      <color rgb="FF000000"/>
      <name val="Nimbus Sans L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DDEBF7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5" borderId="3" xfId="0" applyFont="1" applyFill="1" applyBorder="1"/>
    <xf numFmtId="0" fontId="4" fillId="5" borderId="3" xfId="0" applyFont="1" applyFill="1" applyBorder="1" applyProtection="1">
      <protection locked="0"/>
    </xf>
    <xf numFmtId="0" fontId="4" fillId="5" borderId="3" xfId="0" applyFont="1" applyFill="1" applyBorder="1" applyProtection="1"/>
    <xf numFmtId="0" fontId="5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center" wrapText="1"/>
    </xf>
    <xf numFmtId="0" fontId="9" fillId="6" borderId="2" xfId="0" applyFont="1" applyFill="1" applyBorder="1" applyAlignment="1">
      <alignment horizontal="right" wrapText="1"/>
    </xf>
    <xf numFmtId="0" fontId="9" fillId="6" borderId="4" xfId="0" applyFont="1" applyFill="1" applyBorder="1" applyAlignment="1">
      <alignment horizontal="center"/>
    </xf>
    <xf numFmtId="14" fontId="9" fillId="6" borderId="5" xfId="0" applyNumberFormat="1" applyFont="1" applyFill="1" applyBorder="1"/>
    <xf numFmtId="0" fontId="4" fillId="5" borderId="3" xfId="0" applyFont="1" applyFill="1" applyBorder="1" applyAlignment="1">
      <alignment horizontal="center" vertical="center"/>
    </xf>
    <xf numFmtId="165" fontId="4" fillId="5" borderId="3" xfId="0" applyNumberFormat="1" applyFont="1" applyFill="1" applyBorder="1" applyAlignment="1">
      <alignment horizontal="center" vertical="center"/>
    </xf>
    <xf numFmtId="2" fontId="4" fillId="5" borderId="3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 applyProtection="1">
      <alignment horizontal="right"/>
      <protection locked="0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2" fontId="12" fillId="7" borderId="3" xfId="0" applyNumberFormat="1" applyFont="1" applyFill="1" applyBorder="1" applyAlignment="1" applyProtection="1">
      <alignment horizontal="center" vertical="center"/>
      <protection locked="0"/>
    </xf>
    <xf numFmtId="2" fontId="12" fillId="7" borderId="4" xfId="0" applyNumberFormat="1" applyFont="1" applyFill="1" applyBorder="1" applyAlignment="1" applyProtection="1">
      <alignment horizontal="center" vertical="center"/>
      <protection locked="0"/>
    </xf>
    <xf numFmtId="2" fontId="0" fillId="4" borderId="3" xfId="0" applyNumberFormat="1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Heading" xfId="1"/>
    <cellStyle name="Heading1" xfId="2"/>
    <cellStyle name="Hyperlink" xfId="5" builtinId="8" hidden="1"/>
    <cellStyle name="Hyperlink" xfId="7" builtinId="8" hidden="1"/>
    <cellStyle name="Hyperlink" xfId="9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0.0361247947454844"/>
          <c:w val="0.846246719160105"/>
          <c:h val="0.807881460787685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200.0</c:v>
                </c:pt>
                <c:pt idx="1">
                  <c:v>400.0</c:v>
                </c:pt>
                <c:pt idx="2">
                  <c:v>600.0</c:v>
                </c:pt>
                <c:pt idx="3">
                  <c:v>800.0</c:v>
                </c:pt>
                <c:pt idx="4">
                  <c:v>1000.0</c:v>
                </c:pt>
                <c:pt idx="5">
                  <c:v>1200.0</c:v>
                </c:pt>
                <c:pt idx="6">
                  <c:v>1400.0</c:v>
                </c:pt>
                <c:pt idx="7">
                  <c:v>1600.0</c:v>
                </c:pt>
                <c:pt idx="8">
                  <c:v>1800.0</c:v>
                </c:pt>
                <c:pt idx="9">
                  <c:v>2000.0</c:v>
                </c:pt>
                <c:pt idx="10">
                  <c:v>2200.0</c:v>
                </c:pt>
                <c:pt idx="11">
                  <c:v>2400.0</c:v>
                </c:pt>
                <c:pt idx="12">
                  <c:v>2600.0</c:v>
                </c:pt>
                <c:pt idx="13">
                  <c:v>2800.0</c:v>
                </c:pt>
                <c:pt idx="14">
                  <c:v>3000.0</c:v>
                </c:pt>
                <c:pt idx="15">
                  <c:v>3100.0</c:v>
                </c:pt>
                <c:pt idx="16">
                  <c:v>3200.0</c:v>
                </c:pt>
                <c:pt idx="17">
                  <c:v>3300.0</c:v>
                </c:pt>
                <c:pt idx="18">
                  <c:v>3400.0</c:v>
                </c:pt>
                <c:pt idx="19">
                  <c:v>3500.0</c:v>
                </c:pt>
                <c:pt idx="20">
                  <c:v>3600.0</c:v>
                </c:pt>
                <c:pt idx="21">
                  <c:v>3700.0</c:v>
                </c:pt>
                <c:pt idx="22">
                  <c:v>3800.0</c:v>
                </c:pt>
                <c:pt idx="23">
                  <c:v>3900.0</c:v>
                </c:pt>
                <c:pt idx="24">
                  <c:v>4000.0</c:v>
                </c:pt>
                <c:pt idx="25">
                  <c:v>4100.0</c:v>
                </c:pt>
                <c:pt idx="26">
                  <c:v>4200.0</c:v>
                </c:pt>
                <c:pt idx="27">
                  <c:v>4300.0</c:v>
                </c:pt>
                <c:pt idx="28">
                  <c:v>4400.0</c:v>
                </c:pt>
                <c:pt idx="29">
                  <c:v>4500.0</c:v>
                </c:pt>
                <c:pt idx="30">
                  <c:v>4600.0</c:v>
                </c:pt>
                <c:pt idx="31">
                  <c:v>4700.0</c:v>
                </c:pt>
                <c:pt idx="32">
                  <c:v>4800.0</c:v>
                </c:pt>
                <c:pt idx="33">
                  <c:v>4900.0</c:v>
                </c:pt>
              </c:numCache>
            </c:numRef>
          </c:xVal>
          <c:yVal>
            <c:numRef>
              <c:f>Sheet4!$F$4:$F$38</c:f>
              <c:numCache>
                <c:formatCode>0.00</c:formatCode>
                <c:ptCount val="35"/>
                <c:pt idx="0">
                  <c:v>1.001756587202008</c:v>
                </c:pt>
                <c:pt idx="1">
                  <c:v>1.000876643706951</c:v>
                </c:pt>
                <c:pt idx="2">
                  <c:v>1.0005840634126</c:v>
                </c:pt>
                <c:pt idx="3">
                  <c:v>1.000375234521576</c:v>
                </c:pt>
                <c:pt idx="4">
                  <c:v>0.999550112471882</c:v>
                </c:pt>
                <c:pt idx="5">
                  <c:v>0.999208827815948</c:v>
                </c:pt>
                <c:pt idx="6">
                  <c:v>0.998787013913664</c:v>
                </c:pt>
                <c:pt idx="7">
                  <c:v>0.998470900296458</c:v>
                </c:pt>
                <c:pt idx="8">
                  <c:v>0.99797587688895</c:v>
                </c:pt>
                <c:pt idx="9">
                  <c:v>0.997779718099039</c:v>
                </c:pt>
                <c:pt idx="10">
                  <c:v>0.997528624872463</c:v>
                </c:pt>
                <c:pt idx="11">
                  <c:v>0.997215873675462</c:v>
                </c:pt>
                <c:pt idx="12">
                  <c:v>0.997028089349056</c:v>
                </c:pt>
                <c:pt idx="13">
                  <c:v>0.99686721253115</c:v>
                </c:pt>
                <c:pt idx="14">
                  <c:v>0.996661406859895</c:v>
                </c:pt>
                <c:pt idx="15">
                  <c:v>0.996528447444551</c:v>
                </c:pt>
                <c:pt idx="16">
                  <c:v>0.99649669131958</c:v>
                </c:pt>
                <c:pt idx="17">
                  <c:v>0.996376811594203</c:v>
                </c:pt>
                <c:pt idx="18">
                  <c:v>0.99626400996264</c:v>
                </c:pt>
                <c:pt idx="19">
                  <c:v>0.996214600825388</c:v>
                </c:pt>
                <c:pt idx="20">
                  <c:v>0.996181516325401</c:v>
                </c:pt>
                <c:pt idx="21">
                  <c:v>0.996083181909953</c:v>
                </c:pt>
                <c:pt idx="22">
                  <c:v>0.995924785428815</c:v>
                </c:pt>
                <c:pt idx="23">
                  <c:v>0.995838120771097</c:v>
                </c:pt>
                <c:pt idx="24">
                  <c:v>0.995755803099135</c:v>
                </c:pt>
                <c:pt idx="25">
                  <c:v>0.995677513355998</c:v>
                </c:pt>
                <c:pt idx="26">
                  <c:v>0.995602962962963</c:v>
                </c:pt>
                <c:pt idx="27">
                  <c:v>0.995474275131663</c:v>
                </c:pt>
                <c:pt idx="28">
                  <c:v>0.995351467511169</c:v>
                </c:pt>
                <c:pt idx="29">
                  <c:v>0.995234146071764</c:v>
                </c:pt>
                <c:pt idx="30">
                  <c:v>0.995121951219512</c:v>
                </c:pt>
                <c:pt idx="31">
                  <c:v>0.995014554114845</c:v>
                </c:pt>
                <c:pt idx="32">
                  <c:v>0.994860103626943</c:v>
                </c:pt>
                <c:pt idx="33">
                  <c:v>0.994712002029942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4555640"/>
        <c:axId val="-2139292984"/>
      </c:scatterChart>
      <c:valAx>
        <c:axId val="-2044555640"/>
        <c:scaling>
          <c:orientation val="minMax"/>
          <c:max val="6000.0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292984"/>
        <c:crosses val="autoZero"/>
        <c:crossBetween val="midCat"/>
      </c:valAx>
      <c:valAx>
        <c:axId val="-2139292984"/>
        <c:scaling>
          <c:orientation val="minMax"/>
          <c:min val="0.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455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0.0360892388451444"/>
          <c:w val="0.78623004102143"/>
          <c:h val="0.818230619794573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0484170172574"/>
                  <c:y val="0.06465893529613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39.85</c:v>
                </c:pt>
                <c:pt idx="1">
                  <c:v>79.85</c:v>
                </c:pt>
                <c:pt idx="2">
                  <c:v>119.85</c:v>
                </c:pt>
                <c:pt idx="3">
                  <c:v>159.9</c:v>
                </c:pt>
                <c:pt idx="4">
                  <c:v>200.05</c:v>
                </c:pt>
                <c:pt idx="5">
                  <c:v>240.15</c:v>
                </c:pt>
                <c:pt idx="6">
                  <c:v>280.3</c:v>
                </c:pt>
                <c:pt idx="7">
                  <c:v>320.45</c:v>
                </c:pt>
                <c:pt idx="8">
                  <c:v>360.65</c:v>
                </c:pt>
                <c:pt idx="9">
                  <c:v>400.85</c:v>
                </c:pt>
                <c:pt idx="10">
                  <c:v>441.05</c:v>
                </c:pt>
                <c:pt idx="11">
                  <c:v>481.3</c:v>
                </c:pt>
                <c:pt idx="12">
                  <c:v>521.55</c:v>
                </c:pt>
                <c:pt idx="13">
                  <c:v>561.8</c:v>
                </c:pt>
                <c:pt idx="14">
                  <c:v>602.05</c:v>
                </c:pt>
                <c:pt idx="15">
                  <c:v>622.2</c:v>
                </c:pt>
                <c:pt idx="16">
                  <c:v>642.25</c:v>
                </c:pt>
                <c:pt idx="17">
                  <c:v>662.4</c:v>
                </c:pt>
                <c:pt idx="18">
                  <c:v>682.55</c:v>
                </c:pt>
                <c:pt idx="19">
                  <c:v>702.7</c:v>
                </c:pt>
                <c:pt idx="20">
                  <c:v>722.8</c:v>
                </c:pt>
                <c:pt idx="21">
                  <c:v>742.95</c:v>
                </c:pt>
                <c:pt idx="22">
                  <c:v>763.15</c:v>
                </c:pt>
                <c:pt idx="23">
                  <c:v>783.3</c:v>
                </c:pt>
                <c:pt idx="24">
                  <c:v>803.45</c:v>
                </c:pt>
                <c:pt idx="25">
                  <c:v>823.6</c:v>
                </c:pt>
                <c:pt idx="26">
                  <c:v>843.75</c:v>
                </c:pt>
                <c:pt idx="27">
                  <c:v>863.95</c:v>
                </c:pt>
                <c:pt idx="28">
                  <c:v>884.15</c:v>
                </c:pt>
                <c:pt idx="29">
                  <c:v>904.35</c:v>
                </c:pt>
                <c:pt idx="30">
                  <c:v>924.55</c:v>
                </c:pt>
                <c:pt idx="31">
                  <c:v>944.75</c:v>
                </c:pt>
                <c:pt idx="32">
                  <c:v>965.0</c:v>
                </c:pt>
                <c:pt idx="33">
                  <c:v>985.25</c:v>
                </c:pt>
              </c:numCache>
            </c:numRef>
          </c:xVal>
          <c:yVal>
            <c:numRef>
              <c:f>Sheet4!$B$4:$B$38</c:f>
              <c:numCache>
                <c:formatCode>0.00</c:formatCode>
                <c:ptCount val="35"/>
                <c:pt idx="0">
                  <c:v>199.6</c:v>
                </c:pt>
                <c:pt idx="1">
                  <c:v>399.6</c:v>
                </c:pt>
                <c:pt idx="2">
                  <c:v>599.6</c:v>
                </c:pt>
                <c:pt idx="3">
                  <c:v>799.8</c:v>
                </c:pt>
                <c:pt idx="4">
                  <c:v>999.8</c:v>
                </c:pt>
                <c:pt idx="5">
                  <c:v>1199.8</c:v>
                </c:pt>
                <c:pt idx="6">
                  <c:v>1399.8</c:v>
                </c:pt>
                <c:pt idx="7">
                  <c:v>1599.8</c:v>
                </c:pt>
                <c:pt idx="8">
                  <c:v>1799.6</c:v>
                </c:pt>
                <c:pt idx="9">
                  <c:v>1999.8</c:v>
                </c:pt>
                <c:pt idx="10">
                  <c:v>2199.8</c:v>
                </c:pt>
                <c:pt idx="11">
                  <c:v>2399.8</c:v>
                </c:pt>
                <c:pt idx="12">
                  <c:v>2600.0</c:v>
                </c:pt>
                <c:pt idx="13">
                  <c:v>2800.2</c:v>
                </c:pt>
                <c:pt idx="14">
                  <c:v>3000.2</c:v>
                </c:pt>
                <c:pt idx="15">
                  <c:v>3100.2</c:v>
                </c:pt>
                <c:pt idx="16">
                  <c:v>3200.0</c:v>
                </c:pt>
                <c:pt idx="17">
                  <c:v>3300.0</c:v>
                </c:pt>
                <c:pt idx="18">
                  <c:v>3400.0</c:v>
                </c:pt>
                <c:pt idx="19">
                  <c:v>3500.2</c:v>
                </c:pt>
                <c:pt idx="20">
                  <c:v>3600.2</c:v>
                </c:pt>
                <c:pt idx="21">
                  <c:v>3700.2</c:v>
                </c:pt>
                <c:pt idx="22">
                  <c:v>3800.2</c:v>
                </c:pt>
                <c:pt idx="23">
                  <c:v>3900.2</c:v>
                </c:pt>
                <c:pt idx="24">
                  <c:v>4000.2</c:v>
                </c:pt>
                <c:pt idx="25">
                  <c:v>4100.2</c:v>
                </c:pt>
                <c:pt idx="26">
                  <c:v>4200.2</c:v>
                </c:pt>
                <c:pt idx="27">
                  <c:v>4300.2</c:v>
                </c:pt>
                <c:pt idx="28">
                  <c:v>4400.2</c:v>
                </c:pt>
                <c:pt idx="29">
                  <c:v>4500.2</c:v>
                </c:pt>
                <c:pt idx="30">
                  <c:v>4600.2</c:v>
                </c:pt>
                <c:pt idx="31">
                  <c:v>4700.2</c:v>
                </c:pt>
                <c:pt idx="32">
                  <c:v>4800.2</c:v>
                </c:pt>
                <c:pt idx="33">
                  <c:v>4900.2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0559336"/>
        <c:axId val="-2044342824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39.85</c:v>
                </c:pt>
                <c:pt idx="1">
                  <c:v>79.85</c:v>
                </c:pt>
                <c:pt idx="2">
                  <c:v>119.85</c:v>
                </c:pt>
                <c:pt idx="3">
                  <c:v>159.9</c:v>
                </c:pt>
                <c:pt idx="4">
                  <c:v>200.05</c:v>
                </c:pt>
                <c:pt idx="5">
                  <c:v>240.15</c:v>
                </c:pt>
                <c:pt idx="6">
                  <c:v>280.3</c:v>
                </c:pt>
                <c:pt idx="7">
                  <c:v>320.45</c:v>
                </c:pt>
                <c:pt idx="8">
                  <c:v>360.65</c:v>
                </c:pt>
                <c:pt idx="9">
                  <c:v>400.85</c:v>
                </c:pt>
                <c:pt idx="10">
                  <c:v>441.05</c:v>
                </c:pt>
                <c:pt idx="11">
                  <c:v>481.3</c:v>
                </c:pt>
                <c:pt idx="12">
                  <c:v>521.55</c:v>
                </c:pt>
                <c:pt idx="13">
                  <c:v>561.8</c:v>
                </c:pt>
                <c:pt idx="14">
                  <c:v>602.05</c:v>
                </c:pt>
                <c:pt idx="15">
                  <c:v>622.2</c:v>
                </c:pt>
                <c:pt idx="16">
                  <c:v>642.25</c:v>
                </c:pt>
                <c:pt idx="17">
                  <c:v>662.4</c:v>
                </c:pt>
                <c:pt idx="18">
                  <c:v>682.55</c:v>
                </c:pt>
                <c:pt idx="19">
                  <c:v>702.7</c:v>
                </c:pt>
                <c:pt idx="20">
                  <c:v>722.8</c:v>
                </c:pt>
                <c:pt idx="21">
                  <c:v>742.95</c:v>
                </c:pt>
                <c:pt idx="22">
                  <c:v>763.15</c:v>
                </c:pt>
                <c:pt idx="23">
                  <c:v>783.3</c:v>
                </c:pt>
                <c:pt idx="24">
                  <c:v>803.45</c:v>
                </c:pt>
                <c:pt idx="25">
                  <c:v>823.6</c:v>
                </c:pt>
                <c:pt idx="26">
                  <c:v>843.75</c:v>
                </c:pt>
                <c:pt idx="27">
                  <c:v>863.95</c:v>
                </c:pt>
                <c:pt idx="28">
                  <c:v>884.15</c:v>
                </c:pt>
                <c:pt idx="29">
                  <c:v>904.35</c:v>
                </c:pt>
                <c:pt idx="30">
                  <c:v>924.55</c:v>
                </c:pt>
                <c:pt idx="31">
                  <c:v>944.75</c:v>
                </c:pt>
                <c:pt idx="32">
                  <c:v>965.0</c:v>
                </c:pt>
                <c:pt idx="33">
                  <c:v>985.25</c:v>
                </c:pt>
              </c:numCache>
            </c:numRef>
          </c:xVal>
          <c:yVal>
            <c:numRef>
              <c:f>Sheet4!$H$4:$H$38</c:f>
              <c:numCache>
                <c:formatCode>0.00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0.0166666666666667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0.216666666666667</c:v>
                </c:pt>
                <c:pt idx="12">
                  <c:v>0.266666666666667</c:v>
                </c:pt>
                <c:pt idx="13">
                  <c:v>0.366666666666667</c:v>
                </c:pt>
                <c:pt idx="14">
                  <c:v>0.7</c:v>
                </c:pt>
                <c:pt idx="15">
                  <c:v>0.733333333333333</c:v>
                </c:pt>
                <c:pt idx="16">
                  <c:v>1.116666666666667</c:v>
                </c:pt>
                <c:pt idx="17">
                  <c:v>1.55</c:v>
                </c:pt>
                <c:pt idx="18">
                  <c:v>1.916666666666667</c:v>
                </c:pt>
                <c:pt idx="19">
                  <c:v>2.3</c:v>
                </c:pt>
                <c:pt idx="20">
                  <c:v>2.05</c:v>
                </c:pt>
                <c:pt idx="21">
                  <c:v>2.433333333333333</c:v>
                </c:pt>
                <c:pt idx="22">
                  <c:v>2.9</c:v>
                </c:pt>
                <c:pt idx="23">
                  <c:v>3.183333333333333</c:v>
                </c:pt>
                <c:pt idx="24">
                  <c:v>3.883333333333333</c:v>
                </c:pt>
                <c:pt idx="25">
                  <c:v>3.916666666666666</c:v>
                </c:pt>
                <c:pt idx="26">
                  <c:v>4.35</c:v>
                </c:pt>
                <c:pt idx="27">
                  <c:v>4.266666666666666</c:v>
                </c:pt>
                <c:pt idx="28">
                  <c:v>5.433333333333333</c:v>
                </c:pt>
                <c:pt idx="29">
                  <c:v>5.5</c:v>
                </c:pt>
                <c:pt idx="30">
                  <c:v>5.75</c:v>
                </c:pt>
                <c:pt idx="31">
                  <c:v>7.166666666666667</c:v>
                </c:pt>
                <c:pt idx="32">
                  <c:v>12.58333333333333</c:v>
                </c:pt>
                <c:pt idx="33">
                  <c:v>16.46666666666666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9759576"/>
        <c:axId val="-2044192904"/>
      </c:scatterChart>
      <c:valAx>
        <c:axId val="-2040559336"/>
        <c:scaling>
          <c:orientation val="minMax"/>
          <c:max val="12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Divider Current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4342824"/>
        <c:crosses val="autoZero"/>
        <c:crossBetween val="midCat"/>
      </c:valAx>
      <c:valAx>
        <c:axId val="-2044342824"/>
        <c:scaling>
          <c:orientation val="minMax"/>
          <c:max val="600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0559336"/>
        <c:crosses val="autoZero"/>
        <c:crossBetween val="midCat"/>
      </c:valAx>
      <c:valAx>
        <c:axId val="-20441929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9759576"/>
        <c:crosses val="max"/>
        <c:crossBetween val="midCat"/>
      </c:valAx>
      <c:valAx>
        <c:axId val="-2049759576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2044192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0716316281711"/>
          <c:y val="0.314550287192362"/>
          <c:w val="0.292426186343321"/>
          <c:h val="0.18397374294748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"/>
  <sheetViews>
    <sheetView tabSelected="1" topLeftCell="O1" workbookViewId="0">
      <selection activeCell="S23" sqref="S23"/>
    </sheetView>
  </sheetViews>
  <sheetFormatPr baseColWidth="10" defaultColWidth="8.625" defaultRowHeight="15" x14ac:dyDescent="0"/>
  <cols>
    <col min="1" max="1" width="4.875" style="5" bestFit="1" customWidth="1"/>
    <col min="2" max="2" width="8.875" style="5" customWidth="1"/>
    <col min="3" max="3" width="9.375" style="5" customWidth="1"/>
    <col min="4" max="4" width="7.125" style="5" customWidth="1"/>
    <col min="5" max="5" width="11.75" style="5" customWidth="1"/>
    <col min="6" max="6" width="11.5" style="5" bestFit="1" customWidth="1"/>
    <col min="7" max="8" width="10" style="5" customWidth="1"/>
    <col min="9" max="9" width="10" style="6" customWidth="1"/>
    <col min="10" max="10" width="8.75" customWidth="1"/>
    <col min="12" max="12" width="13.625" customWidth="1"/>
    <col min="13" max="13" width="12.375" bestFit="1" customWidth="1"/>
    <col min="14" max="14" width="10.875" customWidth="1"/>
    <col min="15" max="15" width="10.75" bestFit="1" customWidth="1"/>
    <col min="16" max="16" width="18.5" bestFit="1" customWidth="1"/>
    <col min="17" max="17" width="17.75" customWidth="1"/>
    <col min="18" max="18" width="12.25" customWidth="1"/>
  </cols>
  <sheetData>
    <row r="1" spans="1:19">
      <c r="A1" s="27" t="s">
        <v>40</v>
      </c>
      <c r="B1" s="27"/>
      <c r="C1" s="27"/>
      <c r="D1" s="27"/>
      <c r="E1" s="27"/>
      <c r="F1" s="27"/>
      <c r="G1" s="27"/>
      <c r="H1" s="27"/>
      <c r="I1" s="27"/>
      <c r="P1" s="28" t="s">
        <v>18</v>
      </c>
      <c r="Q1" s="28"/>
      <c r="R1" s="15" t="s">
        <v>43</v>
      </c>
      <c r="S1" s="16" t="s">
        <v>41</v>
      </c>
    </row>
    <row r="2" spans="1:19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7</v>
      </c>
      <c r="G2" s="19" t="s">
        <v>20</v>
      </c>
      <c r="H2" s="19" t="s">
        <v>21</v>
      </c>
      <c r="I2" s="19" t="s">
        <v>30</v>
      </c>
      <c r="P2" s="10" t="s">
        <v>19</v>
      </c>
      <c r="Q2" s="22">
        <v>5</v>
      </c>
      <c r="R2" s="17" t="s">
        <v>42</v>
      </c>
      <c r="S2" s="18">
        <v>43195</v>
      </c>
    </row>
    <row r="3" spans="1:19">
      <c r="A3" s="19" t="s">
        <v>26</v>
      </c>
      <c r="B3" s="19" t="s">
        <v>26</v>
      </c>
      <c r="C3" s="19" t="s">
        <v>27</v>
      </c>
      <c r="D3" s="19" t="s">
        <v>27</v>
      </c>
      <c r="E3" s="19" t="s">
        <v>28</v>
      </c>
      <c r="F3" s="19" t="s">
        <v>28</v>
      </c>
      <c r="G3" s="19"/>
      <c r="H3" s="19" t="s">
        <v>29</v>
      </c>
      <c r="I3" s="19" t="s">
        <v>29</v>
      </c>
      <c r="P3" s="10"/>
      <c r="Q3" s="12"/>
    </row>
    <row r="4" spans="1:19">
      <c r="A4" s="19">
        <v>200</v>
      </c>
      <c r="B4" s="29">
        <v>199.6</v>
      </c>
      <c r="C4" s="20">
        <f>A4/$Q$2</f>
        <v>40</v>
      </c>
      <c r="D4" s="31">
        <v>39.85</v>
      </c>
      <c r="E4" s="21">
        <f>B4/D4</f>
        <v>5.0087829360100375</v>
      </c>
      <c r="F4" s="21">
        <f>E4/$Q$2</f>
        <v>1.0017565872020076</v>
      </c>
      <c r="G4" s="32">
        <v>0</v>
      </c>
      <c r="H4" s="21">
        <f>G4/$Q$22</f>
        <v>0</v>
      </c>
      <c r="I4" s="21">
        <f>SQRT(G4)/$Q$22</f>
        <v>0</v>
      </c>
      <c r="P4" s="10"/>
      <c r="Q4" s="12"/>
    </row>
    <row r="5" spans="1:19">
      <c r="A5" s="19">
        <v>400</v>
      </c>
      <c r="B5" s="30">
        <v>399.6</v>
      </c>
      <c r="C5" s="20">
        <f>A5/$E$4</f>
        <v>79.859719438877761</v>
      </c>
      <c r="D5" s="31">
        <v>79.849999999999994</v>
      </c>
      <c r="E5" s="21">
        <f t="shared" ref="E5:E37" si="0">B5/D5</f>
        <v>5.0043832185347537</v>
      </c>
      <c r="F5" s="21">
        <f t="shared" ref="F5:F37" si="1">E5/$Q$2</f>
        <v>1.0008766437069507</v>
      </c>
      <c r="G5" s="32">
        <v>0</v>
      </c>
      <c r="H5" s="21">
        <f t="shared" ref="H5:H37" si="2">G5/$Q$22</f>
        <v>0</v>
      </c>
      <c r="I5" s="21">
        <f t="shared" ref="I5:I37" si="3">SQRT(G5)/$Q$22</f>
        <v>0</v>
      </c>
      <c r="P5" s="28" t="s">
        <v>16</v>
      </c>
      <c r="Q5" s="28"/>
    </row>
    <row r="6" spans="1:19">
      <c r="A6" s="19">
        <v>600</v>
      </c>
      <c r="B6" s="30">
        <v>599.6</v>
      </c>
      <c r="C6" s="20">
        <f t="shared" ref="C6:C37" si="4">A6/$E$4</f>
        <v>119.78957915831664</v>
      </c>
      <c r="D6" s="31">
        <v>119.85</v>
      </c>
      <c r="E6" s="21">
        <f t="shared" si="0"/>
        <v>5.0029203170629959</v>
      </c>
      <c r="F6" s="21">
        <f t="shared" si="1"/>
        <v>1.0005840634125991</v>
      </c>
      <c r="G6" s="32">
        <v>0</v>
      </c>
      <c r="H6" s="21">
        <f t="shared" si="2"/>
        <v>0</v>
      </c>
      <c r="I6" s="21">
        <f t="shared" si="3"/>
        <v>0</v>
      </c>
      <c r="P6" s="10" t="s">
        <v>17</v>
      </c>
      <c r="Q6" s="22" t="s">
        <v>44</v>
      </c>
    </row>
    <row r="7" spans="1:19">
      <c r="A7" s="19">
        <v>800</v>
      </c>
      <c r="B7" s="30">
        <v>799.8</v>
      </c>
      <c r="C7" s="20">
        <f t="shared" si="4"/>
        <v>159.71943887775552</v>
      </c>
      <c r="D7" s="31">
        <v>159.9</v>
      </c>
      <c r="E7" s="21">
        <f t="shared" si="0"/>
        <v>5.0018761726078793</v>
      </c>
      <c r="F7" s="21">
        <f t="shared" si="1"/>
        <v>1.000375234521576</v>
      </c>
      <c r="G7" s="32">
        <v>0</v>
      </c>
      <c r="H7" s="21">
        <f t="shared" si="2"/>
        <v>0</v>
      </c>
      <c r="I7" s="21">
        <f t="shared" si="3"/>
        <v>0</v>
      </c>
      <c r="P7" s="10"/>
      <c r="Q7" s="22" t="s">
        <v>45</v>
      </c>
    </row>
    <row r="8" spans="1:19">
      <c r="A8" s="19">
        <v>1000</v>
      </c>
      <c r="B8" s="30">
        <v>999.8</v>
      </c>
      <c r="C8" s="20">
        <f t="shared" si="4"/>
        <v>199.64929859719439</v>
      </c>
      <c r="D8" s="31">
        <v>200.05</v>
      </c>
      <c r="E8" s="21">
        <f t="shared" si="0"/>
        <v>4.9977505623594096</v>
      </c>
      <c r="F8" s="21">
        <f t="shared" si="1"/>
        <v>0.99955011247188197</v>
      </c>
      <c r="G8" s="32">
        <v>0</v>
      </c>
      <c r="H8" s="21">
        <f t="shared" si="2"/>
        <v>0</v>
      </c>
      <c r="I8" s="21">
        <f t="shared" si="3"/>
        <v>0</v>
      </c>
      <c r="P8" s="28" t="s">
        <v>15</v>
      </c>
      <c r="Q8" s="28"/>
    </row>
    <row r="9" spans="1:19">
      <c r="A9" s="19">
        <v>1200</v>
      </c>
      <c r="B9" s="30">
        <v>1199.8</v>
      </c>
      <c r="C9" s="20">
        <f t="shared" si="4"/>
        <v>239.57915831663328</v>
      </c>
      <c r="D9" s="31">
        <v>240.15</v>
      </c>
      <c r="E9" s="21">
        <f t="shared" si="0"/>
        <v>4.9960441390797419</v>
      </c>
      <c r="F9" s="21">
        <f t="shared" si="1"/>
        <v>0.99920882781594833</v>
      </c>
      <c r="G9" s="32">
        <v>0</v>
      </c>
      <c r="H9" s="21">
        <f t="shared" si="2"/>
        <v>0</v>
      </c>
      <c r="I9" s="21">
        <f t="shared" si="3"/>
        <v>0</v>
      </c>
      <c r="P9" s="10" t="s">
        <v>17</v>
      </c>
      <c r="Q9" s="22" t="s">
        <v>46</v>
      </c>
    </row>
    <row r="10" spans="1:19">
      <c r="A10" s="19">
        <v>1400</v>
      </c>
      <c r="B10" s="30">
        <v>1399.8</v>
      </c>
      <c r="C10" s="20">
        <f t="shared" si="4"/>
        <v>279.50901803607218</v>
      </c>
      <c r="D10" s="31">
        <v>280.3</v>
      </c>
      <c r="E10" s="21">
        <f t="shared" si="0"/>
        <v>4.9939350695683196</v>
      </c>
      <c r="F10" s="21">
        <f t="shared" si="1"/>
        <v>0.99878701391366387</v>
      </c>
      <c r="G10" s="32">
        <v>1</v>
      </c>
      <c r="H10" s="21">
        <f t="shared" si="2"/>
        <v>1.6666666666666666E-2</v>
      </c>
      <c r="I10" s="21">
        <f t="shared" si="3"/>
        <v>1.6666666666666666E-2</v>
      </c>
      <c r="P10" s="10" t="s">
        <v>11</v>
      </c>
      <c r="Q10" s="22">
        <v>4</v>
      </c>
    </row>
    <row r="11" spans="1:19">
      <c r="A11" s="19">
        <v>1600</v>
      </c>
      <c r="B11" s="30">
        <v>1599.8</v>
      </c>
      <c r="C11" s="20">
        <f t="shared" si="4"/>
        <v>319.43887775551104</v>
      </c>
      <c r="D11" s="31">
        <v>320.45</v>
      </c>
      <c r="E11" s="21">
        <f t="shared" si="0"/>
        <v>4.992354501482291</v>
      </c>
      <c r="F11" s="21">
        <f t="shared" si="1"/>
        <v>0.99847090029645824</v>
      </c>
      <c r="G11" s="32">
        <v>0</v>
      </c>
      <c r="H11" s="21">
        <f t="shared" si="2"/>
        <v>0</v>
      </c>
      <c r="I11" s="21">
        <f t="shared" si="3"/>
        <v>0</v>
      </c>
      <c r="P11" s="10" t="s">
        <v>12</v>
      </c>
      <c r="Q11" s="22">
        <v>4.5</v>
      </c>
    </row>
    <row r="12" spans="1:19">
      <c r="A12" s="19">
        <v>1800</v>
      </c>
      <c r="B12" s="30">
        <v>1799.6</v>
      </c>
      <c r="C12" s="20">
        <f t="shared" si="4"/>
        <v>359.36873747494991</v>
      </c>
      <c r="D12" s="31">
        <v>360.65</v>
      </c>
      <c r="E12" s="21">
        <f t="shared" si="0"/>
        <v>4.9898793844447527</v>
      </c>
      <c r="F12" s="21">
        <f t="shared" si="1"/>
        <v>0.99797587688895051</v>
      </c>
      <c r="G12" s="32">
        <v>0</v>
      </c>
      <c r="H12" s="21">
        <f t="shared" si="2"/>
        <v>0</v>
      </c>
      <c r="I12" s="21">
        <f t="shared" si="3"/>
        <v>0</v>
      </c>
      <c r="P12" s="10"/>
      <c r="Q12" s="10"/>
    </row>
    <row r="13" spans="1:19">
      <c r="A13" s="19">
        <v>2000</v>
      </c>
      <c r="B13" s="30">
        <v>1999.8</v>
      </c>
      <c r="C13" s="20">
        <f t="shared" si="4"/>
        <v>399.29859719438878</v>
      </c>
      <c r="D13" s="31">
        <v>400.85</v>
      </c>
      <c r="E13" s="21">
        <f t="shared" si="0"/>
        <v>4.9888985904951975</v>
      </c>
      <c r="F13" s="21">
        <f t="shared" si="1"/>
        <v>0.99777971809903954</v>
      </c>
      <c r="G13" s="32">
        <v>0</v>
      </c>
      <c r="H13" s="21">
        <f t="shared" si="2"/>
        <v>0</v>
      </c>
      <c r="I13" s="21">
        <f t="shared" si="3"/>
        <v>0</v>
      </c>
      <c r="P13" s="10" t="s">
        <v>14</v>
      </c>
      <c r="Q13" s="22">
        <v>500</v>
      </c>
    </row>
    <row r="14" spans="1:19">
      <c r="A14" s="19">
        <v>2200</v>
      </c>
      <c r="B14" s="30">
        <v>2199.8000000000002</v>
      </c>
      <c r="C14" s="20">
        <f t="shared" si="4"/>
        <v>439.22845691382764</v>
      </c>
      <c r="D14" s="31">
        <v>441.05</v>
      </c>
      <c r="E14" s="21">
        <f t="shared" si="0"/>
        <v>4.9876431243623172</v>
      </c>
      <c r="F14" s="21">
        <f t="shared" si="1"/>
        <v>0.99752862487246341</v>
      </c>
      <c r="G14" s="32">
        <v>0</v>
      </c>
      <c r="H14" s="21">
        <f t="shared" si="2"/>
        <v>0</v>
      </c>
      <c r="I14" s="21">
        <f t="shared" si="3"/>
        <v>0</v>
      </c>
      <c r="P14" s="10" t="s">
        <v>13</v>
      </c>
      <c r="Q14" s="22">
        <v>500</v>
      </c>
    </row>
    <row r="15" spans="1:19">
      <c r="A15" s="19">
        <v>2400</v>
      </c>
      <c r="B15" s="30">
        <v>2399.8000000000002</v>
      </c>
      <c r="C15" s="20">
        <f t="shared" si="4"/>
        <v>479.15831663326657</v>
      </c>
      <c r="D15" s="31">
        <v>481.3</v>
      </c>
      <c r="E15" s="21">
        <f t="shared" si="0"/>
        <v>4.9860793683773119</v>
      </c>
      <c r="F15" s="21">
        <f t="shared" si="1"/>
        <v>0.99721587367546238</v>
      </c>
      <c r="G15" s="32">
        <v>13</v>
      </c>
      <c r="H15" s="21">
        <f t="shared" si="2"/>
        <v>0.21666666666666667</v>
      </c>
      <c r="I15" s="21">
        <f t="shared" si="3"/>
        <v>6.009252125773315E-2</v>
      </c>
      <c r="P15" s="10"/>
      <c r="Q15" s="11"/>
    </row>
    <row r="16" spans="1:19">
      <c r="A16" s="19">
        <v>2600</v>
      </c>
      <c r="B16" s="30">
        <v>2600</v>
      </c>
      <c r="C16" s="20">
        <f t="shared" si="4"/>
        <v>519.08817635270543</v>
      </c>
      <c r="D16" s="31">
        <v>521.54999999999995</v>
      </c>
      <c r="E16" s="21">
        <f t="shared" si="0"/>
        <v>4.9851404467452793</v>
      </c>
      <c r="F16" s="21">
        <f t="shared" si="1"/>
        <v>0.99702808934905585</v>
      </c>
      <c r="G16" s="32">
        <v>16</v>
      </c>
      <c r="H16" s="21">
        <f t="shared" si="2"/>
        <v>0.26666666666666666</v>
      </c>
      <c r="I16" s="21">
        <f t="shared" si="3"/>
        <v>6.6666666666666666E-2</v>
      </c>
      <c r="P16" s="28" t="s">
        <v>22</v>
      </c>
      <c r="Q16" s="28"/>
    </row>
    <row r="17" spans="1:17">
      <c r="A17" s="19">
        <v>2800</v>
      </c>
      <c r="B17" s="30">
        <v>2800.2</v>
      </c>
      <c r="C17" s="20">
        <f t="shared" si="4"/>
        <v>559.01803607214435</v>
      </c>
      <c r="D17" s="31">
        <v>561.79999999999995</v>
      </c>
      <c r="E17" s="21">
        <f t="shared" si="0"/>
        <v>4.9843360626557498</v>
      </c>
      <c r="F17" s="21">
        <f t="shared" si="1"/>
        <v>0.99686721253114996</v>
      </c>
      <c r="G17" s="32">
        <v>22</v>
      </c>
      <c r="H17" s="21">
        <f t="shared" si="2"/>
        <v>0.36666666666666664</v>
      </c>
      <c r="I17" s="21">
        <f t="shared" si="3"/>
        <v>7.8173595997057158E-2</v>
      </c>
      <c r="P17" s="10" t="s">
        <v>17</v>
      </c>
      <c r="Q17" s="22" t="s">
        <v>47</v>
      </c>
    </row>
    <row r="18" spans="1:17">
      <c r="A18" s="19">
        <v>3000</v>
      </c>
      <c r="B18" s="30">
        <v>3000.2</v>
      </c>
      <c r="C18" s="20">
        <f t="shared" si="4"/>
        <v>598.94789579158316</v>
      </c>
      <c r="D18" s="31">
        <v>602.04999999999995</v>
      </c>
      <c r="E18" s="21">
        <f t="shared" si="0"/>
        <v>4.983307034299477</v>
      </c>
      <c r="F18" s="21">
        <f t="shared" si="1"/>
        <v>0.99666140685989535</v>
      </c>
      <c r="G18" s="32">
        <v>42</v>
      </c>
      <c r="H18" s="21">
        <f t="shared" si="2"/>
        <v>0.7</v>
      </c>
      <c r="I18" s="21">
        <f t="shared" si="3"/>
        <v>0.10801234497346433</v>
      </c>
      <c r="P18" s="10" t="s">
        <v>23</v>
      </c>
      <c r="Q18" s="22">
        <v>140</v>
      </c>
    </row>
    <row r="19" spans="1:17">
      <c r="A19" s="19">
        <v>3100</v>
      </c>
      <c r="B19" s="30">
        <v>3100.2</v>
      </c>
      <c r="C19" s="20">
        <f t="shared" si="4"/>
        <v>618.91282565130257</v>
      </c>
      <c r="D19" s="31">
        <v>622.20000000000005</v>
      </c>
      <c r="E19" s="21">
        <f t="shared" si="0"/>
        <v>4.9826422372227572</v>
      </c>
      <c r="F19" s="21">
        <f t="shared" si="1"/>
        <v>0.99652844744455149</v>
      </c>
      <c r="G19" s="32">
        <v>44</v>
      </c>
      <c r="H19" s="21">
        <f t="shared" si="2"/>
        <v>0.73333333333333328</v>
      </c>
      <c r="I19" s="21">
        <f t="shared" si="3"/>
        <v>0.11055415967851333</v>
      </c>
      <c r="P19" s="10"/>
      <c r="Q19" s="10"/>
    </row>
    <row r="20" spans="1:17">
      <c r="A20" s="19">
        <v>3200</v>
      </c>
      <c r="B20" s="30">
        <v>3200</v>
      </c>
      <c r="C20" s="20">
        <f t="shared" si="4"/>
        <v>638.87775551102209</v>
      </c>
      <c r="D20" s="31">
        <v>642.25</v>
      </c>
      <c r="E20" s="21">
        <f t="shared" si="0"/>
        <v>4.9824834565978984</v>
      </c>
      <c r="F20" s="21">
        <f t="shared" si="1"/>
        <v>0.99649669131957963</v>
      </c>
      <c r="G20" s="32">
        <v>67</v>
      </c>
      <c r="H20" s="21">
        <f t="shared" si="2"/>
        <v>1.1166666666666667</v>
      </c>
      <c r="I20" s="21">
        <f t="shared" si="3"/>
        <v>0.13642254619787417</v>
      </c>
      <c r="P20" s="28" t="s">
        <v>24</v>
      </c>
      <c r="Q20" s="28"/>
    </row>
    <row r="21" spans="1:17">
      <c r="A21" s="19">
        <v>3300</v>
      </c>
      <c r="B21" s="30">
        <v>3300</v>
      </c>
      <c r="C21" s="20">
        <f t="shared" si="4"/>
        <v>658.84268537074149</v>
      </c>
      <c r="D21" s="31">
        <v>662.4</v>
      </c>
      <c r="E21" s="21">
        <f t="shared" si="0"/>
        <v>4.9818840579710146</v>
      </c>
      <c r="F21" s="21">
        <f t="shared" si="1"/>
        <v>0.99637681159420288</v>
      </c>
      <c r="G21" s="32">
        <v>93</v>
      </c>
      <c r="H21" s="21">
        <f t="shared" si="2"/>
        <v>1.55</v>
      </c>
      <c r="I21" s="21">
        <f t="shared" si="3"/>
        <v>0.16072751268321592</v>
      </c>
      <c r="P21" s="10" t="s">
        <v>17</v>
      </c>
      <c r="Q21" s="22" t="s">
        <v>48</v>
      </c>
    </row>
    <row r="22" spans="1:17">
      <c r="A22" s="19">
        <v>3400</v>
      </c>
      <c r="B22" s="30">
        <v>3400</v>
      </c>
      <c r="C22" s="20">
        <f t="shared" si="4"/>
        <v>678.8076152304609</v>
      </c>
      <c r="D22" s="31">
        <v>682.55</v>
      </c>
      <c r="E22" s="21">
        <f t="shared" si="0"/>
        <v>4.9813200498132009</v>
      </c>
      <c r="F22" s="21">
        <f t="shared" si="1"/>
        <v>0.9962640099626402</v>
      </c>
      <c r="G22" s="32">
        <v>115</v>
      </c>
      <c r="H22" s="21">
        <f t="shared" si="2"/>
        <v>1.9166666666666667</v>
      </c>
      <c r="I22" s="21">
        <f t="shared" si="3"/>
        <v>0.17873008824606013</v>
      </c>
      <c r="P22" s="10" t="s">
        <v>25</v>
      </c>
      <c r="Q22" s="22">
        <v>60</v>
      </c>
    </row>
    <row r="23" spans="1:17">
      <c r="A23" s="19">
        <v>3500</v>
      </c>
      <c r="B23" s="30">
        <v>3500.2</v>
      </c>
      <c r="C23" s="20">
        <f t="shared" si="4"/>
        <v>698.77254509018042</v>
      </c>
      <c r="D23" s="31">
        <v>702.7</v>
      </c>
      <c r="E23" s="21">
        <f t="shared" si="0"/>
        <v>4.9810730041269382</v>
      </c>
      <c r="F23" s="21">
        <f t="shared" si="1"/>
        <v>0.9962146008253876</v>
      </c>
      <c r="G23" s="32">
        <v>138</v>
      </c>
      <c r="H23" s="21">
        <f t="shared" si="2"/>
        <v>2.2999999999999998</v>
      </c>
      <c r="I23" s="21">
        <f t="shared" si="3"/>
        <v>0.19578900207451216</v>
      </c>
    </row>
    <row r="24" spans="1:17">
      <c r="A24" s="19">
        <v>3600</v>
      </c>
      <c r="B24" s="30">
        <v>3600.2</v>
      </c>
      <c r="C24" s="20">
        <f t="shared" si="4"/>
        <v>718.73747494989982</v>
      </c>
      <c r="D24" s="31">
        <v>722.8</v>
      </c>
      <c r="E24" s="21">
        <f t="shared" si="0"/>
        <v>4.9809075816270063</v>
      </c>
      <c r="F24" s="21">
        <f t="shared" si="1"/>
        <v>0.99618151632540131</v>
      </c>
      <c r="G24" s="32">
        <v>123</v>
      </c>
      <c r="H24" s="21">
        <f t="shared" si="2"/>
        <v>2.0499999999999998</v>
      </c>
      <c r="I24" s="21">
        <f t="shared" si="3"/>
        <v>0.18484227510682363</v>
      </c>
    </row>
    <row r="25" spans="1:17">
      <c r="A25" s="19">
        <v>3700</v>
      </c>
      <c r="B25" s="30">
        <v>3700.2</v>
      </c>
      <c r="C25" s="20">
        <f t="shared" si="4"/>
        <v>738.70240480961922</v>
      </c>
      <c r="D25" s="31">
        <v>742.95</v>
      </c>
      <c r="E25" s="21">
        <f t="shared" si="0"/>
        <v>4.9804159095497669</v>
      </c>
      <c r="F25" s="21">
        <f t="shared" si="1"/>
        <v>0.99608318190995337</v>
      </c>
      <c r="G25" s="32">
        <v>146</v>
      </c>
      <c r="H25" s="21">
        <f t="shared" si="2"/>
        <v>2.4333333333333331</v>
      </c>
      <c r="I25" s="21">
        <f t="shared" si="3"/>
        <v>0.20138409955990955</v>
      </c>
      <c r="J25" s="4"/>
      <c r="K25" s="4"/>
      <c r="L25" s="4"/>
      <c r="M25" s="4"/>
      <c r="N25" s="4"/>
      <c r="O25" s="4"/>
      <c r="P25" s="25" t="s">
        <v>31</v>
      </c>
      <c r="Q25" s="26"/>
    </row>
    <row r="26" spans="1:17">
      <c r="A26" s="19">
        <v>3800</v>
      </c>
      <c r="B26" s="30">
        <v>3800.2</v>
      </c>
      <c r="C26" s="20">
        <f t="shared" si="4"/>
        <v>758.66733466933874</v>
      </c>
      <c r="D26" s="31">
        <v>763.15</v>
      </c>
      <c r="E26" s="21">
        <f t="shared" si="0"/>
        <v>4.9796239271440736</v>
      </c>
      <c r="F26" s="21">
        <f t="shared" si="1"/>
        <v>0.99592478542881469</v>
      </c>
      <c r="G26" s="32">
        <v>174</v>
      </c>
      <c r="H26" s="21">
        <f t="shared" si="2"/>
        <v>2.9</v>
      </c>
      <c r="I26" s="21">
        <f t="shared" si="3"/>
        <v>0.21984843263788198</v>
      </c>
      <c r="J26" s="4"/>
      <c r="K26" s="8"/>
      <c r="L26" s="8"/>
      <c r="M26" s="8"/>
      <c r="N26" s="8"/>
      <c r="O26" s="4"/>
      <c r="P26" s="13" t="s">
        <v>32</v>
      </c>
      <c r="Q26" s="13">
        <f>MAX(V)</f>
        <v>4900.2</v>
      </c>
    </row>
    <row r="27" spans="1:17">
      <c r="A27" s="19">
        <v>3900</v>
      </c>
      <c r="B27" s="30">
        <v>3900.2</v>
      </c>
      <c r="C27" s="20">
        <f t="shared" si="4"/>
        <v>778.63226452905815</v>
      </c>
      <c r="D27" s="31">
        <v>783.3</v>
      </c>
      <c r="E27" s="21">
        <f t="shared" si="0"/>
        <v>4.979190603855483</v>
      </c>
      <c r="F27" s="21">
        <f t="shared" si="1"/>
        <v>0.99583812077109657</v>
      </c>
      <c r="G27" s="32">
        <v>191</v>
      </c>
      <c r="H27" s="21">
        <f t="shared" si="2"/>
        <v>3.1833333333333331</v>
      </c>
      <c r="I27" s="21">
        <f t="shared" si="3"/>
        <v>0.23033791601808756</v>
      </c>
      <c r="J27" s="4"/>
      <c r="K27" s="8"/>
      <c r="L27" s="8"/>
      <c r="M27" s="8"/>
      <c r="N27" s="8"/>
      <c r="O27" s="4"/>
      <c r="P27" s="13" t="s">
        <v>33</v>
      </c>
      <c r="Q27" s="13">
        <f>Q28*4.7</f>
        <v>4630.6750000000002</v>
      </c>
    </row>
    <row r="28" spans="1:17">
      <c r="A28" s="19">
        <v>4000</v>
      </c>
      <c r="B28" s="30">
        <v>4000.2</v>
      </c>
      <c r="C28" s="20">
        <f t="shared" si="4"/>
        <v>798.59719438877755</v>
      </c>
      <c r="D28" s="31">
        <v>803.45</v>
      </c>
      <c r="E28" s="21">
        <f t="shared" si="0"/>
        <v>4.9787790154956744</v>
      </c>
      <c r="F28" s="21">
        <f t="shared" si="1"/>
        <v>0.99575580309913492</v>
      </c>
      <c r="G28" s="32">
        <v>233</v>
      </c>
      <c r="H28" s="21">
        <f t="shared" si="2"/>
        <v>3.8833333333333333</v>
      </c>
      <c r="I28" s="21">
        <f t="shared" si="3"/>
        <v>0.25440562537456246</v>
      </c>
      <c r="J28" s="4"/>
      <c r="K28" s="8"/>
      <c r="L28" s="8"/>
      <c r="M28" s="8"/>
      <c r="N28" s="8"/>
      <c r="O28" s="4"/>
      <c r="P28" s="13" t="s">
        <v>34</v>
      </c>
      <c r="Q28" s="13">
        <f>MAX(I)</f>
        <v>985.25</v>
      </c>
    </row>
    <row r="29" spans="1:17">
      <c r="A29" s="19">
        <v>4100</v>
      </c>
      <c r="B29" s="30">
        <v>4100.2</v>
      </c>
      <c r="C29" s="20">
        <f t="shared" si="4"/>
        <v>818.56212424849696</v>
      </c>
      <c r="D29" s="31">
        <v>823.6</v>
      </c>
      <c r="E29" s="21">
        <f t="shared" si="0"/>
        <v>4.9783875667799897</v>
      </c>
      <c r="F29" s="21">
        <f t="shared" si="1"/>
        <v>0.99567751335599797</v>
      </c>
      <c r="G29" s="32">
        <v>235</v>
      </c>
      <c r="H29" s="21">
        <f t="shared" si="2"/>
        <v>3.9166666666666665</v>
      </c>
      <c r="I29" s="21">
        <f t="shared" si="3"/>
        <v>0.25549516194593153</v>
      </c>
      <c r="J29" s="4"/>
      <c r="K29" s="8"/>
      <c r="L29" s="8"/>
      <c r="M29" s="8"/>
      <c r="N29" s="8"/>
      <c r="O29" s="4"/>
      <c r="P29" s="13" t="s">
        <v>35</v>
      </c>
      <c r="Q29" s="13">
        <f>Q2</f>
        <v>5</v>
      </c>
    </row>
    <row r="30" spans="1:17">
      <c r="A30" s="19">
        <v>4200</v>
      </c>
      <c r="B30" s="30">
        <v>4200.2</v>
      </c>
      <c r="C30" s="20">
        <f t="shared" si="4"/>
        <v>838.52705410821648</v>
      </c>
      <c r="D30" s="31">
        <v>843.75</v>
      </c>
      <c r="E30" s="21">
        <f t="shared" si="0"/>
        <v>4.9780148148148147</v>
      </c>
      <c r="F30" s="21">
        <f t="shared" si="1"/>
        <v>0.99560296296296291</v>
      </c>
      <c r="G30" s="32">
        <v>261</v>
      </c>
      <c r="H30" s="21">
        <f t="shared" si="2"/>
        <v>4.3499999999999996</v>
      </c>
      <c r="I30" s="21">
        <f t="shared" si="3"/>
        <v>0.26925824035672519</v>
      </c>
      <c r="J30" s="4"/>
      <c r="K30" s="8"/>
      <c r="L30" s="8"/>
      <c r="M30" s="8"/>
      <c r="N30" s="8"/>
      <c r="O30" s="4"/>
      <c r="P30" s="13" t="s">
        <v>36</v>
      </c>
      <c r="Q30" s="14">
        <f>SLOPE(V,I)</f>
        <v>4.9713953824770298</v>
      </c>
    </row>
    <row r="31" spans="1:17">
      <c r="A31" s="19">
        <v>4300</v>
      </c>
      <c r="B31" s="30">
        <v>4300.2</v>
      </c>
      <c r="C31" s="20">
        <f t="shared" si="4"/>
        <v>858.49198396793588</v>
      </c>
      <c r="D31" s="31">
        <v>863.95</v>
      </c>
      <c r="E31" s="21">
        <f t="shared" si="0"/>
        <v>4.9773713756583131</v>
      </c>
      <c r="F31" s="21">
        <f t="shared" si="1"/>
        <v>0.99547427513166264</v>
      </c>
      <c r="G31" s="32">
        <v>256</v>
      </c>
      <c r="H31" s="21">
        <f t="shared" si="2"/>
        <v>4.2666666666666666</v>
      </c>
      <c r="I31" s="21">
        <f t="shared" si="3"/>
        <v>0.26666666666666666</v>
      </c>
      <c r="J31" s="4"/>
      <c r="K31" s="8"/>
      <c r="L31" s="8"/>
      <c r="M31" s="8"/>
      <c r="N31" s="8"/>
      <c r="O31" s="4"/>
      <c r="P31" s="13" t="s">
        <v>37</v>
      </c>
      <c r="Q31" s="13">
        <f>ABS(Q29-Q30)*100/Q29</f>
        <v>0.57209235045940332</v>
      </c>
    </row>
    <row r="32" spans="1:17">
      <c r="A32" s="19">
        <v>4400</v>
      </c>
      <c r="B32" s="30">
        <v>4400.2</v>
      </c>
      <c r="C32" s="20">
        <f t="shared" si="4"/>
        <v>878.45691382765528</v>
      </c>
      <c r="D32" s="31">
        <v>884.15</v>
      </c>
      <c r="E32" s="21">
        <f t="shared" si="0"/>
        <v>4.9767573375558447</v>
      </c>
      <c r="F32" s="21">
        <f t="shared" si="1"/>
        <v>0.99535146751116899</v>
      </c>
      <c r="G32" s="32">
        <v>326</v>
      </c>
      <c r="H32" s="21">
        <f t="shared" si="2"/>
        <v>5.4333333333333336</v>
      </c>
      <c r="I32" s="21">
        <f t="shared" si="3"/>
        <v>0.30092450142112981</v>
      </c>
      <c r="J32" s="4"/>
      <c r="K32" s="4"/>
      <c r="L32" s="4"/>
      <c r="M32" s="4"/>
      <c r="N32" s="4"/>
      <c r="O32" s="4"/>
      <c r="P32" s="13" t="s">
        <v>38</v>
      </c>
      <c r="Q32" s="13">
        <f>MAX(H4:H37)</f>
        <v>16.466666666666665</v>
      </c>
    </row>
    <row r="33" spans="1:17">
      <c r="A33" s="19">
        <v>4500</v>
      </c>
      <c r="B33" s="30">
        <v>4500.2</v>
      </c>
      <c r="C33" s="20">
        <f t="shared" si="4"/>
        <v>898.4218436873748</v>
      </c>
      <c r="D33" s="31">
        <v>904.35</v>
      </c>
      <c r="E33" s="21">
        <f t="shared" si="0"/>
        <v>4.9761707303588212</v>
      </c>
      <c r="F33" s="21">
        <f t="shared" si="1"/>
        <v>0.99523414607176419</v>
      </c>
      <c r="G33" s="32">
        <v>330</v>
      </c>
      <c r="H33" s="21">
        <f t="shared" si="2"/>
        <v>5.5</v>
      </c>
      <c r="I33" s="21">
        <f t="shared" si="3"/>
        <v>0.30276503540974914</v>
      </c>
      <c r="J33" s="4"/>
      <c r="K33" s="4"/>
      <c r="L33" s="4"/>
      <c r="M33" s="4"/>
      <c r="N33" s="4"/>
      <c r="O33" s="4"/>
      <c r="P33" s="13" t="s">
        <v>39</v>
      </c>
      <c r="Q33" s="13">
        <f>MAX(I4:I37)</f>
        <v>0.52387445485005701</v>
      </c>
    </row>
    <row r="34" spans="1:17">
      <c r="A34" s="19">
        <v>4600</v>
      </c>
      <c r="B34" s="30">
        <v>4600.2</v>
      </c>
      <c r="C34" s="20">
        <f t="shared" si="4"/>
        <v>918.38677354709421</v>
      </c>
      <c r="D34" s="31">
        <v>924.55</v>
      </c>
      <c r="E34" s="21">
        <f t="shared" si="0"/>
        <v>4.975609756097561</v>
      </c>
      <c r="F34" s="21">
        <f t="shared" si="1"/>
        <v>0.99512195121951219</v>
      </c>
      <c r="G34" s="32">
        <v>345</v>
      </c>
      <c r="H34" s="21">
        <f t="shared" si="2"/>
        <v>5.75</v>
      </c>
      <c r="I34" s="21">
        <f t="shared" si="3"/>
        <v>0.30956959368344517</v>
      </c>
      <c r="J34" s="4"/>
      <c r="K34" s="4"/>
      <c r="L34" s="4"/>
      <c r="M34" s="4"/>
      <c r="N34" s="4"/>
      <c r="O34" s="4"/>
    </row>
    <row r="35" spans="1:17">
      <c r="A35" s="19">
        <v>4700</v>
      </c>
      <c r="B35" s="30">
        <v>4700.2</v>
      </c>
      <c r="C35" s="20">
        <f t="shared" si="4"/>
        <v>938.35170340681361</v>
      </c>
      <c r="D35" s="31">
        <v>944.75</v>
      </c>
      <c r="E35" s="21">
        <f t="shared" si="0"/>
        <v>4.9750727705742257</v>
      </c>
      <c r="F35" s="21">
        <f t="shared" si="1"/>
        <v>0.99501455411484518</v>
      </c>
      <c r="G35" s="32">
        <v>430</v>
      </c>
      <c r="H35" s="21">
        <f t="shared" si="2"/>
        <v>7.166666666666667</v>
      </c>
      <c r="I35" s="21">
        <f t="shared" si="3"/>
        <v>0.34560735588879532</v>
      </c>
      <c r="J35" s="4"/>
      <c r="K35" s="4"/>
      <c r="L35" s="4"/>
      <c r="M35" s="4"/>
      <c r="N35" s="4"/>
      <c r="O35" s="4"/>
    </row>
    <row r="36" spans="1:17">
      <c r="A36" s="19">
        <v>4800</v>
      </c>
      <c r="B36" s="30">
        <v>4800.2</v>
      </c>
      <c r="C36" s="20">
        <f t="shared" si="4"/>
        <v>958.31663326653313</v>
      </c>
      <c r="D36" s="31">
        <v>965</v>
      </c>
      <c r="E36" s="21">
        <f t="shared" si="0"/>
        <v>4.9743005181347151</v>
      </c>
      <c r="F36" s="21">
        <f t="shared" si="1"/>
        <v>0.99486010362694299</v>
      </c>
      <c r="G36" s="32">
        <v>755</v>
      </c>
      <c r="H36" s="21">
        <f t="shared" si="2"/>
        <v>12.583333333333334</v>
      </c>
      <c r="I36" s="21">
        <f t="shared" si="3"/>
        <v>0.4579543888011362</v>
      </c>
    </row>
    <row r="37" spans="1:17">
      <c r="A37" s="19">
        <v>4900</v>
      </c>
      <c r="B37" s="30">
        <v>4900.2</v>
      </c>
      <c r="C37" s="20">
        <f t="shared" si="4"/>
        <v>978.28156312625254</v>
      </c>
      <c r="D37" s="31">
        <v>985.25</v>
      </c>
      <c r="E37" s="21">
        <f t="shared" si="0"/>
        <v>4.9735600101497077</v>
      </c>
      <c r="F37" s="21">
        <f t="shared" si="1"/>
        <v>0.99471200202994159</v>
      </c>
      <c r="G37" s="32">
        <v>988</v>
      </c>
      <c r="H37" s="21">
        <f t="shared" si="2"/>
        <v>16.466666666666665</v>
      </c>
      <c r="I37" s="21">
        <f t="shared" si="3"/>
        <v>0.52387445485005701</v>
      </c>
    </row>
    <row r="43" spans="1:17" hidden="1">
      <c r="J43" s="1"/>
      <c r="K43" s="1"/>
      <c r="L43" s="1"/>
      <c r="M43" s="1"/>
      <c r="N43" s="1"/>
      <c r="O43" s="1"/>
    </row>
    <row r="44" spans="1:17" hidden="1">
      <c r="A44" s="23" t="s">
        <v>5</v>
      </c>
      <c r="B44" s="23"/>
      <c r="C44" s="23"/>
      <c r="D44" s="23"/>
      <c r="E44" s="23"/>
      <c r="F44" s="23"/>
      <c r="G44" s="9"/>
      <c r="H44" s="9"/>
      <c r="I44" s="9"/>
      <c r="J44" s="3"/>
      <c r="K44" s="3"/>
      <c r="L44" s="3"/>
      <c r="M44" s="3"/>
      <c r="N44" s="3"/>
    </row>
    <row r="45" spans="1:17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3" t="s">
        <v>6</v>
      </c>
      <c r="B70" s="23"/>
      <c r="C70" s="23"/>
      <c r="D70" s="23"/>
      <c r="E70" s="23"/>
      <c r="F70" s="23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4"/>
      <c r="B94" s="24"/>
      <c r="C94" s="24"/>
      <c r="D94" s="24"/>
      <c r="E94" s="24"/>
    </row>
    <row r="95" spans="1:10" hidden="1">
      <c r="A95" s="24"/>
      <c r="B95" s="24"/>
      <c r="C95" s="24"/>
      <c r="D95" s="24"/>
      <c r="E95" s="24"/>
    </row>
    <row r="96" spans="1:10" hidden="1">
      <c r="A96" s="24"/>
      <c r="B96" s="24"/>
      <c r="C96" s="24"/>
      <c r="D96" s="24"/>
      <c r="E96" s="24"/>
    </row>
    <row r="97" spans="1:9" hidden="1">
      <c r="A97" s="24"/>
      <c r="B97" s="24"/>
      <c r="C97" s="24"/>
      <c r="D97" s="24"/>
      <c r="E97" s="24"/>
    </row>
    <row r="98" spans="1:9" hidden="1">
      <c r="A98" s="23" t="s">
        <v>8</v>
      </c>
      <c r="B98" s="23"/>
      <c r="C98" s="23"/>
      <c r="D98" s="23"/>
      <c r="E98" s="23"/>
      <c r="F98" s="23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3" t="s">
        <v>9</v>
      </c>
      <c r="B118" s="23"/>
      <c r="C118" s="23"/>
      <c r="D118" s="23"/>
      <c r="E118" s="23"/>
      <c r="F118" s="23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3" t="s">
        <v>10</v>
      </c>
      <c r="B146" s="23"/>
      <c r="C146" s="23"/>
      <c r="D146" s="23"/>
      <c r="E146" s="23"/>
      <c r="F146" s="23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13">
    <mergeCell ref="P25:Q25"/>
    <mergeCell ref="A1:I1"/>
    <mergeCell ref="P1:Q1"/>
    <mergeCell ref="P16:Q16"/>
    <mergeCell ref="P20:Q20"/>
    <mergeCell ref="P8:Q8"/>
    <mergeCell ref="P5:Q5"/>
    <mergeCell ref="A146:F146"/>
    <mergeCell ref="A44:F44"/>
    <mergeCell ref="A70:F70"/>
    <mergeCell ref="A98:F98"/>
    <mergeCell ref="A118:F118"/>
    <mergeCell ref="A94:E97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Jeremie Alexandre Merlin</cp:lastModifiedBy>
  <cp:revision>2</cp:revision>
  <dcterms:created xsi:type="dcterms:W3CDTF">2006-05-16T10:27:47Z</dcterms:created>
  <dcterms:modified xsi:type="dcterms:W3CDTF">2018-04-20T07:11:05Z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