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. Imran\OneDrive\GEM Project CERN\New QC Templates\QC5\"/>
    </mc:Choice>
  </mc:AlternateContent>
  <bookViews>
    <workbookView xWindow="7680" yWindow="0" windowWidth="25605" windowHeight="16065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K31" i="1"/>
  <c r="J31" i="1"/>
  <c r="I31" i="1"/>
  <c r="M31" i="1"/>
  <c r="K32" i="1"/>
  <c r="J32" i="1"/>
  <c r="M32" i="1"/>
  <c r="K33" i="1"/>
  <c r="J33" i="1"/>
  <c r="M33" i="1"/>
  <c r="K34" i="1"/>
  <c r="J34" i="1"/>
  <c r="M34" i="1"/>
  <c r="K35" i="1"/>
  <c r="J35" i="1"/>
  <c r="M35" i="1"/>
  <c r="K36" i="1"/>
  <c r="J36" i="1"/>
  <c r="M36" i="1"/>
  <c r="K37" i="1"/>
  <c r="J37" i="1"/>
  <c r="M37" i="1"/>
  <c r="K38" i="1"/>
  <c r="J38" i="1"/>
  <c r="M38" i="1"/>
  <c r="K39" i="1"/>
  <c r="J39" i="1"/>
  <c r="M39" i="1"/>
  <c r="K40" i="1"/>
  <c r="J40" i="1"/>
  <c r="M40" i="1"/>
  <c r="K41" i="1"/>
  <c r="J41" i="1"/>
  <c r="M41" i="1"/>
  <c r="K42" i="1"/>
  <c r="J42" i="1"/>
  <c r="M42" i="1"/>
  <c r="K43" i="1"/>
  <c r="J43" i="1"/>
  <c r="M43" i="1"/>
  <c r="K44" i="1"/>
  <c r="J44" i="1"/>
  <c r="M44" i="1"/>
  <c r="K45" i="1"/>
  <c r="J45" i="1"/>
  <c r="M45" i="1"/>
  <c r="K30" i="1"/>
  <c r="J30" i="1"/>
  <c r="M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0" i="1"/>
  <c r="F50" i="1"/>
  <c r="H30" i="1"/>
  <c r="I30" i="1"/>
  <c r="I49" i="1"/>
  <c r="E31" i="1"/>
  <c r="L49" i="1"/>
  <c r="E32" i="1"/>
  <c r="L50" i="1"/>
  <c r="E33" i="1"/>
  <c r="L51" i="1"/>
  <c r="E34" i="1"/>
  <c r="L52" i="1"/>
  <c r="E35" i="1"/>
  <c r="L53" i="1"/>
  <c r="E36" i="1"/>
  <c r="L54" i="1"/>
  <c r="E37" i="1"/>
  <c r="L55" i="1"/>
  <c r="E38" i="1"/>
  <c r="L56" i="1"/>
  <c r="E39" i="1"/>
  <c r="L57" i="1"/>
  <c r="E40" i="1"/>
  <c r="L58" i="1"/>
  <c r="E41" i="1"/>
  <c r="L59" i="1"/>
  <c r="E42" i="1"/>
  <c r="L60" i="1"/>
  <c r="E43" i="1"/>
  <c r="L61" i="1"/>
  <c r="E44" i="1"/>
  <c r="L62" i="1"/>
  <c r="E45" i="1"/>
  <c r="L63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D7" i="25"/>
  <c r="D7" i="35"/>
  <c r="C7" i="35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A7" i="36"/>
  <c r="C7" i="37"/>
  <c r="A7" i="37"/>
  <c r="C7" i="38"/>
  <c r="A7" i="38"/>
  <c r="C7" i="14"/>
  <c r="A7" i="14"/>
  <c r="C7" i="26"/>
  <c r="A7" i="26"/>
  <c r="C7" i="39"/>
  <c r="A7" i="39"/>
  <c r="C7" i="28"/>
  <c r="A7" i="28"/>
  <c r="D7" i="14"/>
  <c r="B7" i="14"/>
  <c r="D7" i="26"/>
  <c r="B7" i="26"/>
  <c r="D7" i="27"/>
  <c r="C7" i="27"/>
  <c r="B7" i="27"/>
  <c r="D7" i="39"/>
  <c r="B7" i="39"/>
  <c r="D7" i="28"/>
  <c r="B7" i="28"/>
  <c r="D7" i="29"/>
  <c r="B7" i="29"/>
  <c r="D7" i="30"/>
  <c r="B7" i="30"/>
  <c r="D7" i="31"/>
  <c r="B7" i="31"/>
  <c r="D7" i="32"/>
  <c r="B7" i="32"/>
  <c r="D7" i="33"/>
  <c r="B7" i="33"/>
  <c r="D7" i="34"/>
  <c r="B7" i="34"/>
  <c r="B7" i="35"/>
  <c r="D7" i="36"/>
  <c r="B7" i="36"/>
  <c r="D7" i="37"/>
  <c r="B7" i="37"/>
  <c r="B7" i="38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<sst xmlns="http://schemas.openxmlformats.org/spreadsheetml/2006/main" count="456" uniqueCount="110">
  <si>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</si>
  <si>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</si>
  <si>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</si>
  <si>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</si>
  <si>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</si>
  <si>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</si>
  <si>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</si>
  <si>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</si>
  <si>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</si>
  <si>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</si>
  <si>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</si>
  <si>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</si>
  <si>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</si>
  <si>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</si>
  <si>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</si>
  <si>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</si>
  <si>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</si>
  <si>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</si>
  <si>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</si>
  <si>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</si>
  <si>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</si>
  <si>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</si>
  <si>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</si>
  <si>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</si>
  <si>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</si>
  <si>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</si>
  <si>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</si>
  <si>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</si>
  <si>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</si>
  <si>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</si>
  <si>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</si>
  <si>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</si>
  <si>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</si>
  <si>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</si>
  <si>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</si>
  <si>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</si>
  <si>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</si>
  <si>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</si>
  <si>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</si>
  <si>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</si>
  <si>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</si>
  <si>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</si>
  <si>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</si>
  <si>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</si>
  <si>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</si>
  <si>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</si>
  <si>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</si>
  <si>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</si>
  <si>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</si>
  <si>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</si>
  <si>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</si>
  <si>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</si>
  <si>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</si>
  <si>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</si>
  <si>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</si>
  <si>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</si>
  <si>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</si>
  <si>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</si>
  <si>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</si>
  <si>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</si>
  <si>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</si>
  <si>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</si>
  <si>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</si>
  <si>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</si>
  <si>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</si>
  <si>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</si>
  <si>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</si>
  <si>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</si>
  <si>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</si>
  <si>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</si>
  <si>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</si>
  <si>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</si>
  <si>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</si>
  <si>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</si>
  <si>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</si>
  <si>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</si>
  <si>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</si>
  <si>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</si>
  <si>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</si>
  <si>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</si>
  <si>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</si>
  <si>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</si>
  <si>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</si>
  <si>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</si>
  <si>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</si>
  <si>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</si>
  <si>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</si>
  <si>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</si>
  <si>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</si>
  <si>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</si>
  <si>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</si>
  <si>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</si>
  <si>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</si>
  <si>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</si>
  <si>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</si>
  <si>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</si>
  <si>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 xml:space="preserve">Francesco, Adithya </t>
  </si>
  <si>
    <t>474 Timing Filter Amp - ORTEC</t>
  </si>
  <si>
    <t>GE11-X-L-CERN-0001</t>
  </si>
  <si>
    <t>Ar/CO2</t>
  </si>
  <si>
    <t>70/30</t>
  </si>
  <si>
    <t>QUAD 935</t>
  </si>
  <si>
    <t>(4,2)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</si>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</sst>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567.07738676730867</c:v>
                  </c:pt>
                  <c:pt idx="1">
                    <c:v>359.24724218053456</c:v>
                  </c:pt>
                  <c:pt idx="2">
                    <c:v>239.03343972510856</c:v>
                  </c:pt>
                  <c:pt idx="3">
                    <c:v>166.84449768027295</c:v>
                  </c:pt>
                  <c:pt idx="4">
                    <c:v>111.22991543907698</c:v>
                  </c:pt>
                  <c:pt idx="5">
                    <c:v>76.460536548279975</c:v>
                  </c:pt>
                  <c:pt idx="6">
                    <c:v>51.759575982347421</c:v>
                  </c:pt>
                  <c:pt idx="7">
                    <c:v>39.30042212374552</c:v>
                  </c:pt>
                  <c:pt idx="8">
                    <c:v>30.868058178029681</c:v>
                  </c:pt>
                  <c:pt idx="9">
                    <c:v>27.799143584506908</c:v>
                  </c:pt>
                  <c:pt idx="10">
                    <c:v>22.430834417443151</c:v>
                  </c:pt>
                  <c:pt idx="11">
                    <c:v>19.935964037975321</c:v>
                  </c:pt>
                  <c:pt idx="12">
                    <c:v>24.710438275044016</c:v>
                  </c:pt>
                  <c:pt idx="13">
                    <c:v>16.440158229696991</c:v>
                  </c:pt>
                  <c:pt idx="14">
                    <c:v>16.447112457445858</c:v>
                  </c:pt>
                  <c:pt idx="15">
                    <c:v>16.253869277101952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567.07738676730867</c:v>
                  </c:pt>
                  <c:pt idx="1">
                    <c:v>359.24724218053456</c:v>
                  </c:pt>
                  <c:pt idx="2">
                    <c:v>239.03343972510856</c:v>
                  </c:pt>
                  <c:pt idx="3">
                    <c:v>166.84449768027295</c:v>
                  </c:pt>
                  <c:pt idx="4">
                    <c:v>111.22991543907698</c:v>
                  </c:pt>
                  <c:pt idx="5">
                    <c:v>76.460536548279975</c:v>
                  </c:pt>
                  <c:pt idx="6">
                    <c:v>51.759575982347421</c:v>
                  </c:pt>
                  <c:pt idx="7">
                    <c:v>39.30042212374552</c:v>
                  </c:pt>
                  <c:pt idx="8">
                    <c:v>30.868058178029681</c:v>
                  </c:pt>
                  <c:pt idx="9">
                    <c:v>27.799143584506908</c:v>
                  </c:pt>
                  <c:pt idx="10">
                    <c:v>22.430834417443151</c:v>
                  </c:pt>
                  <c:pt idx="11">
                    <c:v>19.935964037975321</c:v>
                  </c:pt>
                  <c:pt idx="12">
                    <c:v>24.710438275044016</c:v>
                  </c:pt>
                  <c:pt idx="13">
                    <c:v>16.440158229696991</c:v>
                  </c:pt>
                  <c:pt idx="14">
                    <c:v>16.447112457445858</c:v>
                  </c:pt>
                  <c:pt idx="15">
                    <c:v>16.253869277101952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694.51009223476399</c:v>
                </c:pt>
                <c:pt idx="1">
                  <c:v>684.58851948855306</c:v>
                </c:pt>
                <c:pt idx="2">
                  <c:v>674.66694674234213</c:v>
                </c:pt>
                <c:pt idx="3">
                  <c:v>664.74537399613121</c:v>
                </c:pt>
                <c:pt idx="4">
                  <c:v>654.82380124992039</c:v>
                </c:pt>
                <c:pt idx="5">
                  <c:v>644.90222850370947</c:v>
                </c:pt>
                <c:pt idx="6">
                  <c:v>634.98065575749854</c:v>
                </c:pt>
                <c:pt idx="7">
                  <c:v>625.05908301128761</c:v>
                </c:pt>
                <c:pt idx="8">
                  <c:v>615.13751026507668</c:v>
                </c:pt>
                <c:pt idx="9">
                  <c:v>605.21593751886564</c:v>
                </c:pt>
                <c:pt idx="10">
                  <c:v>595.29436477265483</c:v>
                </c:pt>
                <c:pt idx="11">
                  <c:v>585.3727920264439</c:v>
                </c:pt>
                <c:pt idx="12">
                  <c:v>575.45121928023298</c:v>
                </c:pt>
                <c:pt idx="13">
                  <c:v>565.52964653402205</c:v>
                </c:pt>
                <c:pt idx="14">
                  <c:v>555.60807378781112</c:v>
                </c:pt>
                <c:pt idx="15">
                  <c:v>545.6865010416002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>
                  <c:v>48629.627745245431</c:v>
                </c:pt>
                <c:pt idx="1">
                  <c:v>30499.522942543816</c:v>
                </c:pt>
                <c:pt idx="2">
                  <c:v>20128.332873842657</c:v>
                </c:pt>
                <c:pt idx="3">
                  <c:v>13099.858774907691</c:v>
                </c:pt>
                <c:pt idx="4">
                  <c:v>8994.8615279172245</c:v>
                </c:pt>
                <c:pt idx="5">
                  <c:v>6238.895704920209</c:v>
                </c:pt>
                <c:pt idx="6">
                  <c:v>4160.3827013479686</c:v>
                </c:pt>
                <c:pt idx="7">
                  <c:v>2873.4501201189905</c:v>
                </c:pt>
                <c:pt idx="8">
                  <c:v>2026.6041253540629</c:v>
                </c:pt>
                <c:pt idx="9">
                  <c:v>1438.2235842574796</c:v>
                </c:pt>
                <c:pt idx="10">
                  <c:v>998.97617134430084</c:v>
                </c:pt>
                <c:pt idx="11">
                  <c:v>670.6195490819656</c:v>
                </c:pt>
                <c:pt idx="12">
                  <c:v>469.45766074454366</c:v>
                </c:pt>
                <c:pt idx="13">
                  <c:v>313.97078996168534</c:v>
                </c:pt>
                <c:pt idx="14">
                  <c:v>245.03867685440432</c:v>
                </c:pt>
                <c:pt idx="15">
                  <c:v>158.60380111466577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3-432A-8F51-C2EE62E8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827992"/>
        <c:axId val="-203912053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7.1377906629530949</c:v>
                  </c:pt>
                  <c:pt idx="1">
                    <c:v>5.0348231784685318</c:v>
                  </c:pt>
                  <c:pt idx="2">
                    <c:v>4.4406581086119825</c:v>
                  </c:pt>
                  <c:pt idx="3">
                    <c:v>4.2783693681123713</c:v>
                  </c:pt>
                  <c:pt idx="4">
                    <c:v>4.1608292450869273</c:v>
                  </c:pt>
                  <c:pt idx="5">
                    <c:v>4.053256578469691</c:v>
                  </c:pt>
                  <c:pt idx="6">
                    <c:v>4.0223680144034804</c:v>
                  </c:pt>
                  <c:pt idx="7">
                    <c:v>3.9607799459281448</c:v>
                  </c:pt>
                  <c:pt idx="8">
                    <c:v>3.9158155104992871</c:v>
                  </c:pt>
                  <c:pt idx="9">
                    <c:v>3.8481597327223347</c:v>
                  </c:pt>
                  <c:pt idx="10">
                    <c:v>3.7714203043587524</c:v>
                  </c:pt>
                  <c:pt idx="11">
                    <c:v>3.609131936536103</c:v>
                  </c:pt>
                  <c:pt idx="12">
                    <c:v>3.3144883964197756</c:v>
                  </c:pt>
                  <c:pt idx="13">
                    <c:v>2.5632553083360201</c:v>
                  </c:pt>
                  <c:pt idx="14">
                    <c:v>2.1325519406988778</c:v>
                  </c:pt>
                  <c:pt idx="15">
                    <c:v>1.3361428733152476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7.1377906629530949</c:v>
                  </c:pt>
                  <c:pt idx="1">
                    <c:v>5.0348231784685318</c:v>
                  </c:pt>
                  <c:pt idx="2">
                    <c:v>4.4406581086119825</c:v>
                  </c:pt>
                  <c:pt idx="3">
                    <c:v>4.2783693681123713</c:v>
                  </c:pt>
                  <c:pt idx="4">
                    <c:v>4.1608292450869273</c:v>
                  </c:pt>
                  <c:pt idx="5">
                    <c:v>4.053256578469691</c:v>
                  </c:pt>
                  <c:pt idx="6">
                    <c:v>4.0223680144034804</c:v>
                  </c:pt>
                  <c:pt idx="7">
                    <c:v>3.9607799459281448</c:v>
                  </c:pt>
                  <c:pt idx="8">
                    <c:v>3.9158155104992871</c:v>
                  </c:pt>
                  <c:pt idx="9">
                    <c:v>3.8481597327223347</c:v>
                  </c:pt>
                  <c:pt idx="10">
                    <c:v>3.7714203043587524</c:v>
                  </c:pt>
                  <c:pt idx="11">
                    <c:v>3.609131936536103</c:v>
                  </c:pt>
                  <c:pt idx="12">
                    <c:v>3.3144883964197756</c:v>
                  </c:pt>
                  <c:pt idx="13">
                    <c:v>2.5632553083360201</c:v>
                  </c:pt>
                  <c:pt idx="14">
                    <c:v>2.1325519406988778</c:v>
                  </c:pt>
                  <c:pt idx="15">
                    <c:v>1.3361428733152476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694.51009223476399</c:v>
                </c:pt>
                <c:pt idx="1">
                  <c:v>684.58851948855306</c:v>
                </c:pt>
                <c:pt idx="2">
                  <c:v>674.66694674234213</c:v>
                </c:pt>
                <c:pt idx="3">
                  <c:v>664.74537399613121</c:v>
                </c:pt>
                <c:pt idx="4">
                  <c:v>654.82380124992039</c:v>
                </c:pt>
                <c:pt idx="5">
                  <c:v>644.90222850370947</c:v>
                </c:pt>
                <c:pt idx="6">
                  <c:v>634.98065575749854</c:v>
                </c:pt>
                <c:pt idx="7">
                  <c:v>625.05908301128761</c:v>
                </c:pt>
                <c:pt idx="8">
                  <c:v>615.13751026507668</c:v>
                </c:pt>
                <c:pt idx="9">
                  <c:v>605.21593751886564</c:v>
                </c:pt>
                <c:pt idx="10">
                  <c:v>595.29436477265483</c:v>
                </c:pt>
                <c:pt idx="11">
                  <c:v>585.3727920264439</c:v>
                </c:pt>
                <c:pt idx="12">
                  <c:v>575.45121928023298</c:v>
                </c:pt>
                <c:pt idx="13">
                  <c:v>565.52964653402205</c:v>
                </c:pt>
                <c:pt idx="14">
                  <c:v>555.60807378781112</c:v>
                </c:pt>
                <c:pt idx="15">
                  <c:v>545.6865010416002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3037.35</c:v>
                </c:pt>
                <c:pt idx="1">
                  <c:v>1504.9</c:v>
                </c:pt>
                <c:pt idx="2">
                  <c:v>1168.0999999999999</c:v>
                </c:pt>
                <c:pt idx="3">
                  <c:v>1084.7</c:v>
                </c:pt>
                <c:pt idx="4">
                  <c:v>1027.0166666666667</c:v>
                </c:pt>
                <c:pt idx="5">
                  <c:v>974.16666666666663</c:v>
                </c:pt>
                <c:pt idx="6">
                  <c:v>959.9666666666667</c:v>
                </c:pt>
                <c:pt idx="7">
                  <c:v>932.83333333333337</c:v>
                </c:pt>
                <c:pt idx="8">
                  <c:v>912.85</c:v>
                </c:pt>
                <c:pt idx="9">
                  <c:v>882.13333333333333</c:v>
                </c:pt>
                <c:pt idx="10">
                  <c:v>848.85</c:v>
                </c:pt>
                <c:pt idx="11">
                  <c:v>777.41666666666663</c:v>
                </c:pt>
                <c:pt idx="12">
                  <c:v>655.91666666666663</c:v>
                </c:pt>
                <c:pt idx="13">
                  <c:v>391.45</c:v>
                </c:pt>
                <c:pt idx="14">
                  <c:v>270.26666666666665</c:v>
                </c:pt>
                <c:pt idx="15">
                  <c:v>104.81666666666666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3-432A-8F51-C2EE62E8C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472440"/>
        <c:axId val="-2038672104"/>
      </c:scatterChart>
      <c:valAx>
        <c:axId val="-203882799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120536"/>
        <c:crosses val="autoZero"/>
        <c:crossBetween val="midCat"/>
      </c:valAx>
      <c:valAx>
        <c:axId val="-203912053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827992"/>
        <c:crosses val="autoZero"/>
        <c:crossBetween val="midCat"/>
      </c:valAx>
      <c:valAx>
        <c:axId val="-2038672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39472440"/>
        <c:crosses val="max"/>
        <c:crossBetween val="midCat"/>
      </c:valAx>
      <c:valAx>
        <c:axId val="-2039472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3867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D13" sqref="D13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3" width="18.140625" style="2" customWidth="1"/>
    <col min="4" max="4" width="8.85546875" style="2"/>
    <col min="5" max="5" width="17.42578125" style="2" bestFit="1" customWidth="1"/>
    <col min="6" max="6" width="15" style="2" bestFit="1" customWidth="1"/>
    <col min="7" max="7" width="9.42578125" style="2" customWidth="1"/>
    <col min="8" max="8" width="12.7109375" style="2" customWidth="1"/>
    <col min="9" max="9" width="12.42578125" style="2" customWidth="1"/>
    <col min="10" max="10" width="15.42578125" style="2" bestFit="1" customWidth="1"/>
    <col min="11" max="11" width="10.140625" style="2" customWidth="1"/>
    <col min="12" max="12" width="16.425781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75" x14ac:dyDescent="0.25">
      <c r="A2" s="9" t="s">
        <v>53</v>
      </c>
      <c r="B2" s="11" t="s">
        <v>96</v>
      </c>
      <c r="C2" s="37" t="s">
        <v>95</v>
      </c>
      <c r="D2" s="38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5.75" x14ac:dyDescent="0.25">
      <c r="A3" s="43" t="s">
        <v>1</v>
      </c>
      <c r="B3" s="4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5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5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5">
      <c r="A6" s="9" t="s">
        <v>2</v>
      </c>
      <c r="B6" s="11">
        <v>4</v>
      </c>
      <c r="C6"/>
      <c r="D6"/>
      <c r="E6" s="57" t="s">
        <v>60</v>
      </c>
      <c r="F6" s="13">
        <v>3901.2</v>
      </c>
      <c r="G6" s="14">
        <v>700</v>
      </c>
      <c r="H6" s="15">
        <v>0.43055555555555558</v>
      </c>
      <c r="I6" s="16">
        <v>967</v>
      </c>
      <c r="J6" s="17">
        <v>22.3</v>
      </c>
      <c r="K6" s="18">
        <v>586</v>
      </c>
      <c r="L6" s="12">
        <v>24.207436869999999</v>
      </c>
      <c r="M6" s="14">
        <v>182827</v>
      </c>
      <c r="N6" s="23">
        <v>427.5827405</v>
      </c>
      <c r="O6" s="41">
        <v>-3.5399999999999999E-12</v>
      </c>
      <c r="P6" s="41">
        <v>1.8527999999999999E-12</v>
      </c>
      <c r="Q6" s="41">
        <v>-4.0599999999999996E-9</v>
      </c>
      <c r="R6" s="41">
        <v>2.9900000000000001E-11</v>
      </c>
    </row>
    <row r="7" spans="1:18" x14ac:dyDescent="0.25">
      <c r="A7" s="9" t="s">
        <v>3</v>
      </c>
      <c r="B7" s="11">
        <v>4</v>
      </c>
      <c r="C7"/>
      <c r="D7"/>
      <c r="E7" s="58"/>
      <c r="F7" s="13">
        <v>3846.4</v>
      </c>
      <c r="G7" s="14">
        <v>690</v>
      </c>
      <c r="H7" s="15">
        <v>0.43055555555555558</v>
      </c>
      <c r="I7" s="16">
        <v>967</v>
      </c>
      <c r="J7" s="17">
        <v>22.3</v>
      </c>
      <c r="K7" s="18">
        <v>482</v>
      </c>
      <c r="L7" s="12">
        <v>21.954498399999999</v>
      </c>
      <c r="M7" s="36">
        <v>90776</v>
      </c>
      <c r="N7" s="23">
        <v>301.29055740000001</v>
      </c>
      <c r="O7" s="41">
        <v>4.1300000000000004E-12</v>
      </c>
      <c r="P7" s="41">
        <v>1.4899999999999999E-12</v>
      </c>
      <c r="Q7" s="41">
        <v>-2.5399999999999999E-9</v>
      </c>
      <c r="R7" s="41">
        <v>1.9199999999999999E-11</v>
      </c>
    </row>
    <row r="8" spans="1:18" x14ac:dyDescent="0.25">
      <c r="A8" s="9" t="s">
        <v>28</v>
      </c>
      <c r="B8" s="11">
        <v>500</v>
      </c>
      <c r="C8"/>
      <c r="D8"/>
      <c r="E8" s="58"/>
      <c r="F8" s="13">
        <v>3791.4</v>
      </c>
      <c r="G8" s="14">
        <v>680</v>
      </c>
      <c r="H8" s="15">
        <v>0.47222222222222227</v>
      </c>
      <c r="I8" s="16">
        <v>967</v>
      </c>
      <c r="J8" s="17">
        <v>22.3</v>
      </c>
      <c r="K8" s="18">
        <v>452</v>
      </c>
      <c r="L8" s="12">
        <v>21.260291630000001</v>
      </c>
      <c r="M8" s="36">
        <v>70538</v>
      </c>
      <c r="N8" s="23">
        <v>265.58990940000001</v>
      </c>
      <c r="O8" s="41">
        <v>-9.8699999999999993E-13</v>
      </c>
      <c r="P8" s="41">
        <v>1.2499999999999999E-12</v>
      </c>
      <c r="Q8" s="41">
        <v>-1.68E-9</v>
      </c>
      <c r="R8" s="41">
        <v>1.29E-11</v>
      </c>
    </row>
    <row r="9" spans="1:18" ht="15" customHeight="1" x14ac:dyDescent="0.25">
      <c r="A9" s="9" t="s">
        <v>29</v>
      </c>
      <c r="B9" s="11">
        <v>500</v>
      </c>
      <c r="C9" s="4"/>
      <c r="D9" s="6"/>
      <c r="E9" s="58"/>
      <c r="F9" s="13">
        <v>3735.6</v>
      </c>
      <c r="G9" s="14">
        <v>670</v>
      </c>
      <c r="H9" s="15">
        <v>0.51388888888888895</v>
      </c>
      <c r="I9" s="16">
        <v>967</v>
      </c>
      <c r="J9" s="17">
        <v>22.3</v>
      </c>
      <c r="K9" s="18">
        <v>407</v>
      </c>
      <c r="L9" s="12">
        <v>20.174240999999999</v>
      </c>
      <c r="M9" s="14">
        <v>65489</v>
      </c>
      <c r="N9" s="23">
        <v>255.90818669999999</v>
      </c>
      <c r="O9" s="41">
        <v>2.7299999999999999E-12</v>
      </c>
      <c r="P9" s="41">
        <v>2.2900000000000001E-12</v>
      </c>
      <c r="Q9" s="41">
        <v>-1.09E-9</v>
      </c>
      <c r="R9" s="41">
        <v>9.5500000000000003E-12</v>
      </c>
    </row>
    <row r="10" spans="1:18" x14ac:dyDescent="0.25">
      <c r="A10" s="43" t="s">
        <v>23</v>
      </c>
      <c r="B10" s="44"/>
      <c r="C10" s="4"/>
      <c r="D10" s="6"/>
      <c r="E10" s="58"/>
      <c r="F10" s="13">
        <v>3679.6</v>
      </c>
      <c r="G10" s="14">
        <v>660</v>
      </c>
      <c r="H10" s="15">
        <v>0.55555555555555558</v>
      </c>
      <c r="I10" s="16">
        <v>967</v>
      </c>
      <c r="J10" s="17">
        <v>22.3</v>
      </c>
      <c r="K10" s="18">
        <v>352</v>
      </c>
      <c r="L10" s="12">
        <v>18.761663039999998</v>
      </c>
      <c r="M10" s="14">
        <v>61973</v>
      </c>
      <c r="N10" s="23">
        <v>248.94376879999999</v>
      </c>
      <c r="O10" s="41">
        <v>3.3099999999999998E-12</v>
      </c>
      <c r="P10" s="41">
        <v>1.14E-12</v>
      </c>
      <c r="Q10" s="41">
        <v>-7.4700000000000001E-10</v>
      </c>
      <c r="R10" s="41">
        <v>6.2400000000000001E-12</v>
      </c>
    </row>
    <row r="11" spans="1:18" x14ac:dyDescent="0.25">
      <c r="A11" s="45"/>
      <c r="B11" s="46"/>
      <c r="C11" s="4"/>
      <c r="D11" s="6"/>
      <c r="E11" s="58"/>
      <c r="F11" s="13">
        <v>3624.6</v>
      </c>
      <c r="G11" s="14">
        <v>650</v>
      </c>
      <c r="H11" s="15">
        <v>0.59722222222222221</v>
      </c>
      <c r="I11" s="16">
        <v>967</v>
      </c>
      <c r="J11" s="17">
        <v>22.3</v>
      </c>
      <c r="K11" s="18">
        <v>347</v>
      </c>
      <c r="L11" s="12">
        <v>18.627936009999999</v>
      </c>
      <c r="M11" s="14">
        <v>58797</v>
      </c>
      <c r="N11" s="23">
        <v>242.4809271</v>
      </c>
      <c r="O11" s="41">
        <v>5.4199999999999999E-12</v>
      </c>
      <c r="P11" s="41">
        <v>1.1099999999999999E-12</v>
      </c>
      <c r="Q11" s="41">
        <v>-5.1499999999999998E-10</v>
      </c>
      <c r="R11" s="41">
        <v>4.1700000000000002E-12</v>
      </c>
    </row>
    <row r="12" spans="1:18" x14ac:dyDescent="0.25">
      <c r="A12" s="9" t="s">
        <v>57</v>
      </c>
      <c r="B12" s="11" t="s">
        <v>98</v>
      </c>
      <c r="C12" s="4"/>
      <c r="D12" s="6"/>
      <c r="E12" s="58"/>
      <c r="F12" s="13">
        <v>3568.4</v>
      </c>
      <c r="G12" s="14">
        <v>640</v>
      </c>
      <c r="H12" s="15">
        <v>0.63888888888888895</v>
      </c>
      <c r="I12" s="16">
        <v>967</v>
      </c>
      <c r="J12" s="17">
        <v>22.3</v>
      </c>
      <c r="K12" s="18">
        <v>324</v>
      </c>
      <c r="L12" s="12">
        <v>18</v>
      </c>
      <c r="M12" s="14">
        <v>57922</v>
      </c>
      <c r="N12" s="23">
        <v>240.66989839999999</v>
      </c>
      <c r="O12" s="41">
        <v>4.0399999999999997E-12</v>
      </c>
      <c r="P12" s="41">
        <v>1.2200000000000001E-12</v>
      </c>
      <c r="Q12" s="41">
        <v>-3.43E-10</v>
      </c>
      <c r="R12" s="41">
        <v>2.71E-12</v>
      </c>
    </row>
    <row r="13" spans="1:18" x14ac:dyDescent="0.25">
      <c r="A13" s="9" t="s">
        <v>45</v>
      </c>
      <c r="B13" s="11" t="s">
        <v>102</v>
      </c>
      <c r="C13" s="4"/>
      <c r="D13" s="6"/>
      <c r="E13" s="58"/>
      <c r="F13" s="13">
        <v>3511.6</v>
      </c>
      <c r="G13" s="14">
        <v>630</v>
      </c>
      <c r="H13" s="15">
        <v>0.68055555555555547</v>
      </c>
      <c r="I13" s="16">
        <v>967</v>
      </c>
      <c r="J13" s="17">
        <v>22.3</v>
      </c>
      <c r="K13" s="18">
        <v>253</v>
      </c>
      <c r="L13" s="12">
        <v>15.90597372</v>
      </c>
      <c r="M13" s="14">
        <v>56223</v>
      </c>
      <c r="N13" s="23">
        <v>237.1138967</v>
      </c>
      <c r="O13" s="41">
        <v>4.6899999999999996E-12</v>
      </c>
      <c r="P13" s="41">
        <v>1.2200000000000001E-12</v>
      </c>
      <c r="Q13" s="41">
        <v>-2.3500000000000002E-10</v>
      </c>
      <c r="R13" s="41">
        <v>2.1400000000000002E-12</v>
      </c>
    </row>
    <row r="14" spans="1:18" x14ac:dyDescent="0.25">
      <c r="A14" s="9" t="s">
        <v>54</v>
      </c>
      <c r="B14" s="11" t="s">
        <v>99</v>
      </c>
      <c r="C14" s="4"/>
      <c r="D14" s="6"/>
      <c r="E14" s="58"/>
      <c r="F14" s="13">
        <v>3458.8</v>
      </c>
      <c r="G14" s="14">
        <v>620</v>
      </c>
      <c r="H14" s="15">
        <v>0.72222222222222199</v>
      </c>
      <c r="I14" s="16">
        <v>966</v>
      </c>
      <c r="J14" s="17">
        <v>22.3</v>
      </c>
      <c r="K14" s="18">
        <v>215</v>
      </c>
      <c r="L14" s="12">
        <v>14.662878299999999</v>
      </c>
      <c r="M14" s="14">
        <v>54986</v>
      </c>
      <c r="N14" s="23">
        <v>234.490938</v>
      </c>
      <c r="O14" s="41">
        <v>4.0499999999999999E-12</v>
      </c>
      <c r="P14" s="41">
        <v>1.27E-12</v>
      </c>
      <c r="Q14" s="41">
        <v>-1.65E-10</v>
      </c>
      <c r="R14" s="41">
        <v>1.6400000000000001E-12</v>
      </c>
    </row>
    <row r="15" spans="1:18" x14ac:dyDescent="0.25">
      <c r="A15" s="9" t="s">
        <v>55</v>
      </c>
      <c r="B15" s="11" t="s">
        <v>100</v>
      </c>
      <c r="C15" s="4"/>
      <c r="D15" s="6"/>
      <c r="E15" s="58"/>
      <c r="F15" s="13">
        <v>3402.8</v>
      </c>
      <c r="G15" s="14">
        <v>610</v>
      </c>
      <c r="H15" s="15">
        <v>0.76388888888888895</v>
      </c>
      <c r="I15" s="16">
        <v>967</v>
      </c>
      <c r="J15" s="17">
        <v>22.3</v>
      </c>
      <c r="K15" s="18">
        <v>191</v>
      </c>
      <c r="L15" s="12">
        <v>13.820274960000001</v>
      </c>
      <c r="M15" s="14">
        <v>53119</v>
      </c>
      <c r="N15" s="23">
        <v>230.47559519999999</v>
      </c>
      <c r="O15" s="41">
        <v>3.9700000000000002E-12</v>
      </c>
      <c r="P15" s="41">
        <v>1.19E-12</v>
      </c>
      <c r="Q15" s="41">
        <v>-1.16E-10</v>
      </c>
      <c r="R15" s="41">
        <v>1.67E-12</v>
      </c>
    </row>
    <row r="16" spans="1:18" x14ac:dyDescent="0.25">
      <c r="A16" s="9" t="s">
        <v>49</v>
      </c>
      <c r="B16" s="11">
        <v>5</v>
      </c>
      <c r="C16" s="4"/>
      <c r="D16" s="6"/>
      <c r="E16" s="58"/>
      <c r="F16" s="13">
        <v>3345.8</v>
      </c>
      <c r="G16" s="14">
        <v>600</v>
      </c>
      <c r="H16" s="15">
        <v>0.80555555555555547</v>
      </c>
      <c r="I16" s="16">
        <v>967</v>
      </c>
      <c r="J16" s="17">
        <v>22.3</v>
      </c>
      <c r="K16" s="18">
        <v>137</v>
      </c>
      <c r="L16" s="12">
        <v>11.70469991</v>
      </c>
      <c r="M16" s="14">
        <v>51068</v>
      </c>
      <c r="N16" s="23">
        <v>225.9823002</v>
      </c>
      <c r="O16" s="41">
        <v>5.2300000000000001E-12</v>
      </c>
      <c r="P16" s="41">
        <v>1.1499999999999999E-12</v>
      </c>
      <c r="Q16" s="41">
        <v>-7.8099999999999994E-11</v>
      </c>
      <c r="R16" s="41">
        <v>1.27E-12</v>
      </c>
    </row>
    <row r="17" spans="1:20" x14ac:dyDescent="0.25">
      <c r="A17" s="9" t="s">
        <v>62</v>
      </c>
      <c r="B17" s="11">
        <v>5.5990000000000002</v>
      </c>
      <c r="C17" s="4"/>
      <c r="D17" s="6"/>
      <c r="E17" s="58"/>
      <c r="F17" s="13">
        <v>3291.8</v>
      </c>
      <c r="G17" s="14">
        <v>590</v>
      </c>
      <c r="H17" s="15">
        <v>0.84722222222222199</v>
      </c>
      <c r="I17" s="16">
        <v>966</v>
      </c>
      <c r="J17" s="17">
        <v>22.3</v>
      </c>
      <c r="K17" s="18">
        <v>124</v>
      </c>
      <c r="L17" s="12">
        <v>11.135528730000001</v>
      </c>
      <c r="M17" s="14">
        <v>46769</v>
      </c>
      <c r="N17" s="23">
        <v>216.2614159</v>
      </c>
      <c r="O17" s="41">
        <v>2.6400000000000001E-12</v>
      </c>
      <c r="P17" s="41">
        <v>1.09E-12</v>
      </c>
      <c r="Q17" s="41">
        <v>-5.3299999999999999E-11</v>
      </c>
      <c r="R17" s="41">
        <v>1.1499999999999999E-12</v>
      </c>
    </row>
    <row r="18" spans="1:20" ht="14.1" customHeight="1" x14ac:dyDescent="0.25">
      <c r="A18" s="9" t="s">
        <v>63</v>
      </c>
      <c r="B18" s="11">
        <v>4.5839999999999996</v>
      </c>
      <c r="C18" s="4"/>
      <c r="D18" s="6"/>
      <c r="E18" s="58"/>
      <c r="F18" s="13">
        <v>3233.6</v>
      </c>
      <c r="G18" s="14">
        <v>580</v>
      </c>
      <c r="H18" s="15">
        <v>0.88888888888888895</v>
      </c>
      <c r="I18" s="16">
        <v>966</v>
      </c>
      <c r="J18" s="17">
        <v>22.3</v>
      </c>
      <c r="K18" s="18">
        <v>97</v>
      </c>
      <c r="L18" s="12">
        <v>9.8488578019999995</v>
      </c>
      <c r="M18" s="14">
        <v>39452</v>
      </c>
      <c r="N18" s="23">
        <v>198.6252753</v>
      </c>
      <c r="O18" s="41">
        <v>2.9599999999999999E-12</v>
      </c>
      <c r="P18" s="41">
        <v>1.79E-12</v>
      </c>
      <c r="Q18" s="41">
        <v>-3.6200000000000002E-11</v>
      </c>
      <c r="R18" s="41">
        <v>9.5900000000000005E-13</v>
      </c>
    </row>
    <row r="19" spans="1:20" ht="15" customHeight="1" x14ac:dyDescent="0.25">
      <c r="A19" s="9" t="s">
        <v>64</v>
      </c>
      <c r="B19" s="11">
        <v>1.119</v>
      </c>
      <c r="C19" s="4"/>
      <c r="D19" s="6"/>
      <c r="E19" s="58"/>
      <c r="F19" s="13">
        <v>3179.8</v>
      </c>
      <c r="G19" s="14">
        <v>570</v>
      </c>
      <c r="H19" s="15">
        <v>0.93055555555555602</v>
      </c>
      <c r="I19" s="16">
        <v>966</v>
      </c>
      <c r="J19" s="17">
        <v>22.3</v>
      </c>
      <c r="K19" s="18">
        <v>83</v>
      </c>
      <c r="L19" s="12">
        <v>9.1104335790000004</v>
      </c>
      <c r="M19" s="14">
        <v>23570</v>
      </c>
      <c r="N19" s="23">
        <v>153.52524220000001</v>
      </c>
      <c r="O19" s="41">
        <v>2.89E-12</v>
      </c>
      <c r="P19" s="41">
        <v>9.3600000000000005E-13</v>
      </c>
      <c r="Q19" s="41">
        <v>-2.33E-11</v>
      </c>
      <c r="R19" s="41">
        <v>9.7400000000000009E-13</v>
      </c>
    </row>
    <row r="20" spans="1:20" x14ac:dyDescent="0.25">
      <c r="A20" s="9" t="s">
        <v>65</v>
      </c>
      <c r="B20" s="11">
        <v>0.56200000000000006</v>
      </c>
      <c r="C20" s="4"/>
      <c r="D20" s="6"/>
      <c r="E20" s="58"/>
      <c r="F20" s="13">
        <v>3123.8</v>
      </c>
      <c r="G20" s="14">
        <v>560</v>
      </c>
      <c r="H20" s="15">
        <v>0.97222222222222199</v>
      </c>
      <c r="I20" s="16">
        <v>966</v>
      </c>
      <c r="J20" s="17">
        <v>22.3</v>
      </c>
      <c r="K20" s="18">
        <v>78</v>
      </c>
      <c r="L20" s="12">
        <v>8.8317608659999998</v>
      </c>
      <c r="M20" s="14">
        <v>16294</v>
      </c>
      <c r="N20" s="23">
        <v>127.64795340000001</v>
      </c>
      <c r="O20" s="41">
        <v>4.3399999999999997E-12</v>
      </c>
      <c r="P20" s="41">
        <v>9.0999999999999996E-13</v>
      </c>
      <c r="Q20" s="41">
        <v>-1.6100000000000001E-11</v>
      </c>
      <c r="R20" s="41">
        <v>1.0099999999999999E-12</v>
      </c>
    </row>
    <row r="21" spans="1:20" x14ac:dyDescent="0.25">
      <c r="A21" s="9" t="s">
        <v>66</v>
      </c>
      <c r="B21" s="11">
        <v>0.437</v>
      </c>
      <c r="C21" s="4"/>
      <c r="D21" s="6"/>
      <c r="E21" s="59"/>
      <c r="F21" s="13">
        <v>3068</v>
      </c>
      <c r="G21" s="14">
        <v>550</v>
      </c>
      <c r="H21" s="15">
        <v>1.0138888888888899</v>
      </c>
      <c r="I21" s="16">
        <v>966</v>
      </c>
      <c r="J21" s="17">
        <v>22.3</v>
      </c>
      <c r="K21" s="18">
        <v>69</v>
      </c>
      <c r="L21" s="12">
        <v>8.3066238630000004</v>
      </c>
      <c r="M21" s="14">
        <v>6358</v>
      </c>
      <c r="N21" s="23">
        <v>79.737067920000001</v>
      </c>
      <c r="O21" s="41">
        <v>4.21E-12</v>
      </c>
      <c r="P21" s="41">
        <v>9.239999999999999E-13</v>
      </c>
      <c r="Q21" s="41">
        <v>-9.0199999999999999E-12</v>
      </c>
      <c r="R21" s="41">
        <v>9.8499999999999994E-13</v>
      </c>
      <c r="T21" s="2"/>
    </row>
    <row r="22" spans="1:20" x14ac:dyDescent="0.25">
      <c r="A22" s="9" t="s">
        <v>67</v>
      </c>
      <c r="B22" s="11">
        <v>0.54900000000000004</v>
      </c>
      <c r="C22" s="4"/>
      <c r="D22" s="6"/>
    </row>
    <row r="23" spans="1:20" x14ac:dyDescent="0.25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 x14ac:dyDescent="0.25">
      <c r="A24" s="9" t="s">
        <v>69</v>
      </c>
      <c r="B24" s="11">
        <v>0.52400000000000002</v>
      </c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 x14ac:dyDescent="0.25">
      <c r="A25" s="9" t="s">
        <v>70</v>
      </c>
      <c r="B25" s="11">
        <v>0.624</v>
      </c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 x14ac:dyDescent="0.25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 x14ac:dyDescent="0.25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 x14ac:dyDescent="0.25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5">
      <c r="A29" s="9" t="s">
        <v>25</v>
      </c>
      <c r="B29" s="11">
        <v>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5">
      <c r="A30" s="9" t="s">
        <v>26</v>
      </c>
      <c r="B30" s="11">
        <v>-6.0000000000000001E-3</v>
      </c>
      <c r="E30" s="29">
        <f t="shared" ref="E30:E45" si="0">G6*(AVERAGE($J$6:$J$21)+273.15)/(AVERAGE($I$6:$I$21))*($I$48/$I$49)</f>
        <v>694.51009223476399</v>
      </c>
      <c r="F30" s="29">
        <f t="shared" ref="F30:F45" si="1">F6*(AVERAGE($J$6:$J$21)+273.15)/(AVERAGE($I$6:$I$21))*($I$48/$I$49)</f>
        <v>3870.6039597518015</v>
      </c>
      <c r="G30" s="29">
        <f>E30*'Data Summary'!$B$18*(AVERAGE($J$6:$J$21)+273.15)/(AVERAGE($I$6:$I$21))*($I$48/$I$49)</f>
        <v>3158.6658935741007</v>
      </c>
      <c r="H30" s="31">
        <f>(M6-K6)/$B$42</f>
        <v>3037.35</v>
      </c>
      <c r="I30" s="32">
        <f>(1/$B$42)*SQRT(N6^2+L6^2)</f>
        <v>7.1377906629530949</v>
      </c>
      <c r="J30" s="33">
        <f>Q6-O6</f>
        <v>-4.0564599999999995E-9</v>
      </c>
      <c r="K30" s="33">
        <f>SQRT(P6^2+R6^2)</f>
        <v>2.9957350814783341E-11</v>
      </c>
      <c r="L30" s="33">
        <f>ABS(J30)/($H$31*$F$24*$L$24)</f>
        <v>48629.627745245431</v>
      </c>
      <c r="M30" s="33">
        <f>SQRT( ( 1 / ($H$31*$F$24*$L$24 ) )^2 * (K30^2+J30^2*( ($I$31/$H$31)^2+($F$25/$F$24)^2)))</f>
        <v>567.07738676730867</v>
      </c>
    </row>
    <row r="31" spans="1:20" x14ac:dyDescent="0.25">
      <c r="A31" s="9" t="s">
        <v>27</v>
      </c>
      <c r="B31" s="11">
        <v>400</v>
      </c>
      <c r="E31" s="29">
        <f t="shared" si="0"/>
        <v>684.58851948855306</v>
      </c>
      <c r="F31" s="29">
        <f t="shared" si="1"/>
        <v>3816.2337411025655</v>
      </c>
      <c r="G31" s="29">
        <f>E31*'Data Summary'!$B$18*(AVERAGE($J$6:$J$21)+273.15)/(AVERAGE($I$6:$I$21))*($I$48/$I$49)</f>
        <v>3113.5420950944708</v>
      </c>
      <c r="H31" s="31">
        <f>(M7-K7)/$B$42</f>
        <v>1504.9</v>
      </c>
      <c r="I31" s="32">
        <f t="shared" ref="I31:I45" si="2">(1/$B$42)*SQRT(N7^2+L7^2)</f>
        <v>5.0348231784685318</v>
      </c>
      <c r="J31" s="33">
        <f t="shared" ref="J31:J45" si="3">Q7-O7</f>
        <v>-2.54413E-9</v>
      </c>
      <c r="K31" s="33">
        <f t="shared" ref="K31:K45" si="4">SQRT(P7^2+R7^2)</f>
        <v>1.9257728318781524E-11</v>
      </c>
      <c r="L31" s="33">
        <f t="shared" ref="L31:L45" si="5">ABS(J31)/($H$31*$F$24*$L$24)</f>
        <v>30499.522942543816</v>
      </c>
      <c r="M31" s="33">
        <f t="shared" ref="M31:M45" si="6">SQRT( ( 1 / ($H$31*$F$24*$L$24 ) )^2 * (K31^2+J31^2*( ($I$31/$H$31)^2+($F$25/$F$24)^2)))</f>
        <v>359.24724218053456</v>
      </c>
    </row>
    <row r="32" spans="1:20" x14ac:dyDescent="0.25">
      <c r="A32" s="43" t="s">
        <v>52</v>
      </c>
      <c r="B32" s="44"/>
      <c r="E32" s="29">
        <f t="shared" si="0"/>
        <v>674.66694674234213</v>
      </c>
      <c r="F32" s="29">
        <f t="shared" si="1"/>
        <v>3761.6650909984055</v>
      </c>
      <c r="G32" s="29">
        <f>E32*'Data Summary'!$B$18*(AVERAGE($J$6:$J$21)+273.15)/(AVERAGE($I$6:$I$21))*($I$48/$I$49)</f>
        <v>3068.4182966148401</v>
      </c>
      <c r="H32" s="31">
        <f t="shared" ref="H32:H45" si="7">(M8-K8)/$B$42</f>
        <v>1168.0999999999999</v>
      </c>
      <c r="I32" s="32">
        <f t="shared" si="2"/>
        <v>4.4406581086119825</v>
      </c>
      <c r="J32" s="33">
        <f t="shared" si="3"/>
        <v>-1.6790129999999999E-9</v>
      </c>
      <c r="K32" s="33">
        <f t="shared" si="4"/>
        <v>1.2960420517869011E-11</v>
      </c>
      <c r="L32" s="33">
        <f t="shared" si="5"/>
        <v>20128.332873842657</v>
      </c>
      <c r="M32" s="33">
        <f t="shared" si="6"/>
        <v>239.03343972510856</v>
      </c>
    </row>
    <row r="33" spans="1:14" x14ac:dyDescent="0.25">
      <c r="A33" s="45"/>
      <c r="B33" s="46"/>
      <c r="E33" s="29">
        <f t="shared" si="0"/>
        <v>664.74537399613121</v>
      </c>
      <c r="F33" s="29">
        <f t="shared" si="1"/>
        <v>3706.3027150745488</v>
      </c>
      <c r="G33" s="29">
        <f>E33*'Data Summary'!$B$18*(AVERAGE($J$6:$J$21)+273.15)/(AVERAGE($I$6:$I$21))*($I$48/$I$49)</f>
        <v>3023.2944981352102</v>
      </c>
      <c r="H33" s="31">
        <f t="shared" si="7"/>
        <v>1084.7</v>
      </c>
      <c r="I33" s="32">
        <f t="shared" si="2"/>
        <v>4.2783693681123713</v>
      </c>
      <c r="J33" s="33">
        <f t="shared" si="3"/>
        <v>-1.09273E-9</v>
      </c>
      <c r="K33" s="33">
        <f t="shared" si="4"/>
        <v>9.8207229876419995E-12</v>
      </c>
      <c r="L33" s="33">
        <f t="shared" si="5"/>
        <v>13099.858774907691</v>
      </c>
      <c r="M33" s="33">
        <f t="shared" si="6"/>
        <v>166.84449768027295</v>
      </c>
    </row>
    <row r="34" spans="1:14" x14ac:dyDescent="0.25">
      <c r="A34" s="9" t="s">
        <v>56</v>
      </c>
      <c r="B34" s="11" t="s">
        <v>103</v>
      </c>
      <c r="E34" s="29">
        <f t="shared" si="0"/>
        <v>654.82380124992039</v>
      </c>
      <c r="F34" s="29">
        <f t="shared" si="1"/>
        <v>3650.7419076957676</v>
      </c>
      <c r="G34" s="29">
        <f>E34*'Data Summary'!$B$18*(AVERAGE($J$6:$J$21)+273.15)/(AVERAGE($I$6:$I$21))*($I$48/$I$49)</f>
        <v>2978.1706996555804</v>
      </c>
      <c r="H34" s="31">
        <f t="shared" si="7"/>
        <v>1027.0166666666667</v>
      </c>
      <c r="I34" s="32">
        <f t="shared" si="2"/>
        <v>4.1608292450869273</v>
      </c>
      <c r="J34" s="33">
        <f t="shared" si="3"/>
        <v>-7.5030999999999997E-10</v>
      </c>
      <c r="K34" s="33">
        <f t="shared" si="4"/>
        <v>6.3432799086907714E-12</v>
      </c>
      <c r="L34" s="33">
        <f t="shared" si="5"/>
        <v>8994.8615279172245</v>
      </c>
      <c r="M34" s="33">
        <f t="shared" si="6"/>
        <v>111.22991543907698</v>
      </c>
    </row>
    <row r="35" spans="1:14" x14ac:dyDescent="0.25">
      <c r="A35" s="9" t="s">
        <v>20</v>
      </c>
      <c r="B35" s="11" t="s">
        <v>104</v>
      </c>
      <c r="E35" s="29">
        <f t="shared" si="0"/>
        <v>644.90222850370947</v>
      </c>
      <c r="F35" s="29">
        <f t="shared" si="1"/>
        <v>3596.1732575916071</v>
      </c>
      <c r="G35" s="29">
        <f>E35*'Data Summary'!$B$18*(AVERAGE($J$6:$J$21)+273.15)/(AVERAGE($I$6:$I$21))*($I$48/$I$49)</f>
        <v>2933.046901175951</v>
      </c>
      <c r="H35" s="31">
        <f t="shared" si="7"/>
        <v>974.16666666666663</v>
      </c>
      <c r="I35" s="32">
        <f t="shared" si="2"/>
        <v>4.053256578469691</v>
      </c>
      <c r="J35" s="33">
        <f t="shared" si="3"/>
        <v>-5.2041999999999995E-10</v>
      </c>
      <c r="K35" s="33">
        <f t="shared" si="4"/>
        <v>4.3152056729662376E-12</v>
      </c>
      <c r="L35" s="33">
        <f t="shared" si="5"/>
        <v>6238.895704920209</v>
      </c>
      <c r="M35" s="33">
        <f t="shared" si="6"/>
        <v>76.460536548279975</v>
      </c>
      <c r="N35" s="3"/>
    </row>
    <row r="36" spans="1:14" x14ac:dyDescent="0.25">
      <c r="A36" s="9" t="s">
        <v>21</v>
      </c>
      <c r="B36" s="11" t="s">
        <v>105</v>
      </c>
      <c r="E36" s="29">
        <f t="shared" si="0"/>
        <v>634.98065575749854</v>
      </c>
      <c r="F36" s="29">
        <f t="shared" si="1"/>
        <v>3540.4140187579023</v>
      </c>
      <c r="G36" s="29">
        <f>E36*'Data Summary'!$B$18*(AVERAGE($J$6:$J$21)+273.15)/(AVERAGE($I$6:$I$21))*($I$48/$I$49)</f>
        <v>2887.9231026963207</v>
      </c>
      <c r="H36" s="31">
        <f t="shared" si="7"/>
        <v>959.9666666666667</v>
      </c>
      <c r="I36" s="32">
        <f t="shared" si="2"/>
        <v>4.0223680144034804</v>
      </c>
      <c r="J36" s="33">
        <f t="shared" si="3"/>
        <v>-3.4704000000000002E-10</v>
      </c>
      <c r="K36" s="33">
        <f t="shared" si="4"/>
        <v>2.971952220342716E-12</v>
      </c>
      <c r="L36" s="33">
        <f t="shared" si="5"/>
        <v>4160.3827013479686</v>
      </c>
      <c r="M36" s="33">
        <f t="shared" si="6"/>
        <v>51.759575982347421</v>
      </c>
      <c r="N36" s="3"/>
    </row>
    <row r="37" spans="1:14" x14ac:dyDescent="0.25">
      <c r="A37" s="9" t="s">
        <v>22</v>
      </c>
      <c r="B37" s="11" t="s">
        <v>106</v>
      </c>
      <c r="E37" s="29">
        <f t="shared" si="0"/>
        <v>625.05908301128761</v>
      </c>
      <c r="F37" s="29">
        <f t="shared" si="1"/>
        <v>3484.0594855594245</v>
      </c>
      <c r="G37" s="29">
        <f>E37*'Data Summary'!$B$18*(AVERAGE($J$6:$J$21)+273.15)/(AVERAGE($I$6:$I$21))*($I$48/$I$49)</f>
        <v>2842.7993042166904</v>
      </c>
      <c r="H37" s="31">
        <f t="shared" si="7"/>
        <v>932.83333333333337</v>
      </c>
      <c r="I37" s="32">
        <f t="shared" si="2"/>
        <v>3.9607799459281448</v>
      </c>
      <c r="J37" s="33">
        <f t="shared" si="3"/>
        <v>-2.3969000000000003E-10</v>
      </c>
      <c r="K37" s="33">
        <f t="shared" si="4"/>
        <v>2.4633310780323464E-12</v>
      </c>
      <c r="L37" s="33">
        <f t="shared" si="5"/>
        <v>2873.4501201189905</v>
      </c>
      <c r="M37" s="33">
        <f t="shared" si="6"/>
        <v>39.30042212374552</v>
      </c>
    </row>
    <row r="38" spans="1:14" x14ac:dyDescent="0.25">
      <c r="A38" s="43" t="s">
        <v>11</v>
      </c>
      <c r="B38" s="44"/>
      <c r="E38" s="29">
        <f t="shared" si="0"/>
        <v>615.13751026507668</v>
      </c>
      <c r="F38" s="29">
        <f t="shared" si="1"/>
        <v>3431.6735814594308</v>
      </c>
      <c r="G38" s="29">
        <f>E38*'Data Summary'!$B$18*(AVERAGE($J$6:$J$21)+273.15)/(AVERAGE($I$6:$I$21))*($I$48/$I$49)</f>
        <v>2797.6755057370606</v>
      </c>
      <c r="H38" s="31">
        <f t="shared" si="7"/>
        <v>912.85</v>
      </c>
      <c r="I38" s="32">
        <f t="shared" si="2"/>
        <v>3.9158155104992871</v>
      </c>
      <c r="J38" s="33">
        <f t="shared" si="3"/>
        <v>-1.6905E-10</v>
      </c>
      <c r="K38" s="33">
        <f t="shared" si="4"/>
        <v>2.0742468512691541E-12</v>
      </c>
      <c r="L38" s="33">
        <f t="shared" si="5"/>
        <v>2026.6041253540629</v>
      </c>
      <c r="M38" s="33">
        <f t="shared" si="6"/>
        <v>30.868058178029681</v>
      </c>
    </row>
    <row r="39" spans="1:14" x14ac:dyDescent="0.25">
      <c r="A39" s="47"/>
      <c r="B39" s="48"/>
      <c r="E39" s="29">
        <f t="shared" si="0"/>
        <v>605.21593751886564</v>
      </c>
      <c r="F39" s="29">
        <f t="shared" si="1"/>
        <v>3376.1127740806496</v>
      </c>
      <c r="G39" s="29">
        <f>E39*'Data Summary'!$B$18*(AVERAGE($J$6:$J$21)+273.15)/(AVERAGE($I$6:$I$21))*($I$48/$I$49)</f>
        <v>2752.5517072574298</v>
      </c>
      <c r="H39" s="31">
        <f t="shared" si="7"/>
        <v>882.13333333333333</v>
      </c>
      <c r="I39" s="32">
        <f t="shared" si="2"/>
        <v>3.8481597327223347</v>
      </c>
      <c r="J39" s="33">
        <f t="shared" si="3"/>
        <v>-1.1997E-10</v>
      </c>
      <c r="K39" s="33">
        <f t="shared" si="4"/>
        <v>2.0506096654409878E-12</v>
      </c>
      <c r="L39" s="33">
        <f t="shared" si="5"/>
        <v>1438.2235842574796</v>
      </c>
      <c r="M39" s="33">
        <f t="shared" si="6"/>
        <v>27.799143584506908</v>
      </c>
      <c r="N39" s="3"/>
    </row>
    <row r="40" spans="1:14" x14ac:dyDescent="0.25">
      <c r="A40" s="45"/>
      <c r="B40" s="46"/>
      <c r="E40" s="29">
        <f t="shared" si="0"/>
        <v>595.29436477265483</v>
      </c>
      <c r="F40" s="29">
        <f t="shared" si="1"/>
        <v>3319.5598094272473</v>
      </c>
      <c r="G40" s="29">
        <f>E40*'Data Summary'!$B$18*(AVERAGE($J$6:$J$21)+273.15)/(AVERAGE($I$6:$I$21))*($I$48/$I$49)</f>
        <v>2707.4279087778004</v>
      </c>
      <c r="H40" s="31">
        <f t="shared" si="7"/>
        <v>848.85</v>
      </c>
      <c r="I40" s="32">
        <f t="shared" si="2"/>
        <v>3.7714203043587524</v>
      </c>
      <c r="J40" s="33">
        <f t="shared" si="3"/>
        <v>-8.3329999999999998E-11</v>
      </c>
      <c r="K40" s="33">
        <f t="shared" si="4"/>
        <v>1.713300907604966E-12</v>
      </c>
      <c r="L40" s="33">
        <f t="shared" si="5"/>
        <v>998.97617134430084</v>
      </c>
      <c r="M40" s="33">
        <f t="shared" si="6"/>
        <v>22.430834417443151</v>
      </c>
      <c r="N40" s="3"/>
    </row>
    <row r="41" spans="1:14" x14ac:dyDescent="0.25">
      <c r="A41" s="9" t="s">
        <v>56</v>
      </c>
      <c r="B41" s="11" t="s">
        <v>107</v>
      </c>
      <c r="E41" s="29">
        <f t="shared" si="0"/>
        <v>585.3727920264439</v>
      </c>
      <c r="F41" s="29">
        <f t="shared" si="1"/>
        <v>3265.9833165977088</v>
      </c>
      <c r="G41" s="29">
        <f>E41*'Data Summary'!$B$18*(AVERAGE($J$6:$J$21)+273.15)/(AVERAGE($I$6:$I$21))*($I$48/$I$49)</f>
        <v>2662.3041102981701</v>
      </c>
      <c r="H41" s="31">
        <f t="shared" si="7"/>
        <v>777.41666666666663</v>
      </c>
      <c r="I41" s="32">
        <f t="shared" si="2"/>
        <v>3.609131936536103</v>
      </c>
      <c r="J41" s="33">
        <f t="shared" si="3"/>
        <v>-5.5940000000000003E-11</v>
      </c>
      <c r="K41" s="33">
        <f t="shared" si="4"/>
        <v>1.5844872987815332E-12</v>
      </c>
      <c r="L41" s="33">
        <f t="shared" si="5"/>
        <v>670.6195490819656</v>
      </c>
      <c r="M41" s="33">
        <f t="shared" si="6"/>
        <v>19.935964037975321</v>
      </c>
      <c r="N41" s="3"/>
    </row>
    <row r="42" spans="1:14" x14ac:dyDescent="0.25">
      <c r="A42" s="9" t="s">
        <v>24</v>
      </c>
      <c r="B42" s="11">
        <v>60</v>
      </c>
      <c r="E42" s="29">
        <f t="shared" si="0"/>
        <v>575.45121928023298</v>
      </c>
      <c r="F42" s="29">
        <f t="shared" si="1"/>
        <v>3208.2397632147608</v>
      </c>
      <c r="G42" s="29">
        <f>E42*'Data Summary'!$B$18*(AVERAGE($J$6:$J$21)+273.15)/(AVERAGE($I$6:$I$21))*($I$48/$I$49)</f>
        <v>2617.1803118185403</v>
      </c>
      <c r="H42" s="31">
        <f t="shared" si="7"/>
        <v>655.91666666666663</v>
      </c>
      <c r="I42" s="32">
        <f t="shared" si="2"/>
        <v>3.3144883964197756</v>
      </c>
      <c r="J42" s="33">
        <f t="shared" si="3"/>
        <v>-3.9160000000000004E-11</v>
      </c>
      <c r="K42" s="33">
        <f t="shared" si="4"/>
        <v>2.0307094819298991E-12</v>
      </c>
      <c r="L42" s="33">
        <f t="shared" si="5"/>
        <v>469.45766074454366</v>
      </c>
      <c r="M42" s="33">
        <f t="shared" si="6"/>
        <v>24.710438275044016</v>
      </c>
      <c r="N42" s="3"/>
    </row>
    <row r="43" spans="1:14" x14ac:dyDescent="0.25">
      <c r="A43" s="43" t="s">
        <v>12</v>
      </c>
      <c r="B43" s="44"/>
      <c r="E43" s="29">
        <f t="shared" si="0"/>
        <v>565.52964653402205</v>
      </c>
      <c r="F43" s="29">
        <f t="shared" si="1"/>
        <v>3154.8617018401465</v>
      </c>
      <c r="G43" s="29">
        <f>E43*'Data Summary'!$B$18*(AVERAGE($J$6:$J$21)+273.15)/(AVERAGE($I$6:$I$21))*($I$48/$I$49)</f>
        <v>2572.05651333891</v>
      </c>
      <c r="H43" s="31">
        <f t="shared" si="7"/>
        <v>391.45</v>
      </c>
      <c r="I43" s="32">
        <f t="shared" si="2"/>
        <v>2.5632553083360201</v>
      </c>
      <c r="J43" s="33">
        <f t="shared" si="3"/>
        <v>-2.6189999999999999E-11</v>
      </c>
      <c r="K43" s="33">
        <f t="shared" si="4"/>
        <v>1.3508412193888666E-12</v>
      </c>
      <c r="L43" s="33">
        <f t="shared" si="5"/>
        <v>313.97078996168534</v>
      </c>
      <c r="M43" s="33">
        <f t="shared" si="6"/>
        <v>16.440158229696991</v>
      </c>
      <c r="N43" s="3"/>
    </row>
    <row r="44" spans="1:14" x14ac:dyDescent="0.25">
      <c r="A44" s="45"/>
      <c r="B44" s="46"/>
      <c r="E44" s="29">
        <f t="shared" si="0"/>
        <v>555.60807378781112</v>
      </c>
      <c r="F44" s="29">
        <f t="shared" si="1"/>
        <v>3099.3008944613648</v>
      </c>
      <c r="G44" s="29">
        <f>E44*'Data Summary'!$B$18*(AVERAGE($J$6:$J$21)+273.15)/(AVERAGE($I$6:$I$21))*($I$48/$I$49)</f>
        <v>2526.9327148592802</v>
      </c>
      <c r="H44" s="31">
        <f t="shared" si="7"/>
        <v>270.26666666666665</v>
      </c>
      <c r="I44" s="32">
        <f t="shared" si="2"/>
        <v>2.1325519406988778</v>
      </c>
      <c r="J44" s="33">
        <f t="shared" si="3"/>
        <v>-2.0440000000000003E-11</v>
      </c>
      <c r="K44" s="33">
        <f t="shared" si="4"/>
        <v>1.3594851966829209E-12</v>
      </c>
      <c r="L44" s="33">
        <f t="shared" si="5"/>
        <v>245.03867685440432</v>
      </c>
      <c r="M44" s="33">
        <f t="shared" si="6"/>
        <v>16.447112457445858</v>
      </c>
      <c r="N44" s="3"/>
    </row>
    <row r="45" spans="1:14" x14ac:dyDescent="0.25">
      <c r="A45" s="9" t="s">
        <v>13</v>
      </c>
      <c r="B45" s="11" t="s">
        <v>108</v>
      </c>
      <c r="E45" s="29">
        <f t="shared" si="0"/>
        <v>545.6865010416002</v>
      </c>
      <c r="F45" s="29">
        <f t="shared" si="1"/>
        <v>3043.9385185375081</v>
      </c>
      <c r="G45" s="29">
        <f>E45*'Data Summary'!$B$18*(AVERAGE($J$6:$J$21)+273.15)/(AVERAGE($I$6:$I$21))*($I$48/$I$49)</f>
        <v>2481.8089163796499</v>
      </c>
      <c r="H45" s="31">
        <f t="shared" si="7"/>
        <v>104.81666666666666</v>
      </c>
      <c r="I45" s="32">
        <f t="shared" si="2"/>
        <v>1.3361428733152476</v>
      </c>
      <c r="J45" s="33">
        <f t="shared" si="3"/>
        <v>-1.3229999999999999E-11</v>
      </c>
      <c r="K45" s="33">
        <f t="shared" si="4"/>
        <v>1.3505558115087283E-12</v>
      </c>
      <c r="L45" s="33">
        <f t="shared" si="5"/>
        <v>158.60380111466577</v>
      </c>
      <c r="M45" s="33">
        <f t="shared" si="6"/>
        <v>16.253869277101952</v>
      </c>
      <c r="N45" s="3"/>
    </row>
    <row r="46" spans="1:14" x14ac:dyDescent="0.25">
      <c r="A46" s="9" t="s">
        <v>30</v>
      </c>
      <c r="B46" s="11">
        <v>40</v>
      </c>
      <c r="N46" s="3"/>
    </row>
    <row r="47" spans="1:14" x14ac:dyDescent="0.25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 x14ac:dyDescent="0.25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694.510092234764,48629.6277452454,567.077386767309</v>
      </c>
      <c r="N48" s="3"/>
    </row>
    <row r="49" spans="1:14" x14ac:dyDescent="0.25">
      <c r="A49" s="9" t="s">
        <v>71</v>
      </c>
      <c r="B49" s="11" t="s">
        <v>109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8">CONCATENATE(E31,",",L31,",",M31)</f>
        <v>684.588519488553,30499.5229425438,359.247242180535</v>
      </c>
      <c r="N49" s="3"/>
    </row>
    <row r="50" spans="1:14" x14ac:dyDescent="0.25">
      <c r="A50" s="9" t="s">
        <v>72</v>
      </c>
      <c r="B50" s="11" t="s">
        <v>80</v>
      </c>
      <c r="E50" s="8" t="s">
        <v>77</v>
      </c>
      <c r="F50" s="30">
        <f>AVERAGE(I6:I21)</f>
        <v>966.625</v>
      </c>
      <c r="L50" s="35" t="str">
        <f t="shared" si="8"/>
        <v>674.666946742342,20128.3328738427,239.033439725109</v>
      </c>
    </row>
    <row r="51" spans="1:14" x14ac:dyDescent="0.25">
      <c r="A51"/>
      <c r="B51"/>
      <c r="E51" s="8" t="s">
        <v>91</v>
      </c>
      <c r="F51" s="30">
        <f>_xlfn.STDEV.P(I6:I21)</f>
        <v>0.48412291827592713</v>
      </c>
      <c r="H51"/>
      <c r="I51"/>
      <c r="L51" s="35" t="str">
        <f t="shared" si="8"/>
        <v>664.745373996131,13099.8587749077,166.844497680273</v>
      </c>
    </row>
    <row r="52" spans="1:14" x14ac:dyDescent="0.25">
      <c r="E52" s="8" t="s">
        <v>78</v>
      </c>
      <c r="F52" s="30">
        <f>EXP(INDEX(LINEST(LN(L30:L45),E30:E45),1,2))</f>
        <v>1.6514216152477843E-7</v>
      </c>
      <c r="L52" s="35" t="str">
        <f t="shared" si="8"/>
        <v>654.82380124992,8994.86152791722,111.229915439077</v>
      </c>
    </row>
    <row r="53" spans="1:14" x14ac:dyDescent="0.25">
      <c r="E53" s="8" t="s">
        <v>79</v>
      </c>
      <c r="F53" s="30">
        <f>INDEX(LINEST(LN(L30:L45),E30:E45),1)</f>
        <v>3.7824603661761491E-2</v>
      </c>
      <c r="L53" s="35" t="str">
        <f t="shared" si="8"/>
        <v>644.902228503709,6238.89570492021,76.46053654828</v>
      </c>
      <c r="N53" s="3"/>
    </row>
    <row r="54" spans="1:14" x14ac:dyDescent="0.25">
      <c r="L54" s="35" t="str">
        <f t="shared" si="8"/>
        <v>634.980655757499,4160.38270134797,51.7595759823474</v>
      </c>
      <c r="N54" s="3"/>
    </row>
    <row r="55" spans="1:14" x14ac:dyDescent="0.25">
      <c r="L55" s="35" t="str">
        <f t="shared" si="8"/>
        <v>625.059083011288,2873.45012011899,39.3004221237455</v>
      </c>
      <c r="N55" s="3"/>
    </row>
    <row r="56" spans="1:14" x14ac:dyDescent="0.25">
      <c r="L56" s="35" t="str">
        <f t="shared" si="8"/>
        <v>615.137510265077,2026.60412535406,30.8680581780297</v>
      </c>
      <c r="N56" s="3"/>
    </row>
    <row r="57" spans="1:14" x14ac:dyDescent="0.25">
      <c r="L57" s="35" t="str">
        <f t="shared" si="8"/>
        <v>605.215937518866,1438.22358425748,27.7991435845069</v>
      </c>
      <c r="N57" s="3"/>
    </row>
    <row r="58" spans="1:14" x14ac:dyDescent="0.25">
      <c r="L58" s="35" t="str">
        <f t="shared" si="8"/>
        <v>595.294364772655,998.976171344301,22.4308344174432</v>
      </c>
      <c r="N58" s="3"/>
    </row>
    <row r="59" spans="1:14" x14ac:dyDescent="0.25">
      <c r="L59" s="35" t="str">
        <f t="shared" si="8"/>
        <v>585.372792026444,670.619549081966,19.9359640379753</v>
      </c>
      <c r="N59" s="3"/>
    </row>
    <row r="60" spans="1:14" x14ac:dyDescent="0.25">
      <c r="L60" s="35" t="str">
        <f t="shared" si="8"/>
        <v>575.451219280233,469.457660744544,24.710438275044</v>
      </c>
    </row>
    <row r="61" spans="1:14" x14ac:dyDescent="0.25">
      <c r="L61" s="35" t="str">
        <f t="shared" si="8"/>
        <v>565.529646534022,313.970789961685,16.440158229697</v>
      </c>
    </row>
    <row r="62" spans="1:14" x14ac:dyDescent="0.25">
      <c r="L62" s="35" t="str">
        <f t="shared" si="8"/>
        <v>555.608073787811,245.038676854404,16.4471124574459</v>
      </c>
    </row>
    <row r="63" spans="1:14" x14ac:dyDescent="0.25">
      <c r="L63" s="35" t="str">
        <f t="shared" si="8"/>
        <v>545.6865010416,158.603801114666,16.253869277102</v>
      </c>
    </row>
    <row r="64" spans="1:14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5">
      <c r="A8" s="28" t="s">
        <v>16</v>
      </c>
      <c r="B8" s="28"/>
      <c r="C8" s="28" t="s">
        <v>16</v>
      </c>
      <c r="D8" s="2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  <row r="68" spans="1:4" x14ac:dyDescent="0.25">
      <c r="A68" s="25"/>
      <c r="B68" s="25"/>
      <c r="C68" s="25"/>
      <c r="D68" s="25"/>
    </row>
    <row r="69" spans="1:4" x14ac:dyDescent="0.25">
      <c r="A69" s="25"/>
      <c r="B69" s="25"/>
      <c r="C69" s="25"/>
      <c r="D69" s="25"/>
    </row>
    <row r="70" spans="1:4" x14ac:dyDescent="0.25">
      <c r="A70" s="25"/>
      <c r="B70" s="25"/>
      <c r="C70" s="25"/>
      <c r="D70" s="25"/>
    </row>
    <row r="71" spans="1:4" x14ac:dyDescent="0.25">
      <c r="A71" s="25"/>
      <c r="B71" s="25"/>
      <c r="C71" s="25"/>
      <c r="D71" s="25"/>
    </row>
    <row r="72" spans="1:4" x14ac:dyDescent="0.25">
      <c r="A72" s="25"/>
      <c r="B72" s="25"/>
      <c r="C72" s="25"/>
      <c r="D72" s="25"/>
    </row>
    <row r="73" spans="1:4" x14ac:dyDescent="0.25">
      <c r="A73" s="25"/>
      <c r="B73" s="25"/>
      <c r="C73" s="25"/>
      <c r="D73" s="25"/>
    </row>
    <row r="74" spans="1:4" x14ac:dyDescent="0.25">
      <c r="A74" s="25"/>
      <c r="B74" s="25"/>
      <c r="C74" s="25"/>
      <c r="D74" s="25"/>
    </row>
    <row r="75" spans="1:4" x14ac:dyDescent="0.25">
      <c r="A75" s="25"/>
      <c r="B75" s="25"/>
      <c r="C75" s="25"/>
      <c r="D75" s="25"/>
    </row>
    <row r="76" spans="1:4" x14ac:dyDescent="0.25">
      <c r="A76" s="25"/>
      <c r="B76" s="25"/>
      <c r="C76" s="25"/>
      <c r="D76" s="25"/>
    </row>
    <row r="77" spans="1:4" x14ac:dyDescent="0.25">
      <c r="A77" s="25"/>
      <c r="B77" s="25"/>
      <c r="C77" s="25"/>
      <c r="D77" s="25"/>
    </row>
    <row r="78" spans="1:4" x14ac:dyDescent="0.25">
      <c r="A78" s="25"/>
      <c r="B78" s="25"/>
      <c r="C78" s="25"/>
      <c r="D78" s="25"/>
    </row>
    <row r="79" spans="1:4" x14ac:dyDescent="0.25">
      <c r="A79" s="25"/>
      <c r="B79" s="25"/>
      <c r="C79" s="25"/>
      <c r="D79" s="25"/>
    </row>
    <row r="80" spans="1:4" x14ac:dyDescent="0.25">
      <c r="A80" s="25"/>
      <c r="B80" s="25"/>
      <c r="C80" s="25"/>
      <c r="D80" s="25"/>
    </row>
    <row r="81" spans="1:4" x14ac:dyDescent="0.25">
      <c r="A81" s="25"/>
      <c r="B81" s="25"/>
      <c r="C81" s="25"/>
      <c r="D81" s="25"/>
    </row>
    <row r="82" spans="1:4" x14ac:dyDescent="0.25">
      <c r="A82" s="25"/>
      <c r="B82" s="25"/>
      <c r="C82" s="25"/>
      <c r="D82" s="25"/>
    </row>
    <row r="83" spans="1:4" x14ac:dyDescent="0.25">
      <c r="A83" s="25"/>
      <c r="B83" s="25"/>
      <c r="C83" s="25"/>
      <c r="D83" s="25"/>
    </row>
    <row r="84" spans="1:4" x14ac:dyDescent="0.25">
      <c r="A84" s="25"/>
      <c r="B84" s="25"/>
      <c r="C84" s="25"/>
      <c r="D84" s="25"/>
    </row>
    <row r="85" spans="1:4" x14ac:dyDescent="0.25">
      <c r="A85" s="25"/>
      <c r="B85" s="25"/>
      <c r="C85" s="25"/>
      <c r="D85" s="25"/>
    </row>
    <row r="86" spans="1:4" x14ac:dyDescent="0.25">
      <c r="A86" s="25"/>
      <c r="B86" s="25"/>
      <c r="C86" s="25"/>
      <c r="D86" s="25"/>
    </row>
    <row r="87" spans="1:4" x14ac:dyDescent="0.25">
      <c r="A87" s="25"/>
      <c r="B87" s="25"/>
      <c r="C87" s="25"/>
      <c r="D87" s="25"/>
    </row>
    <row r="88" spans="1:4" x14ac:dyDescent="0.25">
      <c r="A88" s="25"/>
      <c r="B88" s="25"/>
      <c r="C88" s="25"/>
      <c r="D88" s="25"/>
    </row>
    <row r="89" spans="1:4" x14ac:dyDescent="0.25">
      <c r="A89" s="25"/>
      <c r="B89" s="25"/>
      <c r="C89" s="25"/>
      <c r="D89" s="25"/>
    </row>
    <row r="90" spans="1:4" x14ac:dyDescent="0.25">
      <c r="A90" s="25"/>
      <c r="B90" s="25"/>
      <c r="C90" s="25"/>
      <c r="D90" s="25"/>
    </row>
    <row r="91" spans="1:4" x14ac:dyDescent="0.25">
      <c r="A91" s="25"/>
      <c r="B91" s="25"/>
      <c r="C91" s="25"/>
      <c r="D91" s="25"/>
    </row>
    <row r="92" spans="1:4" x14ac:dyDescent="0.25">
      <c r="A92" s="25"/>
      <c r="B92" s="25"/>
      <c r="C92" s="25"/>
      <c r="D92" s="25"/>
    </row>
    <row r="93" spans="1:4" x14ac:dyDescent="0.25">
      <c r="A93" s="25"/>
      <c r="B93" s="25"/>
      <c r="C93" s="25"/>
      <c r="D93" s="25"/>
    </row>
    <row r="94" spans="1:4" x14ac:dyDescent="0.25">
      <c r="A94" s="25"/>
      <c r="B94" s="25"/>
      <c r="C94" s="25"/>
      <c r="D94" s="25"/>
    </row>
    <row r="95" spans="1:4" x14ac:dyDescent="0.25">
      <c r="A95" s="25"/>
      <c r="B95" s="25"/>
      <c r="C95" s="25"/>
      <c r="D95" s="25"/>
    </row>
    <row r="96" spans="1:4" x14ac:dyDescent="0.25">
      <c r="A96" s="25"/>
      <c r="B96" s="25"/>
      <c r="C96" s="25"/>
      <c r="D96" s="25"/>
    </row>
    <row r="97" spans="1:4" x14ac:dyDescent="0.25">
      <c r="A97" s="25"/>
      <c r="B97" s="25"/>
      <c r="C97" s="25"/>
      <c r="D97" s="25"/>
    </row>
    <row r="98" spans="1:4" x14ac:dyDescent="0.25">
      <c r="A98" s="25"/>
      <c r="B98" s="25"/>
      <c r="C98" s="25"/>
      <c r="D98" s="25"/>
    </row>
    <row r="99" spans="1:4" x14ac:dyDescent="0.25">
      <c r="A99" s="25"/>
      <c r="B99" s="25"/>
      <c r="C99" s="25"/>
      <c r="D99" s="25"/>
    </row>
    <row r="100" spans="1:4" x14ac:dyDescent="0.25">
      <c r="A100" s="25"/>
      <c r="B100" s="25"/>
      <c r="C100" s="25"/>
      <c r="D100" s="25"/>
    </row>
    <row r="101" spans="1:4" x14ac:dyDescent="0.25">
      <c r="A101" s="25"/>
      <c r="B101" s="25"/>
      <c r="C101" s="25"/>
      <c r="D101" s="25"/>
    </row>
    <row r="102" spans="1:4" x14ac:dyDescent="0.25">
      <c r="A102" s="25"/>
      <c r="B102" s="25"/>
      <c r="C102" s="25"/>
      <c r="D102" s="25"/>
    </row>
    <row r="103" spans="1:4" x14ac:dyDescent="0.25">
      <c r="A103" s="25"/>
      <c r="B103" s="25"/>
      <c r="C103" s="25"/>
      <c r="D103" s="25"/>
    </row>
    <row r="104" spans="1:4" x14ac:dyDescent="0.25">
      <c r="A104" s="25"/>
      <c r="B104" s="25"/>
      <c r="C104" s="25"/>
      <c r="D104" s="25"/>
    </row>
    <row r="105" spans="1:4" x14ac:dyDescent="0.25">
      <c r="A105" s="25"/>
      <c r="B105" s="25"/>
      <c r="C105" s="25"/>
      <c r="D105" s="25"/>
    </row>
    <row r="106" spans="1:4" x14ac:dyDescent="0.25">
      <c r="A106" s="25"/>
      <c r="B106" s="25"/>
      <c r="C106" s="25"/>
      <c r="D106" s="25"/>
    </row>
    <row r="107" spans="1:4" x14ac:dyDescent="0.25">
      <c r="A107" s="25"/>
      <c r="B107" s="25"/>
      <c r="C107" s="25"/>
      <c r="D107" s="25"/>
    </row>
    <row r="108" spans="1:4" x14ac:dyDescent="0.25">
      <c r="A108" s="25"/>
      <c r="B108" s="25"/>
      <c r="C108" s="25"/>
      <c r="D108" s="25"/>
    </row>
    <row r="109" spans="1:4" x14ac:dyDescent="0.25">
      <c r="A109" s="25"/>
      <c r="B109" s="25"/>
      <c r="C109" s="25"/>
      <c r="D109" s="25"/>
    </row>
    <row r="110" spans="1:4" x14ac:dyDescent="0.25">
      <c r="A110" s="25"/>
      <c r="B110" s="25"/>
      <c r="C110" s="25"/>
      <c r="D110" s="25"/>
    </row>
    <row r="111" spans="1:4" x14ac:dyDescent="0.25">
      <c r="A111" s="25"/>
      <c r="B111" s="25"/>
      <c r="C111" s="25"/>
      <c r="D111" s="25"/>
    </row>
    <row r="112" spans="1:4" x14ac:dyDescent="0.25">
      <c r="A112" s="25"/>
      <c r="B112" s="25"/>
      <c r="C112" s="25"/>
      <c r="D112" s="25"/>
    </row>
    <row r="113" spans="1:4" x14ac:dyDescent="0.25">
      <c r="A113" s="25"/>
      <c r="B113" s="25"/>
      <c r="C113" s="25"/>
      <c r="D113" s="25"/>
    </row>
    <row r="114" spans="1:4" x14ac:dyDescent="0.25">
      <c r="A114" s="25"/>
      <c r="B114" s="25"/>
      <c r="C114" s="25"/>
      <c r="D114" s="25"/>
    </row>
    <row r="115" spans="1:4" x14ac:dyDescent="0.25">
      <c r="A115" s="25"/>
      <c r="B115" s="25"/>
      <c r="C115" s="25"/>
      <c r="D115" s="25"/>
    </row>
    <row r="116" spans="1:4" x14ac:dyDescent="0.25">
      <c r="A116" s="25"/>
      <c r="B116" s="25"/>
      <c r="C116" s="25"/>
      <c r="D116" s="25"/>
    </row>
    <row r="117" spans="1:4" x14ac:dyDescent="0.25">
      <c r="A117" s="25"/>
      <c r="B117" s="25"/>
      <c r="C117" s="25"/>
      <c r="D117" s="25"/>
    </row>
    <row r="118" spans="1:4" x14ac:dyDescent="0.25">
      <c r="A118" s="25"/>
      <c r="B118" s="25"/>
      <c r="C118" s="25"/>
      <c r="D118" s="25"/>
    </row>
    <row r="119" spans="1:4" x14ac:dyDescent="0.25">
      <c r="A119" s="25"/>
      <c r="B119" s="25"/>
      <c r="C119" s="25"/>
      <c r="D119" s="25"/>
    </row>
    <row r="120" spans="1:4" x14ac:dyDescent="0.25">
      <c r="A120" s="25"/>
      <c r="B120" s="25"/>
      <c r="C120" s="25"/>
      <c r="D120" s="25"/>
    </row>
    <row r="121" spans="1:4" x14ac:dyDescent="0.25">
      <c r="A121" s="25"/>
      <c r="B121" s="25"/>
      <c r="C121" s="25"/>
      <c r="D121" s="25"/>
    </row>
    <row r="122" spans="1:4" x14ac:dyDescent="0.25">
      <c r="A122" s="25"/>
      <c r="B122" s="25"/>
      <c r="C122" s="25"/>
      <c r="D122" s="25"/>
    </row>
    <row r="123" spans="1:4" x14ac:dyDescent="0.25">
      <c r="A123" s="25"/>
      <c r="B123" s="25"/>
      <c r="C123" s="25"/>
      <c r="D123" s="25"/>
    </row>
    <row r="124" spans="1:4" x14ac:dyDescent="0.25">
      <c r="A124" s="25"/>
      <c r="B124" s="25"/>
      <c r="C124" s="25"/>
      <c r="D124" s="25"/>
    </row>
    <row r="125" spans="1:4" x14ac:dyDescent="0.25">
      <c r="A125" s="25"/>
      <c r="B125" s="25"/>
      <c r="C125" s="25"/>
      <c r="D125" s="25"/>
    </row>
    <row r="126" spans="1:4" x14ac:dyDescent="0.25">
      <c r="A126" s="25"/>
      <c r="B126" s="25"/>
      <c r="C126" s="25"/>
      <c r="D126" s="25"/>
    </row>
    <row r="127" spans="1:4" x14ac:dyDescent="0.25">
      <c r="A127" s="25"/>
      <c r="B127" s="25"/>
      <c r="C127" s="25"/>
      <c r="D127" s="25"/>
    </row>
    <row r="128" spans="1:4" x14ac:dyDescent="0.25">
      <c r="A128" s="25"/>
      <c r="B128" s="25"/>
      <c r="C128" s="25"/>
      <c r="D128" s="25"/>
    </row>
    <row r="129" spans="1:4" x14ac:dyDescent="0.25">
      <c r="A129" s="25"/>
      <c r="B129" s="25"/>
      <c r="C129" s="25"/>
      <c r="D129" s="25"/>
    </row>
    <row r="130" spans="1:4" x14ac:dyDescent="0.25">
      <c r="A130" s="25"/>
      <c r="B130" s="25"/>
      <c r="C130" s="25"/>
      <c r="D130" s="25"/>
    </row>
    <row r="131" spans="1:4" x14ac:dyDescent="0.25">
      <c r="A131" s="25"/>
      <c r="B131" s="25"/>
      <c r="C131" s="25"/>
      <c r="D131" s="25"/>
    </row>
    <row r="132" spans="1:4" x14ac:dyDescent="0.25">
      <c r="A132" s="25"/>
      <c r="B132" s="25"/>
      <c r="C132" s="25"/>
      <c r="D132" s="25"/>
    </row>
    <row r="133" spans="1:4" x14ac:dyDescent="0.25">
      <c r="A133" s="25"/>
      <c r="B133" s="25"/>
      <c r="C133" s="25"/>
      <c r="D133" s="25"/>
    </row>
    <row r="134" spans="1:4" x14ac:dyDescent="0.25">
      <c r="A134" s="25"/>
      <c r="B134" s="25"/>
      <c r="C134" s="25"/>
      <c r="D134" s="25"/>
    </row>
    <row r="135" spans="1:4" x14ac:dyDescent="0.25">
      <c r="A135" s="25"/>
      <c r="B135" s="25"/>
      <c r="C135" s="25"/>
      <c r="D135" s="25"/>
    </row>
    <row r="136" spans="1:4" x14ac:dyDescent="0.25">
      <c r="A136" s="25"/>
      <c r="B136" s="25"/>
      <c r="C136" s="25"/>
      <c r="D136" s="25"/>
    </row>
    <row r="137" spans="1:4" x14ac:dyDescent="0.25">
      <c r="A137" s="25"/>
      <c r="B137" s="25"/>
      <c r="C137" s="25"/>
      <c r="D137" s="25"/>
    </row>
    <row r="138" spans="1:4" x14ac:dyDescent="0.25">
      <c r="A138" s="25"/>
      <c r="B138" s="25"/>
      <c r="C138" s="25"/>
      <c r="D138" s="25"/>
    </row>
    <row r="139" spans="1:4" x14ac:dyDescent="0.25">
      <c r="A139" s="25"/>
      <c r="B139" s="25"/>
      <c r="C139" s="25"/>
      <c r="D139" s="25"/>
    </row>
    <row r="140" spans="1:4" x14ac:dyDescent="0.25">
      <c r="A140" s="25"/>
      <c r="B140" s="25"/>
      <c r="C140" s="25"/>
      <c r="D140" s="25"/>
    </row>
    <row r="141" spans="1:4" x14ac:dyDescent="0.25">
      <c r="A141" s="25"/>
      <c r="B141" s="25"/>
      <c r="C141" s="25"/>
      <c r="D141" s="25"/>
    </row>
    <row r="142" spans="1:4" x14ac:dyDescent="0.25">
      <c r="A142" s="25"/>
      <c r="B142" s="25"/>
      <c r="C142" s="25"/>
      <c r="D142" s="25"/>
    </row>
    <row r="143" spans="1:4" x14ac:dyDescent="0.25">
      <c r="A143" s="25"/>
      <c r="B143" s="25"/>
      <c r="C143" s="25"/>
      <c r="D143" s="25"/>
    </row>
    <row r="144" spans="1:4" x14ac:dyDescent="0.25">
      <c r="A144" s="25"/>
      <c r="B144" s="25"/>
      <c r="C144" s="25"/>
      <c r="D144" s="25"/>
    </row>
    <row r="145" spans="1:4" x14ac:dyDescent="0.25">
      <c r="A145" s="25"/>
      <c r="B145" s="25"/>
      <c r="C145" s="25"/>
      <c r="D145" s="25"/>
    </row>
    <row r="146" spans="1:4" x14ac:dyDescent="0.25">
      <c r="A146" s="25"/>
      <c r="B146" s="25"/>
      <c r="C146" s="25"/>
      <c r="D146" s="25"/>
    </row>
    <row r="147" spans="1:4" x14ac:dyDescent="0.25">
      <c r="A147" s="25"/>
      <c r="B147" s="25"/>
      <c r="C147" s="25"/>
      <c r="D147" s="25"/>
    </row>
    <row r="148" spans="1:4" x14ac:dyDescent="0.25">
      <c r="A148" s="25"/>
      <c r="B148" s="25"/>
      <c r="C148" s="25"/>
      <c r="D148" s="25"/>
    </row>
    <row r="149" spans="1:4" x14ac:dyDescent="0.25">
      <c r="A149" s="25"/>
      <c r="B149" s="25"/>
      <c r="C149" s="25"/>
      <c r="D149" s="25"/>
    </row>
    <row r="150" spans="1:4" x14ac:dyDescent="0.25">
      <c r="A150" s="25"/>
      <c r="B150" s="25"/>
      <c r="C150" s="25"/>
      <c r="D150" s="25"/>
    </row>
    <row r="151" spans="1:4" x14ac:dyDescent="0.25">
      <c r="A151" s="25"/>
      <c r="B151" s="25"/>
      <c r="C151" s="25"/>
      <c r="D151" s="25"/>
    </row>
    <row r="152" spans="1:4" x14ac:dyDescent="0.25">
      <c r="A152" s="25"/>
      <c r="B152" s="25"/>
      <c r="C152" s="25"/>
      <c r="D152" s="25"/>
    </row>
    <row r="153" spans="1:4" x14ac:dyDescent="0.25">
      <c r="A153" s="25"/>
      <c r="B153" s="25"/>
      <c r="C153" s="25"/>
      <c r="D153" s="25"/>
    </row>
    <row r="154" spans="1:4" x14ac:dyDescent="0.25">
      <c r="A154" s="25"/>
      <c r="B154" s="25"/>
      <c r="C154" s="25"/>
      <c r="D154" s="25"/>
    </row>
    <row r="155" spans="1:4" x14ac:dyDescent="0.25">
      <c r="A155" s="25"/>
      <c r="B155" s="25"/>
      <c r="C155" s="25"/>
      <c r="D155" s="25"/>
    </row>
    <row r="156" spans="1:4" x14ac:dyDescent="0.25">
      <c r="A156" s="25"/>
      <c r="B156" s="25"/>
      <c r="C156" s="25"/>
      <c r="D156" s="25"/>
    </row>
    <row r="157" spans="1:4" x14ac:dyDescent="0.25">
      <c r="A157" s="25"/>
      <c r="B157" s="25"/>
      <c r="C157" s="25"/>
      <c r="D157" s="25"/>
    </row>
    <row r="158" spans="1:4" x14ac:dyDescent="0.25">
      <c r="A158" s="25"/>
      <c r="B158" s="25"/>
      <c r="C158" s="25"/>
      <c r="D158" s="25"/>
    </row>
    <row r="159" spans="1:4" x14ac:dyDescent="0.25">
      <c r="A159" s="25"/>
      <c r="B159" s="25"/>
      <c r="C159" s="25"/>
      <c r="D159" s="25"/>
    </row>
    <row r="160" spans="1:4" x14ac:dyDescent="0.25">
      <c r="A160" s="25"/>
      <c r="B160" s="25"/>
      <c r="C160" s="25"/>
      <c r="D160" s="25"/>
    </row>
    <row r="161" spans="1:4" x14ac:dyDescent="0.25">
      <c r="A161" s="25"/>
      <c r="B161" s="25"/>
      <c r="C161" s="25"/>
      <c r="D161" s="25"/>
    </row>
    <row r="162" spans="1:4" x14ac:dyDescent="0.25">
      <c r="A162" s="25"/>
      <c r="B162" s="25"/>
      <c r="C162" s="25"/>
      <c r="D162" s="25"/>
    </row>
    <row r="163" spans="1:4" x14ac:dyDescent="0.25">
      <c r="A163" s="25"/>
      <c r="B163" s="25"/>
      <c r="C163" s="25"/>
      <c r="D163" s="25"/>
    </row>
    <row r="164" spans="1:4" x14ac:dyDescent="0.25">
      <c r="A164" s="25"/>
      <c r="B164" s="25"/>
      <c r="C164" s="25"/>
      <c r="D164" s="25"/>
    </row>
    <row r="165" spans="1:4" x14ac:dyDescent="0.25">
      <c r="A165" s="25"/>
      <c r="B165" s="25"/>
      <c r="C165" s="25"/>
      <c r="D165" s="25"/>
    </row>
    <row r="166" spans="1:4" x14ac:dyDescent="0.25">
      <c r="A166" s="25"/>
      <c r="B166" s="25"/>
      <c r="C166" s="25"/>
      <c r="D166" s="25"/>
    </row>
    <row r="167" spans="1:4" x14ac:dyDescent="0.25">
      <c r="A167" s="25"/>
      <c r="B167" s="25"/>
      <c r="C167" s="25"/>
      <c r="D167" s="25"/>
    </row>
    <row r="168" spans="1:4" x14ac:dyDescent="0.25">
      <c r="A168" s="25"/>
      <c r="B168" s="25"/>
      <c r="C168" s="25"/>
      <c r="D168" s="25"/>
    </row>
    <row r="169" spans="1:4" x14ac:dyDescent="0.25">
      <c r="A169" s="25"/>
      <c r="B169" s="25"/>
      <c r="C169" s="25"/>
      <c r="D169" s="25"/>
    </row>
    <row r="170" spans="1:4" x14ac:dyDescent="0.25">
      <c r="A170" s="25"/>
      <c r="B170" s="25"/>
      <c r="C170" s="25"/>
      <c r="D170" s="25"/>
    </row>
    <row r="171" spans="1:4" x14ac:dyDescent="0.25">
      <c r="A171" s="25"/>
      <c r="B171" s="25"/>
      <c r="C171" s="25"/>
      <c r="D171" s="25"/>
    </row>
    <row r="172" spans="1:4" x14ac:dyDescent="0.25">
      <c r="A172" s="25"/>
      <c r="B172" s="25"/>
      <c r="C172" s="25"/>
      <c r="D172" s="25"/>
    </row>
    <row r="173" spans="1:4" x14ac:dyDescent="0.25">
      <c r="A173" s="25"/>
      <c r="B173" s="25"/>
      <c r="C173" s="25"/>
      <c r="D173" s="25"/>
    </row>
    <row r="174" spans="1:4" x14ac:dyDescent="0.25">
      <c r="A174" s="25"/>
      <c r="B174" s="25"/>
      <c r="C174" s="25"/>
      <c r="D174" s="25"/>
    </row>
    <row r="175" spans="1:4" x14ac:dyDescent="0.25">
      <c r="A175" s="25"/>
      <c r="B175" s="25"/>
      <c r="C175" s="25"/>
      <c r="D175" s="25"/>
    </row>
    <row r="176" spans="1:4" x14ac:dyDescent="0.25">
      <c r="A176" s="25"/>
      <c r="B176" s="25"/>
      <c r="C176" s="25"/>
      <c r="D176" s="25"/>
    </row>
    <row r="177" spans="1:4" x14ac:dyDescent="0.25">
      <c r="A177" s="25"/>
      <c r="B177" s="25"/>
      <c r="C177" s="25"/>
      <c r="D177" s="25"/>
    </row>
    <row r="178" spans="1:4" x14ac:dyDescent="0.25">
      <c r="A178" s="25"/>
      <c r="B178" s="25"/>
      <c r="C178" s="25"/>
      <c r="D178" s="25"/>
    </row>
    <row r="179" spans="1:4" x14ac:dyDescent="0.25">
      <c r="A179" s="25"/>
      <c r="B179" s="25"/>
      <c r="C179" s="25"/>
      <c r="D179" s="25"/>
    </row>
    <row r="180" spans="1:4" x14ac:dyDescent="0.25">
      <c r="A180" s="25"/>
      <c r="B180" s="25"/>
      <c r="C180" s="25"/>
      <c r="D180" s="25"/>
    </row>
    <row r="181" spans="1:4" x14ac:dyDescent="0.25">
      <c r="A181" s="25"/>
      <c r="B181" s="25"/>
      <c r="C181" s="25"/>
      <c r="D181" s="25"/>
    </row>
    <row r="182" spans="1:4" x14ac:dyDescent="0.25">
      <c r="A182" s="25"/>
      <c r="B182" s="25"/>
      <c r="C182" s="25"/>
      <c r="D182" s="25"/>
    </row>
    <row r="183" spans="1:4" x14ac:dyDescent="0.25">
      <c r="A183" s="25"/>
      <c r="B183" s="25"/>
      <c r="C183" s="25"/>
      <c r="D183" s="25"/>
    </row>
    <row r="184" spans="1:4" x14ac:dyDescent="0.25">
      <c r="A184" s="25"/>
      <c r="B184" s="25"/>
      <c r="C184" s="25"/>
      <c r="D184" s="25"/>
    </row>
    <row r="185" spans="1:4" x14ac:dyDescent="0.25">
      <c r="A185" s="25"/>
      <c r="B185" s="25"/>
      <c r="C185" s="25"/>
      <c r="D185" s="25"/>
    </row>
    <row r="186" spans="1:4" x14ac:dyDescent="0.25">
      <c r="A186" s="25"/>
      <c r="B186" s="25"/>
      <c r="C186" s="25"/>
      <c r="D186" s="25"/>
    </row>
    <row r="187" spans="1:4" x14ac:dyDescent="0.25">
      <c r="A187" s="25"/>
      <c r="B187" s="25"/>
      <c r="C187" s="25"/>
      <c r="D187" s="25"/>
    </row>
    <row r="188" spans="1:4" x14ac:dyDescent="0.25">
      <c r="A188" s="25"/>
      <c r="B188" s="25"/>
      <c r="C188" s="25"/>
      <c r="D188" s="25"/>
    </row>
    <row r="189" spans="1:4" x14ac:dyDescent="0.25">
      <c r="A189" s="25"/>
      <c r="B189" s="25"/>
      <c r="C189" s="25"/>
      <c r="D189" s="25"/>
    </row>
    <row r="190" spans="1:4" x14ac:dyDescent="0.25">
      <c r="A190" s="25"/>
      <c r="B190" s="25"/>
      <c r="C190" s="25"/>
      <c r="D190" s="25"/>
    </row>
    <row r="191" spans="1:4" x14ac:dyDescent="0.25">
      <c r="A191" s="25"/>
      <c r="B191" s="25"/>
      <c r="C191" s="25"/>
      <c r="D191" s="25"/>
    </row>
    <row r="192" spans="1:4" x14ac:dyDescent="0.25">
      <c r="A192" s="25"/>
      <c r="B192" s="25"/>
      <c r="C192" s="25"/>
      <c r="D192" s="25"/>
    </row>
    <row r="193" spans="1:4" x14ac:dyDescent="0.25">
      <c r="A193" s="25"/>
      <c r="B193" s="25"/>
      <c r="C193" s="25"/>
      <c r="D193" s="25"/>
    </row>
    <row r="194" spans="1:4" x14ac:dyDescent="0.25">
      <c r="A194" s="25"/>
      <c r="B194" s="25"/>
      <c r="C194" s="25"/>
      <c r="D194" s="25"/>
    </row>
    <row r="195" spans="1:4" x14ac:dyDescent="0.25">
      <c r="A195" s="25"/>
      <c r="B195" s="25"/>
      <c r="C195" s="25"/>
      <c r="D195" s="25"/>
    </row>
    <row r="196" spans="1:4" x14ac:dyDescent="0.25">
      <c r="A196" s="25"/>
      <c r="B196" s="25"/>
      <c r="C196" s="25"/>
      <c r="D196" s="25"/>
    </row>
    <row r="197" spans="1:4" x14ac:dyDescent="0.25">
      <c r="A197" s="25"/>
      <c r="B197" s="25"/>
      <c r="C197" s="25"/>
      <c r="D197" s="25"/>
    </row>
    <row r="198" spans="1:4" x14ac:dyDescent="0.25">
      <c r="A198" s="25"/>
      <c r="B198" s="25"/>
      <c r="C198" s="25"/>
      <c r="D198" s="25"/>
    </row>
    <row r="199" spans="1:4" x14ac:dyDescent="0.25">
      <c r="A199" s="25"/>
      <c r="B199" s="25"/>
      <c r="C199" s="25"/>
      <c r="D199" s="25"/>
    </row>
    <row r="200" spans="1:4" x14ac:dyDescent="0.25">
      <c r="A200" s="25"/>
      <c r="B200" s="25"/>
      <c r="C200" s="25"/>
      <c r="D200" s="25"/>
    </row>
    <row r="201" spans="1:4" x14ac:dyDescent="0.25">
      <c r="A201" s="25"/>
      <c r="B201" s="25"/>
      <c r="C201" s="25"/>
      <c r="D201" s="25"/>
    </row>
    <row r="202" spans="1:4" x14ac:dyDescent="0.25">
      <c r="A202" s="25"/>
      <c r="B202" s="25"/>
      <c r="C202" s="25"/>
      <c r="D202" s="25"/>
    </row>
    <row r="203" spans="1:4" x14ac:dyDescent="0.25">
      <c r="A203" s="25"/>
      <c r="B203" s="25"/>
      <c r="C203" s="25"/>
      <c r="D203" s="25"/>
    </row>
    <row r="204" spans="1:4" x14ac:dyDescent="0.25">
      <c r="A204" s="25"/>
      <c r="B204" s="25"/>
      <c r="C204" s="25"/>
      <c r="D204" s="25"/>
    </row>
    <row r="205" spans="1:4" x14ac:dyDescent="0.25">
      <c r="A205" s="25"/>
      <c r="B205" s="25"/>
      <c r="C205" s="25"/>
      <c r="D205" s="25"/>
    </row>
    <row r="206" spans="1:4" x14ac:dyDescent="0.25">
      <c r="A206" s="25"/>
      <c r="B206" s="25"/>
      <c r="C206" s="25"/>
      <c r="D206" s="25"/>
    </row>
    <row r="207" spans="1:4" x14ac:dyDescent="0.25">
      <c r="A207" s="25"/>
      <c r="B207" s="25"/>
      <c r="C207" s="25"/>
      <c r="D207" s="25"/>
    </row>
    <row r="208" spans="1:4" x14ac:dyDescent="0.25">
      <c r="A208" s="25"/>
      <c r="B208" s="25"/>
      <c r="C208" s="25"/>
      <c r="D208" s="25"/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M. Imran</cp:lastModifiedBy>
  <dcterms:created xsi:type="dcterms:W3CDTF">2015-11-12T08:50:25Z</dcterms:created>
  <dcterms:modified xsi:type="dcterms:W3CDTF">2018-05-02T07:09:29Z</dcterms:modified>
</cp:coreProperties>
</file>