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rchie\Downloads\"/>
    </mc:Choice>
  </mc:AlternateContent>
  <bookViews>
    <workbookView xWindow="0" yWindow="0" windowWidth="23040" windowHeight="9192"/>
  </bookViews>
  <sheets>
    <sheet name="Sheet4" sheetId="4" r:id="rId1"/>
  </sheets>
  <definedNames>
    <definedName name="I">Sheet4!$D$4:$D$37</definedName>
    <definedName name="V">Sheet4!$B$4:$B$37</definedName>
  </definedNames>
  <calcPr calcId="162913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K278" i="4" l="1"/>
  <c r="E182" i="4"/>
  <c r="F182" i="4" s="1"/>
  <c r="C182" i="4"/>
  <c r="E181" i="4"/>
  <c r="F181" i="4" s="1"/>
  <c r="C181" i="4"/>
  <c r="F180" i="4"/>
  <c r="E180" i="4"/>
  <c r="C180" i="4"/>
  <c r="E179" i="4"/>
  <c r="F179" i="4" s="1"/>
  <c r="C179" i="4"/>
  <c r="F178" i="4"/>
  <c r="E178" i="4"/>
  <c r="C178" i="4"/>
  <c r="E177" i="4"/>
  <c r="F177" i="4" s="1"/>
  <c r="C177" i="4"/>
  <c r="F176" i="4"/>
  <c r="E176" i="4"/>
  <c r="C176" i="4"/>
  <c r="E175" i="4"/>
  <c r="F175" i="4" s="1"/>
  <c r="C175" i="4"/>
  <c r="F174" i="4"/>
  <c r="E174" i="4"/>
  <c r="C174" i="4"/>
  <c r="E173" i="4"/>
  <c r="F173" i="4" s="1"/>
  <c r="C173" i="4"/>
  <c r="F172" i="4"/>
  <c r="E172" i="4"/>
  <c r="C172" i="4"/>
  <c r="E171" i="4"/>
  <c r="F171" i="4" s="1"/>
  <c r="C171" i="4"/>
  <c r="F170" i="4"/>
  <c r="E170" i="4"/>
  <c r="C170" i="4"/>
  <c r="E169" i="4"/>
  <c r="F169" i="4" s="1"/>
  <c r="C169" i="4"/>
  <c r="F168" i="4"/>
  <c r="E168" i="4"/>
  <c r="C168" i="4"/>
  <c r="E167" i="4"/>
  <c r="F167" i="4" s="1"/>
  <c r="C167" i="4"/>
  <c r="F166" i="4"/>
  <c r="E166" i="4"/>
  <c r="C166" i="4"/>
  <c r="E165" i="4"/>
  <c r="F165" i="4" s="1"/>
  <c r="C165" i="4"/>
  <c r="F164" i="4"/>
  <c r="E164" i="4"/>
  <c r="C164" i="4"/>
  <c r="E163" i="4"/>
  <c r="F163" i="4" s="1"/>
  <c r="C163" i="4"/>
  <c r="F162" i="4"/>
  <c r="E162" i="4"/>
  <c r="C162" i="4"/>
  <c r="E161" i="4"/>
  <c r="F161" i="4" s="1"/>
  <c r="C161" i="4"/>
  <c r="F160" i="4"/>
  <c r="E160" i="4"/>
  <c r="C160" i="4"/>
  <c r="E159" i="4"/>
  <c r="F159" i="4" s="1"/>
  <c r="C159" i="4"/>
  <c r="F158" i="4"/>
  <c r="E158" i="4"/>
  <c r="C158" i="4"/>
  <c r="E157" i="4"/>
  <c r="F157" i="4" s="1"/>
  <c r="C157" i="4"/>
  <c r="F156" i="4"/>
  <c r="E156" i="4"/>
  <c r="C156" i="4"/>
  <c r="E155" i="4"/>
  <c r="F155" i="4" s="1"/>
  <c r="C155" i="4"/>
  <c r="F154" i="4"/>
  <c r="E154" i="4"/>
  <c r="C154" i="4"/>
  <c r="E153" i="4"/>
  <c r="F153" i="4" s="1"/>
  <c r="C153" i="4"/>
  <c r="F152" i="4"/>
  <c r="E152" i="4"/>
  <c r="C152" i="4"/>
  <c r="E151" i="4"/>
  <c r="F151" i="4" s="1"/>
  <c r="C151" i="4"/>
  <c r="F150" i="4"/>
  <c r="E150" i="4"/>
  <c r="C150" i="4"/>
  <c r="E149" i="4"/>
  <c r="F149" i="4" s="1"/>
  <c r="C149" i="4"/>
  <c r="F148" i="4"/>
  <c r="E148" i="4"/>
  <c r="C148" i="4"/>
  <c r="E139" i="4"/>
  <c r="F139" i="4" s="1"/>
  <c r="C139" i="4"/>
  <c r="F138" i="4"/>
  <c r="E138" i="4"/>
  <c r="C138" i="4"/>
  <c r="E137" i="4"/>
  <c r="F137" i="4" s="1"/>
  <c r="C137" i="4"/>
  <c r="F136" i="4"/>
  <c r="E136" i="4"/>
  <c r="C136" i="4"/>
  <c r="E135" i="4"/>
  <c r="F135" i="4" s="1"/>
  <c r="C135" i="4"/>
  <c r="F134" i="4"/>
  <c r="E134" i="4"/>
  <c r="C134" i="4"/>
  <c r="E133" i="4"/>
  <c r="F133" i="4" s="1"/>
  <c r="C133" i="4"/>
  <c r="F132" i="4"/>
  <c r="E132" i="4"/>
  <c r="C132" i="4"/>
  <c r="E131" i="4"/>
  <c r="F131" i="4" s="1"/>
  <c r="C131" i="4"/>
  <c r="F130" i="4"/>
  <c r="E130" i="4"/>
  <c r="C130" i="4"/>
  <c r="E129" i="4"/>
  <c r="F129" i="4" s="1"/>
  <c r="C129" i="4"/>
  <c r="F128" i="4"/>
  <c r="E128" i="4"/>
  <c r="C128" i="4"/>
  <c r="E127" i="4"/>
  <c r="F127" i="4" s="1"/>
  <c r="C127" i="4"/>
  <c r="F126" i="4"/>
  <c r="E126" i="4"/>
  <c r="C126" i="4"/>
  <c r="E125" i="4"/>
  <c r="F125" i="4" s="1"/>
  <c r="C125" i="4"/>
  <c r="F124" i="4"/>
  <c r="E124" i="4"/>
  <c r="C124" i="4"/>
  <c r="E123" i="4"/>
  <c r="F123" i="4" s="1"/>
  <c r="C123" i="4"/>
  <c r="E122" i="4"/>
  <c r="F122" i="4" s="1"/>
  <c r="C122" i="4"/>
  <c r="E121" i="4"/>
  <c r="F121" i="4" s="1"/>
  <c r="C121" i="4"/>
  <c r="F120" i="4"/>
  <c r="E120" i="4"/>
  <c r="C120" i="4"/>
  <c r="E115" i="4"/>
  <c r="F115" i="4" s="1"/>
  <c r="C115" i="4"/>
  <c r="E114" i="4"/>
  <c r="F114" i="4" s="1"/>
  <c r="C114" i="4"/>
  <c r="E113" i="4"/>
  <c r="F113" i="4" s="1"/>
  <c r="C113" i="4"/>
  <c r="F112" i="4"/>
  <c r="E112" i="4"/>
  <c r="C112" i="4"/>
  <c r="E111" i="4"/>
  <c r="F111" i="4" s="1"/>
  <c r="C111" i="4"/>
  <c r="E110" i="4"/>
  <c r="F110" i="4" s="1"/>
  <c r="C110" i="4"/>
  <c r="E109" i="4"/>
  <c r="F109" i="4" s="1"/>
  <c r="C109" i="4"/>
  <c r="F108" i="4"/>
  <c r="E108" i="4"/>
  <c r="C108" i="4"/>
  <c r="E107" i="4"/>
  <c r="F107" i="4" s="1"/>
  <c r="C107" i="4"/>
  <c r="E106" i="4"/>
  <c r="F106" i="4" s="1"/>
  <c r="C106" i="4"/>
  <c r="E105" i="4"/>
  <c r="F105" i="4" s="1"/>
  <c r="C105" i="4"/>
  <c r="F104" i="4"/>
  <c r="E104" i="4"/>
  <c r="C104" i="4"/>
  <c r="E103" i="4"/>
  <c r="F103" i="4" s="1"/>
  <c r="C103" i="4"/>
  <c r="E102" i="4"/>
  <c r="F102" i="4" s="1"/>
  <c r="C102" i="4"/>
  <c r="E101" i="4"/>
  <c r="F101" i="4" s="1"/>
  <c r="C101" i="4"/>
  <c r="F100" i="4"/>
  <c r="E100" i="4"/>
  <c r="C100" i="4"/>
  <c r="E89" i="4"/>
  <c r="F89" i="4" s="1"/>
  <c r="C89" i="4"/>
  <c r="E88" i="4"/>
  <c r="F88" i="4" s="1"/>
  <c r="C88" i="4"/>
  <c r="E87" i="4"/>
  <c r="F87" i="4" s="1"/>
  <c r="C87" i="4"/>
  <c r="F86" i="4"/>
  <c r="E86" i="4"/>
  <c r="C86" i="4"/>
  <c r="E85" i="4"/>
  <c r="F85" i="4" s="1"/>
  <c r="C85" i="4"/>
  <c r="E84" i="4"/>
  <c r="F84" i="4" s="1"/>
  <c r="C84" i="4"/>
  <c r="E83" i="4"/>
  <c r="F83" i="4" s="1"/>
  <c r="C83" i="4"/>
  <c r="F82" i="4"/>
  <c r="E82" i="4"/>
  <c r="C82" i="4"/>
  <c r="E81" i="4"/>
  <c r="F81" i="4" s="1"/>
  <c r="C81" i="4"/>
  <c r="F80" i="4"/>
  <c r="E80" i="4"/>
  <c r="C80" i="4"/>
  <c r="E79" i="4"/>
  <c r="F79" i="4" s="1"/>
  <c r="C79" i="4"/>
  <c r="F78" i="4"/>
  <c r="E78" i="4"/>
  <c r="C78" i="4"/>
  <c r="E77" i="4"/>
  <c r="F77" i="4" s="1"/>
  <c r="C77" i="4"/>
  <c r="E76" i="4"/>
  <c r="F76" i="4" s="1"/>
  <c r="C76" i="4"/>
  <c r="E75" i="4"/>
  <c r="F75" i="4" s="1"/>
  <c r="C75" i="4"/>
  <c r="F74" i="4"/>
  <c r="E74" i="4"/>
  <c r="C74" i="4"/>
  <c r="E73" i="4"/>
  <c r="F73" i="4" s="1"/>
  <c r="C73" i="4"/>
  <c r="E72" i="4"/>
  <c r="F72" i="4" s="1"/>
  <c r="C72" i="4"/>
  <c r="E68" i="4"/>
  <c r="F68" i="4" s="1"/>
  <c r="C68" i="4"/>
  <c r="F67" i="4"/>
  <c r="E67" i="4"/>
  <c r="C67" i="4"/>
  <c r="E66" i="4"/>
  <c r="F66" i="4" s="1"/>
  <c r="C66" i="4"/>
  <c r="E65" i="4"/>
  <c r="F65" i="4" s="1"/>
  <c r="C65" i="4"/>
  <c r="E64" i="4"/>
  <c r="F64" i="4" s="1"/>
  <c r="C64" i="4"/>
  <c r="F63" i="4"/>
  <c r="E63" i="4"/>
  <c r="C63" i="4"/>
  <c r="E62" i="4"/>
  <c r="F62" i="4" s="1"/>
  <c r="C62" i="4"/>
  <c r="F61" i="4"/>
  <c r="E61" i="4"/>
  <c r="C61" i="4"/>
  <c r="E60" i="4"/>
  <c r="F60" i="4" s="1"/>
  <c r="C60" i="4"/>
  <c r="F59" i="4"/>
  <c r="E59" i="4"/>
  <c r="C59" i="4"/>
  <c r="E58" i="4"/>
  <c r="F58" i="4" s="1"/>
  <c r="C58" i="4"/>
  <c r="F57" i="4"/>
  <c r="E57" i="4"/>
  <c r="C57" i="4"/>
  <c r="E56" i="4"/>
  <c r="F56" i="4" s="1"/>
  <c r="C56" i="4"/>
  <c r="F55" i="4"/>
  <c r="E55" i="4"/>
  <c r="C55" i="4"/>
  <c r="E54" i="4"/>
  <c r="F54" i="4" s="1"/>
  <c r="C54" i="4"/>
  <c r="F53" i="4"/>
  <c r="E53" i="4"/>
  <c r="C53" i="4"/>
  <c r="E52" i="4"/>
  <c r="F52" i="4" s="1"/>
  <c r="C52" i="4"/>
  <c r="F51" i="4"/>
  <c r="E51" i="4"/>
  <c r="C51" i="4"/>
  <c r="E50" i="4"/>
  <c r="F50" i="4" s="1"/>
  <c r="C50" i="4"/>
  <c r="E49" i="4"/>
  <c r="F49" i="4" s="1"/>
  <c r="C49" i="4"/>
  <c r="E48" i="4"/>
  <c r="F48" i="4" s="1"/>
  <c r="C48" i="4"/>
  <c r="F47" i="4"/>
  <c r="E47" i="4"/>
  <c r="C47" i="4"/>
  <c r="E46" i="4"/>
  <c r="F46" i="4" s="1"/>
  <c r="C46" i="4"/>
  <c r="I37" i="4"/>
  <c r="H37" i="4"/>
  <c r="E37" i="4"/>
  <c r="F37" i="4" s="1"/>
  <c r="C37" i="4"/>
  <c r="I36" i="4"/>
  <c r="H36" i="4"/>
  <c r="E36" i="4"/>
  <c r="F36" i="4"/>
  <c r="C36" i="4"/>
  <c r="I35" i="4"/>
  <c r="H35" i="4"/>
  <c r="E35" i="4"/>
  <c r="F35" i="4" s="1"/>
  <c r="C35" i="4"/>
  <c r="I34" i="4"/>
  <c r="H34" i="4"/>
  <c r="E34" i="4"/>
  <c r="F34" i="4"/>
  <c r="C34" i="4"/>
  <c r="Q33" i="4"/>
  <c r="I33" i="4"/>
  <c r="H33" i="4"/>
  <c r="E33" i="4"/>
  <c r="F33" i="4"/>
  <c r="C33" i="4"/>
  <c r="Q32" i="4"/>
  <c r="I32" i="4"/>
  <c r="H32" i="4"/>
  <c r="E32" i="4"/>
  <c r="F32" i="4"/>
  <c r="C32" i="4"/>
  <c r="Q29" i="4"/>
  <c r="Q30" i="4"/>
  <c r="Q31" i="4" s="1"/>
  <c r="I31" i="4"/>
  <c r="H31" i="4"/>
  <c r="E31" i="4"/>
  <c r="F31" i="4"/>
  <c r="C31" i="4"/>
  <c r="I30" i="4"/>
  <c r="H30" i="4"/>
  <c r="E30" i="4"/>
  <c r="F30" i="4" s="1"/>
  <c r="C30" i="4"/>
  <c r="I29" i="4"/>
  <c r="H29" i="4"/>
  <c r="E29" i="4"/>
  <c r="F29" i="4"/>
  <c r="C29" i="4"/>
  <c r="Q28" i="4"/>
  <c r="Q27" i="4" s="1"/>
  <c r="I28" i="4"/>
  <c r="H28" i="4"/>
  <c r="E28" i="4"/>
  <c r="F28" i="4"/>
  <c r="C28" i="4"/>
  <c r="I27" i="4"/>
  <c r="H27" i="4"/>
  <c r="E27" i="4"/>
  <c r="F27" i="4"/>
  <c r="C27" i="4"/>
  <c r="Q26" i="4"/>
  <c r="I26" i="4"/>
  <c r="H26" i="4"/>
  <c r="E26" i="4"/>
  <c r="F26" i="4"/>
  <c r="C26" i="4"/>
  <c r="I25" i="4"/>
  <c r="H25" i="4"/>
  <c r="E25" i="4"/>
  <c r="F25" i="4" s="1"/>
  <c r="C25" i="4"/>
  <c r="I24" i="4"/>
  <c r="H24" i="4"/>
  <c r="E24" i="4"/>
  <c r="F24" i="4"/>
  <c r="C24" i="4"/>
  <c r="I23" i="4"/>
  <c r="H23" i="4"/>
  <c r="E23" i="4"/>
  <c r="F23" i="4"/>
  <c r="C23" i="4"/>
  <c r="I22" i="4"/>
  <c r="H22" i="4"/>
  <c r="E22" i="4"/>
  <c r="F22" i="4"/>
  <c r="C22" i="4"/>
  <c r="I21" i="4"/>
  <c r="H21" i="4"/>
  <c r="E21" i="4"/>
  <c r="F21" i="4" s="1"/>
  <c r="C21" i="4"/>
  <c r="I20" i="4"/>
  <c r="H20" i="4"/>
  <c r="E20" i="4"/>
  <c r="F20" i="4"/>
  <c r="C20" i="4"/>
  <c r="I19" i="4"/>
  <c r="H19" i="4"/>
  <c r="E19" i="4"/>
  <c r="F19" i="4"/>
  <c r="C19" i="4"/>
  <c r="I18" i="4"/>
  <c r="H18" i="4"/>
  <c r="E18" i="4"/>
  <c r="F18" i="4"/>
  <c r="C18" i="4"/>
  <c r="I17" i="4"/>
  <c r="H17" i="4"/>
  <c r="E17" i="4"/>
  <c r="F17" i="4" s="1"/>
  <c r="C17" i="4"/>
  <c r="I16" i="4"/>
  <c r="H16" i="4"/>
  <c r="E16" i="4"/>
  <c r="F16" i="4"/>
  <c r="C16" i="4"/>
  <c r="I15" i="4"/>
  <c r="H15" i="4"/>
  <c r="E15" i="4"/>
  <c r="F15" i="4"/>
  <c r="C15" i="4"/>
  <c r="I14" i="4"/>
  <c r="H14" i="4"/>
  <c r="E14" i="4"/>
  <c r="F14" i="4"/>
  <c r="C14" i="4"/>
  <c r="I13" i="4"/>
  <c r="H13" i="4"/>
  <c r="E13" i="4"/>
  <c r="F13" i="4" s="1"/>
  <c r="C13" i="4"/>
  <c r="I12" i="4"/>
  <c r="H12" i="4"/>
  <c r="E12" i="4"/>
  <c r="F12" i="4" s="1"/>
  <c r="C12" i="4"/>
  <c r="I11" i="4"/>
  <c r="H11" i="4"/>
  <c r="E11" i="4"/>
  <c r="F11" i="4"/>
  <c r="C11" i="4"/>
  <c r="I10" i="4"/>
  <c r="H10" i="4"/>
  <c r="E10" i="4"/>
  <c r="F10" i="4"/>
  <c r="C10" i="4"/>
  <c r="I9" i="4"/>
  <c r="H9" i="4"/>
  <c r="E9" i="4"/>
  <c r="F9" i="4" s="1"/>
  <c r="C9" i="4"/>
  <c r="I8" i="4"/>
  <c r="H8" i="4"/>
  <c r="E8" i="4"/>
  <c r="F8" i="4" s="1"/>
  <c r="C8" i="4"/>
  <c r="I7" i="4"/>
  <c r="H7" i="4"/>
  <c r="E7" i="4"/>
  <c r="F7" i="4"/>
  <c r="C7" i="4"/>
  <c r="I6" i="4"/>
  <c r="H6" i="4"/>
  <c r="E6" i="4"/>
  <c r="F6" i="4"/>
  <c r="C6" i="4"/>
  <c r="I5" i="4"/>
  <c r="H5" i="4"/>
  <c r="E5" i="4"/>
  <c r="F5" i="4" s="1"/>
  <c r="C5" i="4"/>
  <c r="I4" i="4"/>
  <c r="H4" i="4"/>
  <c r="E4" i="4"/>
  <c r="F4" i="4" s="1"/>
  <c r="C4" i="4"/>
</calcChain>
</file>

<file path=xl/sharedStrings.xml><?xml version="1.0" encoding="utf-8"?>
<sst xmlns="http://schemas.openxmlformats.org/spreadsheetml/2006/main" count="90" uniqueCount="53">
  <si>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</si>
  <si>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</si>
  <si>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</si>
  <si>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</si>
  <si>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</si>
  <si>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</si>
  <si>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</si>
  <si>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</si>
  <si>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</si>
  <si>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</si>
  <si>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</si>
  <si>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</si>
  <si>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</si>
  <si>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</si>
  <si>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</si>
  <si>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</si>
  <si>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</si>
  <si>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</si>
  <si>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</si>
  <si>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</si>
  <si>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</si>
  <si>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</si>
  <si>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</si>
  <si>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</si>
  <si>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</si>
  <si>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</si>
  <si>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</si>
  <si>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</si>
  <si>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</si>
  <si>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</si>
  <si>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</si>
  <si>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</si>
  <si>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</si>
  <si>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</si>
  <si>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</si>
  <si>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</si>
  <si>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</si>
  <si>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</si>
  <si>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</si>
  <si>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</si>
  <si>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</si>
  <si>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 xml:space="preserve">FLOW </t>
    <phoneticPr fontId="11" type="noConversion"/>
  </si>
  <si>
    <t>5L/H</t>
    <phoneticPr fontId="11" type="noConversion"/>
  </si>
  <si>
    <t>CAEN</t>
    <phoneticPr fontId="11" type="noConversion"/>
  </si>
  <si>
    <t>A422A</t>
    <phoneticPr fontId="11" type="noConversion"/>
  </si>
  <si>
    <t>ORTEC 474</t>
    <phoneticPr fontId="11" type="noConversion"/>
  </si>
  <si>
    <t>CAEN 96</t>
    <phoneticPr fontId="11" type="noConversion"/>
  </si>
  <si>
    <t>CAEN N1145</t>
    <phoneticPr fontId="11" type="noConversion"/>
  </si>
  <si>
    <t>TEMP</t>
    <phoneticPr fontId="11" type="noConversion"/>
  </si>
  <si>
    <t>PRESSURE</t>
    <phoneticPr fontId="11" type="noConversion"/>
  </si>
  <si>
    <t>22.4  degrees</t>
    <phoneticPr fontId="11" type="noConversion"/>
  </si>
  <si>
    <t>1016 mbar</t>
    <phoneticPr fontId="11" type="noConversion"/>
  </si>
  <si>
    <t xml:space="preserve">Humidity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</si>
</sst>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12">
    <font>
      <sz val="11"/>
      <color indexed="8"/>
      <name val="Nimbus Sans L"/>
    </font>
    <font>
      <b/>
      <i/>
      <sz val="16"/>
      <color indexed="8"/>
      <name val="Nimbus Sans L"/>
    </font>
    <font>
      <b/>
      <i/>
      <u/>
      <sz val="11"/>
      <color indexed="8"/>
      <name val="Nimbus Sans L"/>
    </font>
    <font>
      <sz val="11"/>
      <color indexed="10"/>
      <name val="Nimbus Sans L"/>
    </font>
    <font>
      <b/>
      <sz val="11"/>
      <color indexed="10"/>
      <name val="Nimbus Sans L"/>
    </font>
    <font>
      <b/>
      <sz val="11"/>
      <color indexed="8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name val="Nimbus Sans L"/>
    </font>
    <font>
      <u/>
      <sz val="11"/>
      <color theme="10"/>
      <name val="Nimbus Sans L"/>
    </font>
    <font>
      <u/>
      <sz val="11"/>
      <color theme="11"/>
      <name val="Nimbus Sans L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/>
    </xf>
    <xf numFmtId="0" fontId="5" fillId="5" borderId="3" xfId="0" applyFont="1" applyFill="1" applyBorder="1"/>
    <xf numFmtId="0" fontId="4" fillId="4" borderId="3" xfId="0" applyFont="1" applyFill="1" applyBorder="1" applyProtection="1">
      <protection locked="0"/>
    </xf>
    <xf numFmtId="0" fontId="5" fillId="5" borderId="3" xfId="0" applyFont="1" applyFill="1" applyBorder="1" applyProtection="1">
      <protection locked="0"/>
    </xf>
    <xf numFmtId="0" fontId="5" fillId="5" borderId="3" xfId="0" applyFont="1" applyFill="1" applyBorder="1" applyProtection="1"/>
    <xf numFmtId="0" fontId="6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9" fontId="0" fillId="0" borderId="0" xfId="0" applyNumberFormat="1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</cellXfs>
  <cellStyles count="7">
    <cellStyle name="Followed Hyperlink" xfId="6" builtinId="9" hidden="1"/>
    <cellStyle name="Heading" xfId="1"/>
    <cellStyle name="Heading1" xfId="2"/>
    <cellStyle name="Hyperlink" xfId="5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3.6124794745484398E-2"/>
          <c:w val="0.84624671916010497"/>
          <c:h val="0.80788146078768497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AC53-419B-B35C-3A98F557A40B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AC53-419B-B35C-3A98F557A40B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AC53-419B-B35C-3A98F557A40B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AC53-419B-B35C-3A98F557A40B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AC53-419B-B35C-3A98F557A40B}"/>
            </c:ext>
          </c:extLst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xVal>
          <c:yVal>
            <c:numRef>
              <c:f>Sheet4!$F$4:$F$38</c:f>
              <c:numCache>
                <c:formatCode>General</c:formatCode>
                <c:ptCount val="35"/>
                <c:pt idx="0">
                  <c:v>0.99580439059208581</c:v>
                </c:pt>
                <c:pt idx="1">
                  <c:v>1.0017907008778191</c:v>
                </c:pt>
                <c:pt idx="2">
                  <c:v>1.0026294366519732</c:v>
                </c:pt>
                <c:pt idx="3">
                  <c:v>1.0032574515379624</c:v>
                </c:pt>
                <c:pt idx="4">
                  <c:v>1.0031986990519273</c:v>
                </c:pt>
                <c:pt idx="5">
                  <c:v>1.0031595345506954</c:v>
                </c:pt>
                <c:pt idx="6">
                  <c:v>1.0031070384414518</c:v>
                </c:pt>
                <c:pt idx="7">
                  <c:v>1.0026488551651109</c:v>
                </c:pt>
                <c:pt idx="8">
                  <c:v>1.0021814148797215</c:v>
                </c:pt>
                <c:pt idx="9">
                  <c:v>1.0021082646629846</c:v>
                </c:pt>
                <c:pt idx="10">
                  <c:v>1.0038941732027686</c:v>
                </c:pt>
                <c:pt idx="11">
                  <c:v>1.003634946500261</c:v>
                </c:pt>
                <c:pt idx="12">
                  <c:v>1.0034796091507896</c:v>
                </c:pt>
                <c:pt idx="13">
                  <c:v>1.0032748662879367</c:v>
                </c:pt>
                <c:pt idx="14">
                  <c:v>1.0030191867033436</c:v>
                </c:pt>
                <c:pt idx="15">
                  <c:v>1.0029305782878437</c:v>
                </c:pt>
                <c:pt idx="16">
                  <c:v>1.0028582368419898</c:v>
                </c:pt>
                <c:pt idx="17">
                  <c:v>1.0027902884351296</c:v>
                </c:pt>
                <c:pt idx="18">
                  <c:v>1.00266737120336</c:v>
                </c:pt>
                <c:pt idx="19">
                  <c:v>1.0025417256726323</c:v>
                </c:pt>
                <c:pt idx="20">
                  <c:v>1.0023579242415743</c:v>
                </c:pt>
                <c:pt idx="21">
                  <c:v>1.0021841189675209</c:v>
                </c:pt>
                <c:pt idx="22">
                  <c:v>1.0020812090788493</c:v>
                </c:pt>
                <c:pt idx="23">
                  <c:v>1.0018634032557991</c:v>
                </c:pt>
                <c:pt idx="24">
                  <c:v>1.0016565743164878</c:v>
                </c:pt>
                <c:pt idx="25">
                  <c:v>1.0015170281586903</c:v>
                </c:pt>
                <c:pt idx="26">
                  <c:v>1.0012250119843311</c:v>
                </c:pt>
                <c:pt idx="27">
                  <c:v>1.0010398206862163</c:v>
                </c:pt>
                <c:pt idx="28">
                  <c:v>1.000665867383232</c:v>
                </c:pt>
                <c:pt idx="29">
                  <c:v>1.0002938379819153</c:v>
                </c:pt>
                <c:pt idx="30">
                  <c:v>0.99999630468281442</c:v>
                </c:pt>
                <c:pt idx="31">
                  <c:v>0.99957688123293353</c:v>
                </c:pt>
                <c:pt idx="32">
                  <c:v>0.99920296068154457</c:v>
                </c:pt>
                <c:pt idx="33">
                  <c:v>0.99870199717981412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53-419B-B35C-3A98F557A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300328"/>
        <c:axId val="405554760"/>
      </c:scatterChart>
      <c:valAx>
        <c:axId val="405300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54760"/>
        <c:crosses val="autoZero"/>
        <c:crossBetween val="midCat"/>
      </c:valAx>
      <c:valAx>
        <c:axId val="405554760"/>
        <c:scaling>
          <c:orientation val="minMax"/>
          <c:min val="0.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00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56F2-4705-A309-C0F5CDA3724E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56F2-4705-A309-C0F5CDA3724E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56F2-4705-A309-C0F5CDA3724E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56F2-4705-A309-C0F5CDA3724E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56F2-4705-A309-C0F5CDA3724E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564991123097601"/>
                  <c:y val="2.47421828176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General</c:formatCode>
                <c:ptCount val="35"/>
                <c:pt idx="0">
                  <c:v>43.05</c:v>
                </c:pt>
                <c:pt idx="1">
                  <c:v>85.5</c:v>
                </c:pt>
                <c:pt idx="2">
                  <c:v>128.1</c:v>
                </c:pt>
                <c:pt idx="3">
                  <c:v>170.75</c:v>
                </c:pt>
                <c:pt idx="4">
                  <c:v>213.45</c:v>
                </c:pt>
                <c:pt idx="5">
                  <c:v>256.14999999999998</c:v>
                </c:pt>
                <c:pt idx="6">
                  <c:v>298.89999999999998</c:v>
                </c:pt>
                <c:pt idx="7">
                  <c:v>341.75</c:v>
                </c:pt>
                <c:pt idx="8">
                  <c:v>384.6</c:v>
                </c:pt>
                <c:pt idx="9">
                  <c:v>427.45</c:v>
                </c:pt>
                <c:pt idx="10">
                  <c:v>469.35</c:v>
                </c:pt>
                <c:pt idx="11">
                  <c:v>512.1</c:v>
                </c:pt>
                <c:pt idx="12">
                  <c:v>554.9</c:v>
                </c:pt>
                <c:pt idx="13">
                  <c:v>597.70000000000005</c:v>
                </c:pt>
                <c:pt idx="14">
                  <c:v>640.54999999999995</c:v>
                </c:pt>
                <c:pt idx="15">
                  <c:v>662</c:v>
                </c:pt>
                <c:pt idx="16">
                  <c:v>683.4</c:v>
                </c:pt>
                <c:pt idx="17">
                  <c:v>704.8</c:v>
                </c:pt>
                <c:pt idx="18">
                  <c:v>726.2</c:v>
                </c:pt>
                <c:pt idx="19">
                  <c:v>747.65</c:v>
                </c:pt>
                <c:pt idx="20">
                  <c:v>769.15</c:v>
                </c:pt>
                <c:pt idx="21">
                  <c:v>790.65</c:v>
                </c:pt>
                <c:pt idx="22">
                  <c:v>812.1</c:v>
                </c:pt>
                <c:pt idx="23">
                  <c:v>833.65</c:v>
                </c:pt>
                <c:pt idx="24">
                  <c:v>855.2</c:v>
                </c:pt>
                <c:pt idx="25">
                  <c:v>876.7</c:v>
                </c:pt>
                <c:pt idx="26">
                  <c:v>898.3</c:v>
                </c:pt>
                <c:pt idx="27">
                  <c:v>919.9</c:v>
                </c:pt>
                <c:pt idx="28">
                  <c:v>941.6</c:v>
                </c:pt>
                <c:pt idx="29">
                  <c:v>963.4</c:v>
                </c:pt>
                <c:pt idx="30">
                  <c:v>985.1</c:v>
                </c:pt>
                <c:pt idx="31">
                  <c:v>1006.85</c:v>
                </c:pt>
                <c:pt idx="32">
                  <c:v>1028.7</c:v>
                </c:pt>
                <c:pt idx="33">
                  <c:v>1050.7</c:v>
                </c:pt>
              </c:numCache>
            </c:numRef>
          </c:xVal>
          <c:yVal>
            <c:numRef>
              <c:f>Sheet4!$B$4:$B$38</c:f>
              <c:numCache>
                <c:formatCode>General</c:formatCode>
                <c:ptCount val="35"/>
                <c:pt idx="0">
                  <c:v>200.2</c:v>
                </c:pt>
                <c:pt idx="1">
                  <c:v>400</c:v>
                </c:pt>
                <c:pt idx="2">
                  <c:v>599.79999999999995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1400.2</c:v>
                </c:pt>
                <c:pt idx="7">
                  <c:v>1600.2</c:v>
                </c:pt>
                <c:pt idx="8">
                  <c:v>1800</c:v>
                </c:pt>
                <c:pt idx="9">
                  <c:v>2000.4</c:v>
                </c:pt>
                <c:pt idx="10">
                  <c:v>2200.4</c:v>
                </c:pt>
                <c:pt idx="11">
                  <c:v>2400.1999999999998</c:v>
                </c:pt>
                <c:pt idx="12">
                  <c:v>2600.4</c:v>
                </c:pt>
                <c:pt idx="13">
                  <c:v>2800.4</c:v>
                </c:pt>
                <c:pt idx="14">
                  <c:v>3000.4</c:v>
                </c:pt>
                <c:pt idx="15">
                  <c:v>3100.6</c:v>
                </c:pt>
                <c:pt idx="16">
                  <c:v>3200.6</c:v>
                </c:pt>
                <c:pt idx="17">
                  <c:v>3300.6</c:v>
                </c:pt>
                <c:pt idx="18">
                  <c:v>3400.4</c:v>
                </c:pt>
                <c:pt idx="19">
                  <c:v>3500.4</c:v>
                </c:pt>
                <c:pt idx="20">
                  <c:v>3600.4</c:v>
                </c:pt>
                <c:pt idx="21">
                  <c:v>3700.4</c:v>
                </c:pt>
                <c:pt idx="22">
                  <c:v>3800.4</c:v>
                </c:pt>
                <c:pt idx="23">
                  <c:v>3900.4</c:v>
                </c:pt>
                <c:pt idx="24">
                  <c:v>4000.4</c:v>
                </c:pt>
                <c:pt idx="25">
                  <c:v>4100.3999999999996</c:v>
                </c:pt>
                <c:pt idx="26">
                  <c:v>4200.2</c:v>
                </c:pt>
                <c:pt idx="27">
                  <c:v>4300.3999999999996</c:v>
                </c:pt>
                <c:pt idx="28">
                  <c:v>4400.2</c:v>
                </c:pt>
                <c:pt idx="29">
                  <c:v>4500.3999999999996</c:v>
                </c:pt>
                <c:pt idx="30">
                  <c:v>4600.3999999999996</c:v>
                </c:pt>
                <c:pt idx="31">
                  <c:v>4700</c:v>
                </c:pt>
                <c:pt idx="32">
                  <c:v>4800.2</c:v>
                </c:pt>
                <c:pt idx="33">
                  <c:v>4900.3999999999996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F2-4705-A309-C0F5CDA37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661368"/>
        <c:axId val="308858248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General</c:formatCode>
                <c:ptCount val="35"/>
                <c:pt idx="0">
                  <c:v>43.05</c:v>
                </c:pt>
                <c:pt idx="1">
                  <c:v>85.5</c:v>
                </c:pt>
                <c:pt idx="2">
                  <c:v>128.1</c:v>
                </c:pt>
                <c:pt idx="3">
                  <c:v>170.75</c:v>
                </c:pt>
                <c:pt idx="4">
                  <c:v>213.45</c:v>
                </c:pt>
                <c:pt idx="5">
                  <c:v>256.14999999999998</c:v>
                </c:pt>
                <c:pt idx="6">
                  <c:v>298.89999999999998</c:v>
                </c:pt>
                <c:pt idx="7">
                  <c:v>341.75</c:v>
                </c:pt>
                <c:pt idx="8">
                  <c:v>384.6</c:v>
                </c:pt>
                <c:pt idx="9">
                  <c:v>427.45</c:v>
                </c:pt>
                <c:pt idx="10">
                  <c:v>469.35</c:v>
                </c:pt>
                <c:pt idx="11">
                  <c:v>512.1</c:v>
                </c:pt>
                <c:pt idx="12">
                  <c:v>554.9</c:v>
                </c:pt>
                <c:pt idx="13">
                  <c:v>597.70000000000005</c:v>
                </c:pt>
                <c:pt idx="14">
                  <c:v>640.54999999999995</c:v>
                </c:pt>
                <c:pt idx="15">
                  <c:v>662</c:v>
                </c:pt>
                <c:pt idx="16">
                  <c:v>683.4</c:v>
                </c:pt>
                <c:pt idx="17">
                  <c:v>704.8</c:v>
                </c:pt>
                <c:pt idx="18">
                  <c:v>726.2</c:v>
                </c:pt>
                <c:pt idx="19">
                  <c:v>747.65</c:v>
                </c:pt>
                <c:pt idx="20">
                  <c:v>769.15</c:v>
                </c:pt>
                <c:pt idx="21">
                  <c:v>790.65</c:v>
                </c:pt>
                <c:pt idx="22">
                  <c:v>812.1</c:v>
                </c:pt>
                <c:pt idx="23">
                  <c:v>833.65</c:v>
                </c:pt>
                <c:pt idx="24">
                  <c:v>855.2</c:v>
                </c:pt>
                <c:pt idx="25">
                  <c:v>876.7</c:v>
                </c:pt>
                <c:pt idx="26">
                  <c:v>898.3</c:v>
                </c:pt>
                <c:pt idx="27">
                  <c:v>919.9</c:v>
                </c:pt>
                <c:pt idx="28">
                  <c:v>941.6</c:v>
                </c:pt>
                <c:pt idx="29">
                  <c:v>963.4</c:v>
                </c:pt>
                <c:pt idx="30">
                  <c:v>985.1</c:v>
                </c:pt>
                <c:pt idx="31">
                  <c:v>1006.85</c:v>
                </c:pt>
                <c:pt idx="32">
                  <c:v>1028.7</c:v>
                </c:pt>
                <c:pt idx="33">
                  <c:v>1050.7</c:v>
                </c:pt>
              </c:numCache>
            </c:numRef>
          </c:xVal>
          <c:yVal>
            <c:numRef>
              <c:f>Sheet4!$H$4:$H$38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0.78333333333333333</c:v>
                </c:pt>
                <c:pt idx="11">
                  <c:v>1.6</c:v>
                </c:pt>
                <c:pt idx="12">
                  <c:v>2.2833333333333332</c:v>
                </c:pt>
                <c:pt idx="13">
                  <c:v>3.8666666666666667</c:v>
                </c:pt>
                <c:pt idx="14">
                  <c:v>4.3</c:v>
                </c:pt>
                <c:pt idx="15">
                  <c:v>4.2666666666666666</c:v>
                </c:pt>
                <c:pt idx="16">
                  <c:v>4.333333333333333</c:v>
                </c:pt>
                <c:pt idx="17">
                  <c:v>4.8</c:v>
                </c:pt>
                <c:pt idx="18">
                  <c:v>5.0166666666666666</c:v>
                </c:pt>
                <c:pt idx="19">
                  <c:v>5.2833333333333332</c:v>
                </c:pt>
                <c:pt idx="20">
                  <c:v>5.9</c:v>
                </c:pt>
                <c:pt idx="21">
                  <c:v>5.8833333333333337</c:v>
                </c:pt>
                <c:pt idx="22">
                  <c:v>6.35</c:v>
                </c:pt>
                <c:pt idx="23">
                  <c:v>6.25</c:v>
                </c:pt>
                <c:pt idx="24">
                  <c:v>6.3</c:v>
                </c:pt>
                <c:pt idx="25">
                  <c:v>6.8666666666666663</c:v>
                </c:pt>
                <c:pt idx="26">
                  <c:v>7.2166666666666668</c:v>
                </c:pt>
                <c:pt idx="27">
                  <c:v>7.5333333333333332</c:v>
                </c:pt>
                <c:pt idx="28">
                  <c:v>7.1166666666666663</c:v>
                </c:pt>
                <c:pt idx="29">
                  <c:v>7.2</c:v>
                </c:pt>
                <c:pt idx="30">
                  <c:v>7.7</c:v>
                </c:pt>
                <c:pt idx="31">
                  <c:v>7.9833333333333334</c:v>
                </c:pt>
                <c:pt idx="32">
                  <c:v>8.2833333333333332</c:v>
                </c:pt>
                <c:pt idx="33">
                  <c:v>9.3000000000000007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6F2-4705-A309-C0F5CDA37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874136"/>
        <c:axId val="308866280"/>
      </c:scatterChart>
      <c:valAx>
        <c:axId val="405661368"/>
        <c:scaling>
          <c:orientation val="minMax"/>
          <c:max val="1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858248"/>
        <c:crosses val="autoZero"/>
        <c:crossBetween val="midCat"/>
      </c:valAx>
      <c:valAx>
        <c:axId val="30885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61368"/>
        <c:crosses val="autoZero"/>
        <c:crossBetween val="midCat"/>
      </c:valAx>
      <c:valAx>
        <c:axId val="3088662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874136"/>
        <c:crosses val="max"/>
        <c:crossBetween val="midCat"/>
      </c:valAx>
      <c:valAx>
        <c:axId val="308874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8866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759989266517398"/>
          <c:y val="0.66177253187839702"/>
          <c:w val="0.29242618634332102"/>
          <c:h val="0.18397374294748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/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/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/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/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/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Q278"/>
  <sheetViews>
    <sheetView tabSelected="1" topLeftCell="F1" workbookViewId="0">
      <selection activeCell="Q28" sqref="Q28"/>
    </sheetView>
  </sheetViews>
  <sheetFormatPr defaultColWidth="8.59765625" defaultRowHeight="13.8"/>
  <cols>
    <col min="1" max="1" width="4.8984375" style="5" bestFit="1" customWidth="1"/>
    <col min="2" max="2" width="8.8984375" style="5" customWidth="1"/>
    <col min="3" max="3" width="9.3984375" style="5" customWidth="1"/>
    <col min="4" max="4" width="7.09765625" style="5" customWidth="1"/>
    <col min="5" max="5" width="11.69921875" style="5" customWidth="1"/>
    <col min="6" max="6" width="10" style="5" bestFit="1" customWidth="1"/>
    <col min="7" max="8" width="10" style="5" customWidth="1"/>
    <col min="9" max="9" width="10" style="6" customWidth="1"/>
    <col min="10" max="10" width="8.69921875" customWidth="1"/>
    <col min="12" max="12" width="13.59765625" customWidth="1"/>
    <col min="13" max="13" width="12.3984375" bestFit="1" customWidth="1"/>
    <col min="14" max="14" width="10.8984375" customWidth="1"/>
    <col min="15" max="15" width="10.69921875" bestFit="1" customWidth="1"/>
    <col min="16" max="16" width="18.5" bestFit="1" customWidth="1"/>
    <col min="17" max="17" width="17.69921875" customWidth="1"/>
  </cols>
  <sheetData>
    <row r="1" spans="1:17">
      <c r="A1" s="24" t="s">
        <v>40</v>
      </c>
      <c r="B1" s="24"/>
      <c r="C1" s="24"/>
      <c r="D1" s="24"/>
      <c r="E1" s="24"/>
      <c r="F1" s="24"/>
      <c r="G1" s="24"/>
      <c r="H1" s="24"/>
      <c r="I1" s="24"/>
      <c r="P1" s="25" t="s">
        <v>18</v>
      </c>
      <c r="Q1" s="25"/>
    </row>
    <row r="2" spans="1:1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7</v>
      </c>
      <c r="G2" s="17" t="s">
        <v>20</v>
      </c>
      <c r="H2" s="17" t="s">
        <v>21</v>
      </c>
      <c r="I2" s="17" t="s">
        <v>30</v>
      </c>
      <c r="P2" s="12" t="s">
        <v>19</v>
      </c>
      <c r="Q2" s="13">
        <v>4.67</v>
      </c>
    </row>
    <row r="3" spans="1:17">
      <c r="A3" s="17" t="s">
        <v>26</v>
      </c>
      <c r="B3" s="17" t="s">
        <v>26</v>
      </c>
      <c r="C3" s="17" t="s">
        <v>27</v>
      </c>
      <c r="D3" s="17" t="s">
        <v>27</v>
      </c>
      <c r="E3" s="17" t="s">
        <v>28</v>
      </c>
      <c r="F3" s="17" t="s">
        <v>28</v>
      </c>
      <c r="G3" s="17"/>
      <c r="H3" s="17" t="s">
        <v>29</v>
      </c>
      <c r="I3" s="17" t="s">
        <v>29</v>
      </c>
      <c r="P3" s="12"/>
      <c r="Q3" s="15"/>
    </row>
    <row r="4" spans="1:17">
      <c r="A4" s="17">
        <v>200</v>
      </c>
      <c r="B4" s="18">
        <v>200.2</v>
      </c>
      <c r="C4" s="17">
        <f>A4/$Q$2</f>
        <v>42.82655246252677</v>
      </c>
      <c r="D4" s="18">
        <v>43.05</v>
      </c>
      <c r="E4" s="17">
        <f>B4/D4</f>
        <v>4.6504065040650406</v>
      </c>
      <c r="F4" s="17">
        <f>E4/$Q$2</f>
        <v>0.99580439059208581</v>
      </c>
      <c r="G4" s="18">
        <v>0</v>
      </c>
      <c r="H4" s="17">
        <f>G4/$Q$22</f>
        <v>0</v>
      </c>
      <c r="I4" s="17">
        <f>SQRT(G4)/$Q$22</f>
        <v>0</v>
      </c>
      <c r="P4" s="12"/>
      <c r="Q4" s="15"/>
    </row>
    <row r="5" spans="1:17">
      <c r="A5" s="17">
        <v>400</v>
      </c>
      <c r="B5" s="18">
        <v>400</v>
      </c>
      <c r="C5" s="17">
        <f t="shared" ref="C5:C37" si="0">A5/$Q$2</f>
        <v>85.65310492505354</v>
      </c>
      <c r="D5" s="18">
        <v>85.5</v>
      </c>
      <c r="E5" s="17">
        <f t="shared" ref="E5:E37" si="1">B5/D5</f>
        <v>4.6783625730994149</v>
      </c>
      <c r="F5" s="17">
        <f t="shared" ref="F5:F37" si="2">E5/$Q$2</f>
        <v>1.0017907008778191</v>
      </c>
      <c r="G5" s="18">
        <v>0</v>
      </c>
      <c r="H5" s="17">
        <f t="shared" ref="H5:H37" si="3">G5/$Q$22</f>
        <v>0</v>
      </c>
      <c r="I5" s="17">
        <f t="shared" ref="I5:I37" si="4">SQRT(G5)/$Q$22</f>
        <v>0</v>
      </c>
      <c r="P5" s="25" t="s">
        <v>16</v>
      </c>
      <c r="Q5" s="25"/>
    </row>
    <row r="6" spans="1:17">
      <c r="A6" s="17">
        <v>600</v>
      </c>
      <c r="B6" s="18">
        <v>599.79999999999995</v>
      </c>
      <c r="C6" s="17">
        <f t="shared" si="0"/>
        <v>128.47965738758029</v>
      </c>
      <c r="D6" s="18">
        <v>128.1</v>
      </c>
      <c r="E6" s="17">
        <f t="shared" si="1"/>
        <v>4.6822794691647145</v>
      </c>
      <c r="F6" s="17">
        <f t="shared" si="2"/>
        <v>1.0026294366519732</v>
      </c>
      <c r="G6" s="18">
        <v>0</v>
      </c>
      <c r="H6" s="17">
        <f t="shared" si="3"/>
        <v>0</v>
      </c>
      <c r="I6" s="17">
        <f t="shared" si="4"/>
        <v>0</v>
      </c>
      <c r="P6" s="12" t="s">
        <v>17</v>
      </c>
      <c r="Q6" s="13" t="s">
        <v>43</v>
      </c>
    </row>
    <row r="7" spans="1:17">
      <c r="A7" s="17">
        <v>800</v>
      </c>
      <c r="B7" s="18">
        <v>800</v>
      </c>
      <c r="C7" s="17">
        <f t="shared" si="0"/>
        <v>171.30620985010708</v>
      </c>
      <c r="D7" s="18">
        <v>170.75</v>
      </c>
      <c r="E7" s="17">
        <f t="shared" si="1"/>
        <v>4.6852122986822842</v>
      </c>
      <c r="F7" s="17">
        <f t="shared" si="2"/>
        <v>1.0032574515379624</v>
      </c>
      <c r="G7" s="18">
        <v>0</v>
      </c>
      <c r="H7" s="17">
        <f t="shared" si="3"/>
        <v>0</v>
      </c>
      <c r="I7" s="17">
        <f t="shared" si="4"/>
        <v>0</v>
      </c>
      <c r="P7" s="12"/>
      <c r="Q7" s="13" t="s">
        <v>44</v>
      </c>
    </row>
    <row r="8" spans="1:17">
      <c r="A8" s="17">
        <v>1000</v>
      </c>
      <c r="B8" s="18">
        <v>1000</v>
      </c>
      <c r="C8" s="17">
        <f t="shared" si="0"/>
        <v>214.13276231263384</v>
      </c>
      <c r="D8" s="18">
        <v>213.45</v>
      </c>
      <c r="E8" s="17">
        <f t="shared" si="1"/>
        <v>4.6849379245725</v>
      </c>
      <c r="F8" s="17">
        <f t="shared" si="2"/>
        <v>1.0031986990519273</v>
      </c>
      <c r="G8" s="18">
        <v>0</v>
      </c>
      <c r="H8" s="17">
        <f t="shared" si="3"/>
        <v>0</v>
      </c>
      <c r="I8" s="17">
        <f t="shared" si="4"/>
        <v>0</v>
      </c>
      <c r="P8" s="25" t="s">
        <v>15</v>
      </c>
      <c r="Q8" s="25"/>
    </row>
    <row r="9" spans="1:17">
      <c r="A9" s="17">
        <v>1200</v>
      </c>
      <c r="B9" s="18">
        <v>1200</v>
      </c>
      <c r="C9" s="17">
        <f t="shared" si="0"/>
        <v>256.95931477516058</v>
      </c>
      <c r="D9" s="18">
        <v>256.14999999999998</v>
      </c>
      <c r="E9" s="17">
        <f t="shared" si="1"/>
        <v>4.6847550263517475</v>
      </c>
      <c r="F9" s="17">
        <f t="shared" si="2"/>
        <v>1.0031595345506954</v>
      </c>
      <c r="G9" s="18">
        <v>0</v>
      </c>
      <c r="H9" s="17">
        <f t="shared" si="3"/>
        <v>0</v>
      </c>
      <c r="I9" s="17">
        <f t="shared" si="4"/>
        <v>0</v>
      </c>
      <c r="P9" s="12" t="s">
        <v>17</v>
      </c>
      <c r="Q9" s="13" t="s">
        <v>45</v>
      </c>
    </row>
    <row r="10" spans="1:17">
      <c r="A10" s="17">
        <v>1400</v>
      </c>
      <c r="B10" s="18">
        <v>1400.2</v>
      </c>
      <c r="C10" s="17">
        <f t="shared" si="0"/>
        <v>299.7858672376874</v>
      </c>
      <c r="D10" s="18">
        <v>298.89999999999998</v>
      </c>
      <c r="E10" s="17">
        <f t="shared" si="1"/>
        <v>4.6845098695215794</v>
      </c>
      <c r="F10" s="17">
        <f t="shared" si="2"/>
        <v>1.0031070384414518</v>
      </c>
      <c r="G10" s="18">
        <v>0</v>
      </c>
      <c r="H10" s="17">
        <f t="shared" si="3"/>
        <v>0</v>
      </c>
      <c r="I10" s="17">
        <f t="shared" si="4"/>
        <v>0</v>
      </c>
      <c r="P10" s="12" t="s">
        <v>11</v>
      </c>
      <c r="Q10" s="13">
        <v>4</v>
      </c>
    </row>
    <row r="11" spans="1:17">
      <c r="A11" s="17">
        <v>1600</v>
      </c>
      <c r="B11" s="18">
        <v>1600.2</v>
      </c>
      <c r="C11" s="17">
        <f t="shared" si="0"/>
        <v>342.61241970021416</v>
      </c>
      <c r="D11" s="18">
        <v>341.75</v>
      </c>
      <c r="E11" s="17">
        <f t="shared" si="1"/>
        <v>4.6823701536210685</v>
      </c>
      <c r="F11" s="17">
        <f t="shared" si="2"/>
        <v>1.0026488551651109</v>
      </c>
      <c r="G11" s="18">
        <v>0</v>
      </c>
      <c r="H11" s="17">
        <f t="shared" si="3"/>
        <v>0</v>
      </c>
      <c r="I11" s="17">
        <f t="shared" si="4"/>
        <v>0</v>
      </c>
      <c r="P11" s="12" t="s">
        <v>12</v>
      </c>
      <c r="Q11" s="13">
        <v>4.5</v>
      </c>
    </row>
    <row r="12" spans="1:17">
      <c r="A12" s="17">
        <v>1800</v>
      </c>
      <c r="B12" s="18">
        <v>1800</v>
      </c>
      <c r="C12" s="17">
        <f t="shared" si="0"/>
        <v>385.43897216274092</v>
      </c>
      <c r="D12" s="18">
        <v>384.6</v>
      </c>
      <c r="E12" s="17">
        <f t="shared" si="1"/>
        <v>4.6801872074882995</v>
      </c>
      <c r="F12" s="17">
        <f t="shared" si="2"/>
        <v>1.0021814148797215</v>
      </c>
      <c r="G12" s="18">
        <v>0</v>
      </c>
      <c r="H12" s="17">
        <f t="shared" si="3"/>
        <v>0</v>
      </c>
      <c r="I12" s="17">
        <f t="shared" si="4"/>
        <v>0</v>
      </c>
      <c r="P12" s="12"/>
      <c r="Q12" s="12"/>
    </row>
    <row r="13" spans="1:17">
      <c r="A13" s="17">
        <v>2000</v>
      </c>
      <c r="B13" s="18">
        <v>2000.4</v>
      </c>
      <c r="C13" s="17">
        <f t="shared" si="0"/>
        <v>428.26552462526769</v>
      </c>
      <c r="D13" s="18">
        <v>427.45</v>
      </c>
      <c r="E13" s="17">
        <f t="shared" si="1"/>
        <v>4.679845595976138</v>
      </c>
      <c r="F13" s="17">
        <f t="shared" si="2"/>
        <v>1.0021082646629846</v>
      </c>
      <c r="G13" s="18">
        <v>0</v>
      </c>
      <c r="H13" s="17">
        <f t="shared" si="3"/>
        <v>0</v>
      </c>
      <c r="I13" s="17">
        <f t="shared" si="4"/>
        <v>0</v>
      </c>
      <c r="P13" s="12" t="s">
        <v>14</v>
      </c>
      <c r="Q13" s="13">
        <v>500</v>
      </c>
    </row>
    <row r="14" spans="1:17">
      <c r="A14" s="17">
        <v>2200</v>
      </c>
      <c r="B14" s="18">
        <v>2200.4</v>
      </c>
      <c r="C14" s="17">
        <f t="shared" si="0"/>
        <v>471.09207708779445</v>
      </c>
      <c r="D14" s="18">
        <v>469.35</v>
      </c>
      <c r="E14" s="17">
        <f t="shared" si="1"/>
        <v>4.6881857888569298</v>
      </c>
      <c r="F14" s="17">
        <f t="shared" si="2"/>
        <v>1.0038941732027686</v>
      </c>
      <c r="G14" s="18">
        <v>47</v>
      </c>
      <c r="H14" s="17">
        <f t="shared" si="3"/>
        <v>0.78333333333333333</v>
      </c>
      <c r="I14" s="17">
        <f t="shared" si="4"/>
        <v>0.11426091000668406</v>
      </c>
      <c r="P14" s="12" t="s">
        <v>13</v>
      </c>
      <c r="Q14" s="13">
        <v>500</v>
      </c>
    </row>
    <row r="15" spans="1:17">
      <c r="A15" s="17">
        <v>2400</v>
      </c>
      <c r="B15" s="18">
        <v>2400.1999999999998</v>
      </c>
      <c r="C15" s="17">
        <f t="shared" si="0"/>
        <v>513.91862955032116</v>
      </c>
      <c r="D15" s="18">
        <v>512.1</v>
      </c>
      <c r="E15" s="17">
        <f t="shared" si="1"/>
        <v>4.686975200156219</v>
      </c>
      <c r="F15" s="17">
        <f t="shared" si="2"/>
        <v>1.003634946500261</v>
      </c>
      <c r="G15" s="18">
        <v>96</v>
      </c>
      <c r="H15" s="17">
        <f t="shared" si="3"/>
        <v>1.6</v>
      </c>
      <c r="I15" s="17">
        <f t="shared" si="4"/>
        <v>0.16329931618554519</v>
      </c>
      <c r="P15" s="12"/>
      <c r="Q15" s="14"/>
    </row>
    <row r="16" spans="1:17">
      <c r="A16" s="17">
        <v>2600</v>
      </c>
      <c r="B16" s="18">
        <v>2600.4</v>
      </c>
      <c r="C16" s="17">
        <f t="shared" si="0"/>
        <v>556.74518201284798</v>
      </c>
      <c r="D16" s="18">
        <v>554.9</v>
      </c>
      <c r="E16" s="17">
        <f t="shared" si="1"/>
        <v>4.6862497747341871</v>
      </c>
      <c r="F16" s="17">
        <f t="shared" si="2"/>
        <v>1.0034796091507896</v>
      </c>
      <c r="G16" s="18">
        <v>137</v>
      </c>
      <c r="H16" s="17">
        <f t="shared" si="3"/>
        <v>2.2833333333333332</v>
      </c>
      <c r="I16" s="17">
        <f t="shared" si="4"/>
        <v>0.19507833184532711</v>
      </c>
      <c r="P16" s="25" t="s">
        <v>22</v>
      </c>
      <c r="Q16" s="25"/>
    </row>
    <row r="17" spans="1:17">
      <c r="A17" s="17">
        <v>2800</v>
      </c>
      <c r="B17" s="18">
        <v>2800.4</v>
      </c>
      <c r="C17" s="17">
        <f t="shared" si="0"/>
        <v>599.5717344753748</v>
      </c>
      <c r="D17" s="18">
        <v>597.70000000000005</v>
      </c>
      <c r="E17" s="17">
        <f t="shared" si="1"/>
        <v>4.6852936255646647</v>
      </c>
      <c r="F17" s="17">
        <f t="shared" si="2"/>
        <v>1.0032748662879367</v>
      </c>
      <c r="G17" s="18">
        <v>232</v>
      </c>
      <c r="H17" s="17">
        <f t="shared" si="3"/>
        <v>3.8666666666666667</v>
      </c>
      <c r="I17" s="17">
        <f t="shared" si="4"/>
        <v>0.25385910352879698</v>
      </c>
      <c r="P17" s="12" t="s">
        <v>17</v>
      </c>
      <c r="Q17" s="13" t="s">
        <v>46</v>
      </c>
    </row>
    <row r="18" spans="1:17">
      <c r="A18" s="17">
        <v>3000</v>
      </c>
      <c r="B18" s="18">
        <v>3000.4</v>
      </c>
      <c r="C18" s="17">
        <f t="shared" si="0"/>
        <v>642.3982869379015</v>
      </c>
      <c r="D18" s="18">
        <v>640.54999999999995</v>
      </c>
      <c r="E18" s="17">
        <f t="shared" si="1"/>
        <v>4.6840996019046139</v>
      </c>
      <c r="F18" s="17">
        <f t="shared" si="2"/>
        <v>1.0030191867033436</v>
      </c>
      <c r="G18" s="18">
        <v>258</v>
      </c>
      <c r="H18" s="17">
        <f t="shared" si="3"/>
        <v>4.3</v>
      </c>
      <c r="I18" s="17">
        <f t="shared" si="4"/>
        <v>0.26770630673681683</v>
      </c>
      <c r="P18" s="12" t="s">
        <v>23</v>
      </c>
      <c r="Q18" s="13">
        <v>-140</v>
      </c>
    </row>
    <row r="19" spans="1:17">
      <c r="A19" s="17">
        <v>3100</v>
      </c>
      <c r="B19" s="18">
        <v>3100.6</v>
      </c>
      <c r="C19" s="17">
        <f t="shared" si="0"/>
        <v>663.81156316916486</v>
      </c>
      <c r="D19" s="18">
        <v>662</v>
      </c>
      <c r="E19" s="17">
        <f t="shared" si="1"/>
        <v>4.6836858006042297</v>
      </c>
      <c r="F19" s="17">
        <f t="shared" si="2"/>
        <v>1.0029305782878437</v>
      </c>
      <c r="G19" s="18">
        <v>256</v>
      </c>
      <c r="H19" s="17">
        <f t="shared" si="3"/>
        <v>4.2666666666666666</v>
      </c>
      <c r="I19" s="17">
        <f t="shared" si="4"/>
        <v>0.26666666666666666</v>
      </c>
      <c r="P19" s="12"/>
      <c r="Q19" s="12"/>
    </row>
    <row r="20" spans="1:17">
      <c r="A20" s="17">
        <v>3200</v>
      </c>
      <c r="B20" s="18">
        <v>3200.6</v>
      </c>
      <c r="C20" s="17">
        <f t="shared" si="0"/>
        <v>685.22483940042832</v>
      </c>
      <c r="D20" s="18">
        <v>683.4</v>
      </c>
      <c r="E20" s="17">
        <f t="shared" si="1"/>
        <v>4.6833479660520929</v>
      </c>
      <c r="F20" s="17">
        <f t="shared" si="2"/>
        <v>1.0028582368419898</v>
      </c>
      <c r="G20" s="18">
        <v>260</v>
      </c>
      <c r="H20" s="17">
        <f t="shared" si="3"/>
        <v>4.333333333333333</v>
      </c>
      <c r="I20" s="17">
        <f t="shared" si="4"/>
        <v>0.26874192494328497</v>
      </c>
      <c r="P20" s="25" t="s">
        <v>24</v>
      </c>
      <c r="Q20" s="25"/>
    </row>
    <row r="21" spans="1:17">
      <c r="A21" s="17">
        <v>3300</v>
      </c>
      <c r="B21" s="18">
        <v>3300.6</v>
      </c>
      <c r="C21" s="17">
        <f t="shared" si="0"/>
        <v>706.63811563169168</v>
      </c>
      <c r="D21" s="18">
        <v>704.8</v>
      </c>
      <c r="E21" s="17">
        <f t="shared" si="1"/>
        <v>4.6830306469920551</v>
      </c>
      <c r="F21" s="17">
        <f t="shared" si="2"/>
        <v>1.0027902884351296</v>
      </c>
      <c r="G21" s="18">
        <v>288</v>
      </c>
      <c r="H21" s="17">
        <f t="shared" si="3"/>
        <v>4.8</v>
      </c>
      <c r="I21" s="17">
        <f t="shared" si="4"/>
        <v>0.28284271247461901</v>
      </c>
      <c r="P21" s="12" t="s">
        <v>17</v>
      </c>
      <c r="Q21" s="13" t="s">
        <v>47</v>
      </c>
    </row>
    <row r="22" spans="1:17">
      <c r="A22" s="17">
        <v>3400</v>
      </c>
      <c r="B22" s="18">
        <v>3400.4</v>
      </c>
      <c r="C22" s="17">
        <f t="shared" si="0"/>
        <v>728.05139186295503</v>
      </c>
      <c r="D22" s="18">
        <v>726.2</v>
      </c>
      <c r="E22" s="17">
        <f t="shared" si="1"/>
        <v>4.6824566235196912</v>
      </c>
      <c r="F22" s="17">
        <f t="shared" si="2"/>
        <v>1.00266737120336</v>
      </c>
      <c r="G22" s="18">
        <v>301</v>
      </c>
      <c r="H22" s="17">
        <f t="shared" si="3"/>
        <v>5.0166666666666666</v>
      </c>
      <c r="I22" s="17">
        <f t="shared" si="4"/>
        <v>0.28915585954829121</v>
      </c>
      <c r="P22" s="12" t="s">
        <v>25</v>
      </c>
      <c r="Q22" s="13">
        <v>60</v>
      </c>
    </row>
    <row r="23" spans="1:17">
      <c r="A23" s="17">
        <v>3500</v>
      </c>
      <c r="B23" s="18">
        <v>3500.4</v>
      </c>
      <c r="C23" s="17">
        <f t="shared" si="0"/>
        <v>749.46466809421838</v>
      </c>
      <c r="D23" s="18">
        <v>747.65</v>
      </c>
      <c r="E23" s="17">
        <f t="shared" si="1"/>
        <v>4.6818698588911927</v>
      </c>
      <c r="F23" s="17">
        <f t="shared" si="2"/>
        <v>1.0025417256726323</v>
      </c>
      <c r="G23" s="18">
        <v>317</v>
      </c>
      <c r="H23" s="17">
        <f t="shared" si="3"/>
        <v>5.2833333333333332</v>
      </c>
      <c r="I23" s="17">
        <f t="shared" si="4"/>
        <v>0.29674156357941428</v>
      </c>
    </row>
    <row r="24" spans="1:17">
      <c r="A24" s="17">
        <v>3600</v>
      </c>
      <c r="B24" s="18">
        <v>3600.4</v>
      </c>
      <c r="C24" s="17">
        <f t="shared" si="0"/>
        <v>770.87794432548185</v>
      </c>
      <c r="D24" s="18">
        <v>769.15</v>
      </c>
      <c r="E24" s="17">
        <f t="shared" si="1"/>
        <v>4.6810115062081525</v>
      </c>
      <c r="F24" s="17">
        <f t="shared" si="2"/>
        <v>1.0023579242415743</v>
      </c>
      <c r="G24" s="18">
        <v>354</v>
      </c>
      <c r="H24" s="17">
        <f t="shared" si="3"/>
        <v>5.9</v>
      </c>
      <c r="I24" s="17">
        <f t="shared" si="4"/>
        <v>0.31358146203711296</v>
      </c>
    </row>
    <row r="25" spans="1:17" ht="14.4">
      <c r="A25" s="17">
        <v>3700</v>
      </c>
      <c r="B25" s="18">
        <v>3700.4</v>
      </c>
      <c r="C25" s="17">
        <f t="shared" si="0"/>
        <v>792.2912205567452</v>
      </c>
      <c r="D25" s="18">
        <v>790.65</v>
      </c>
      <c r="E25" s="17">
        <f t="shared" si="1"/>
        <v>4.6801998355783221</v>
      </c>
      <c r="F25" s="17">
        <f t="shared" si="2"/>
        <v>1.0021841189675209</v>
      </c>
      <c r="G25" s="18">
        <v>353</v>
      </c>
      <c r="H25" s="17">
        <f t="shared" si="3"/>
        <v>5.8833333333333337</v>
      </c>
      <c r="I25" s="17">
        <f t="shared" si="4"/>
        <v>0.31313823713426558</v>
      </c>
      <c r="J25" s="4"/>
      <c r="K25" s="4"/>
      <c r="L25" s="4"/>
      <c r="M25" s="4"/>
      <c r="N25" s="4"/>
      <c r="O25" s="4"/>
      <c r="P25" s="22" t="s">
        <v>31</v>
      </c>
      <c r="Q25" s="23"/>
    </row>
    <row r="26" spans="1:17" ht="14.4">
      <c r="A26" s="17">
        <v>3800</v>
      </c>
      <c r="B26" s="18">
        <v>3800.4</v>
      </c>
      <c r="C26" s="17">
        <f t="shared" si="0"/>
        <v>813.70449678800856</v>
      </c>
      <c r="D26" s="18">
        <v>812.1</v>
      </c>
      <c r="E26" s="17">
        <f t="shared" si="1"/>
        <v>4.6797192463982267</v>
      </c>
      <c r="F26" s="17">
        <f t="shared" si="2"/>
        <v>1.0020812090788493</v>
      </c>
      <c r="G26" s="18">
        <v>381</v>
      </c>
      <c r="H26" s="17">
        <f t="shared" si="3"/>
        <v>6.35</v>
      </c>
      <c r="I26" s="17">
        <f t="shared" si="4"/>
        <v>0.32532035493238559</v>
      </c>
      <c r="J26" s="4"/>
      <c r="K26" s="8"/>
      <c r="L26" s="8"/>
      <c r="M26" s="8"/>
      <c r="N26" s="8"/>
      <c r="O26" s="4"/>
      <c r="P26" s="16" t="s">
        <v>32</v>
      </c>
      <c r="Q26" s="10">
        <f>B37</f>
        <v>4900.3999999999996</v>
      </c>
    </row>
    <row r="27" spans="1:17" ht="14.4">
      <c r="A27" s="17">
        <v>3900</v>
      </c>
      <c r="B27" s="18">
        <v>3900.4</v>
      </c>
      <c r="C27" s="17">
        <f t="shared" si="0"/>
        <v>835.11777301927191</v>
      </c>
      <c r="D27" s="18">
        <v>833.65</v>
      </c>
      <c r="E27" s="17">
        <f t="shared" si="1"/>
        <v>4.6787020932045822</v>
      </c>
      <c r="F27" s="17">
        <f t="shared" si="2"/>
        <v>1.0018634032557991</v>
      </c>
      <c r="G27" s="18">
        <v>375</v>
      </c>
      <c r="H27" s="17">
        <f t="shared" si="3"/>
        <v>6.25</v>
      </c>
      <c r="I27" s="17">
        <f t="shared" si="4"/>
        <v>0.3227486121839514</v>
      </c>
      <c r="J27" s="4"/>
      <c r="K27" s="8"/>
      <c r="L27" s="8"/>
      <c r="M27" s="8"/>
      <c r="N27" s="8"/>
      <c r="O27" s="4"/>
      <c r="P27" s="16" t="s">
        <v>33</v>
      </c>
      <c r="Q27" s="10">
        <f>Q28*4.7</f>
        <v>4938.29</v>
      </c>
    </row>
    <row r="28" spans="1:17" ht="14.4">
      <c r="A28" s="17">
        <v>4000</v>
      </c>
      <c r="B28" s="18">
        <v>4000.4</v>
      </c>
      <c r="C28" s="17">
        <f t="shared" si="0"/>
        <v>856.53104925053537</v>
      </c>
      <c r="D28" s="18">
        <v>855.2</v>
      </c>
      <c r="E28" s="17">
        <f t="shared" si="1"/>
        <v>4.6777362020579982</v>
      </c>
      <c r="F28" s="17">
        <f t="shared" si="2"/>
        <v>1.0016565743164878</v>
      </c>
      <c r="G28" s="18">
        <v>378</v>
      </c>
      <c r="H28" s="17">
        <f t="shared" si="3"/>
        <v>6.3</v>
      </c>
      <c r="I28" s="17">
        <f t="shared" si="4"/>
        <v>0.32403703492039304</v>
      </c>
      <c r="J28" s="4"/>
      <c r="K28" s="8"/>
      <c r="L28" s="8"/>
      <c r="M28" s="8"/>
      <c r="N28" s="8"/>
      <c r="O28" s="4"/>
      <c r="P28" s="16" t="s">
        <v>34</v>
      </c>
      <c r="Q28" s="10">
        <f>D37</f>
        <v>1050.7</v>
      </c>
    </row>
    <row r="29" spans="1:17" ht="14.4">
      <c r="A29" s="17">
        <v>4100</v>
      </c>
      <c r="B29" s="18">
        <v>4100.3999999999996</v>
      </c>
      <c r="C29" s="17">
        <f t="shared" si="0"/>
        <v>877.94432548179873</v>
      </c>
      <c r="D29" s="18">
        <v>876.7</v>
      </c>
      <c r="E29" s="17">
        <f t="shared" si="1"/>
        <v>4.677084521501083</v>
      </c>
      <c r="F29" s="17">
        <f t="shared" si="2"/>
        <v>1.0015170281586903</v>
      </c>
      <c r="G29" s="18">
        <v>412</v>
      </c>
      <c r="H29" s="17">
        <f t="shared" si="3"/>
        <v>6.8666666666666663</v>
      </c>
      <c r="I29" s="17">
        <f t="shared" si="4"/>
        <v>0.33829638550307395</v>
      </c>
      <c r="J29" s="4"/>
      <c r="K29" s="8"/>
      <c r="L29" s="8"/>
      <c r="M29" s="8"/>
      <c r="N29" s="8"/>
      <c r="O29" s="4"/>
      <c r="P29" s="16" t="s">
        <v>35</v>
      </c>
      <c r="Q29" s="10">
        <f>Q2</f>
        <v>4.67</v>
      </c>
    </row>
    <row r="30" spans="1:17" ht="14.4">
      <c r="A30" s="17">
        <v>4200</v>
      </c>
      <c r="B30" s="18">
        <v>4200.2</v>
      </c>
      <c r="C30" s="17">
        <f t="shared" si="0"/>
        <v>899.35760171306208</v>
      </c>
      <c r="D30" s="18">
        <v>898.3</v>
      </c>
      <c r="E30" s="17">
        <f t="shared" si="1"/>
        <v>4.6757208059668258</v>
      </c>
      <c r="F30" s="17">
        <f t="shared" si="2"/>
        <v>1.0012250119843311</v>
      </c>
      <c r="G30" s="18">
        <v>433</v>
      </c>
      <c r="H30" s="17">
        <f t="shared" si="3"/>
        <v>7.2166666666666668</v>
      </c>
      <c r="I30" s="17">
        <f t="shared" si="4"/>
        <v>0.34681086744474687</v>
      </c>
      <c r="J30" s="4"/>
      <c r="K30" s="8"/>
      <c r="L30" s="8"/>
      <c r="M30" s="8"/>
      <c r="N30" s="8"/>
      <c r="O30" s="4"/>
      <c r="P30" s="16" t="s">
        <v>36</v>
      </c>
      <c r="Q30" s="11">
        <f>SLOPE(V,I)</f>
        <v>4.6695603620186095</v>
      </c>
    </row>
    <row r="31" spans="1:17" ht="14.4">
      <c r="A31" s="17">
        <v>4300</v>
      </c>
      <c r="B31" s="18">
        <v>4300.3999999999996</v>
      </c>
      <c r="C31" s="17">
        <f t="shared" si="0"/>
        <v>920.77087794432555</v>
      </c>
      <c r="D31" s="18">
        <v>919.9</v>
      </c>
      <c r="E31" s="17">
        <f t="shared" si="1"/>
        <v>4.6748559626046307</v>
      </c>
      <c r="F31" s="17">
        <f t="shared" si="2"/>
        <v>1.0010398206862163</v>
      </c>
      <c r="G31" s="18">
        <v>452</v>
      </c>
      <c r="H31" s="17">
        <f t="shared" si="3"/>
        <v>7.5333333333333332</v>
      </c>
      <c r="I31" s="17">
        <f t="shared" si="4"/>
        <v>0.35433819375782166</v>
      </c>
      <c r="J31" s="4"/>
      <c r="K31" s="8"/>
      <c r="L31" s="8"/>
      <c r="M31" s="8"/>
      <c r="N31" s="8"/>
      <c r="O31" s="4"/>
      <c r="P31" s="16" t="s">
        <v>37</v>
      </c>
      <c r="Q31" s="10">
        <f>ABS(Q29-Q30)*100/Q29</f>
        <v>9.414089537268985E-3</v>
      </c>
    </row>
    <row r="32" spans="1:17" ht="14.4">
      <c r="A32" s="17">
        <v>4400</v>
      </c>
      <c r="B32" s="18">
        <v>4400.2</v>
      </c>
      <c r="C32" s="17">
        <f t="shared" si="0"/>
        <v>942.1841541755889</v>
      </c>
      <c r="D32" s="18">
        <v>941.6</v>
      </c>
      <c r="E32" s="17">
        <f t="shared" si="1"/>
        <v>4.6731096006796937</v>
      </c>
      <c r="F32" s="17">
        <f t="shared" si="2"/>
        <v>1.000665867383232</v>
      </c>
      <c r="G32" s="18">
        <v>427</v>
      </c>
      <c r="H32" s="17">
        <f t="shared" si="3"/>
        <v>7.1166666666666663</v>
      </c>
      <c r="I32" s="17">
        <f t="shared" si="4"/>
        <v>0.34439963866286377</v>
      </c>
      <c r="J32" s="4"/>
      <c r="K32" s="4"/>
      <c r="L32" s="4"/>
      <c r="M32" s="4"/>
      <c r="N32" s="4"/>
      <c r="O32" s="4"/>
      <c r="P32" s="16" t="s">
        <v>38</v>
      </c>
      <c r="Q32" s="10">
        <f>H37</f>
        <v>9.3000000000000007</v>
      </c>
    </row>
    <row r="33" spans="1:17" ht="14.4">
      <c r="A33" s="17">
        <v>4500</v>
      </c>
      <c r="B33" s="18">
        <v>4500.3999999999996</v>
      </c>
      <c r="C33" s="17">
        <f t="shared" si="0"/>
        <v>963.59743040685225</v>
      </c>
      <c r="D33" s="18">
        <v>963.4</v>
      </c>
      <c r="E33" s="17">
        <f t="shared" si="1"/>
        <v>4.6713722233755446</v>
      </c>
      <c r="F33" s="17">
        <f t="shared" si="2"/>
        <v>1.0002938379819153</v>
      </c>
      <c r="G33" s="18">
        <v>432</v>
      </c>
      <c r="H33" s="17">
        <f t="shared" si="3"/>
        <v>7.2</v>
      </c>
      <c r="I33" s="17">
        <f t="shared" si="4"/>
        <v>0.34641016151377546</v>
      </c>
      <c r="J33" s="4"/>
      <c r="K33" s="4"/>
      <c r="L33" s="4"/>
      <c r="M33" s="4"/>
      <c r="N33" s="4"/>
      <c r="O33" s="4"/>
      <c r="P33" s="16" t="s">
        <v>39</v>
      </c>
      <c r="Q33" s="10">
        <f>I37</f>
        <v>0.39370039370059051</v>
      </c>
    </row>
    <row r="34" spans="1:17">
      <c r="A34" s="17">
        <v>4600</v>
      </c>
      <c r="B34" s="18">
        <v>4600.3999999999996</v>
      </c>
      <c r="C34" s="17">
        <f t="shared" si="0"/>
        <v>985.01070663811561</v>
      </c>
      <c r="D34" s="18">
        <v>985.1</v>
      </c>
      <c r="E34" s="17">
        <f t="shared" si="1"/>
        <v>4.6699827428687435</v>
      </c>
      <c r="F34" s="17">
        <f t="shared" si="2"/>
        <v>0.99999630468281442</v>
      </c>
      <c r="G34" s="18">
        <v>462</v>
      </c>
      <c r="H34" s="17">
        <f t="shared" si="3"/>
        <v>7.7</v>
      </c>
      <c r="I34" s="17">
        <f t="shared" si="4"/>
        <v>0.3582364210034113</v>
      </c>
      <c r="J34" s="4"/>
      <c r="K34" s="4"/>
      <c r="L34" s="4"/>
      <c r="M34" s="4"/>
      <c r="N34" s="4"/>
      <c r="O34" s="4"/>
    </row>
    <row r="35" spans="1:17">
      <c r="A35" s="17">
        <v>4700</v>
      </c>
      <c r="B35" s="18">
        <v>4700</v>
      </c>
      <c r="C35" s="17">
        <f t="shared" si="0"/>
        <v>1006.4239828693791</v>
      </c>
      <c r="D35" s="18">
        <v>1006.85</v>
      </c>
      <c r="E35" s="17">
        <f t="shared" si="1"/>
        <v>4.6680240353577993</v>
      </c>
      <c r="F35" s="17">
        <f t="shared" si="2"/>
        <v>0.99957688123293353</v>
      </c>
      <c r="G35" s="18">
        <v>479</v>
      </c>
      <c r="H35" s="17">
        <f t="shared" si="3"/>
        <v>7.9833333333333334</v>
      </c>
      <c r="I35" s="17">
        <f t="shared" si="4"/>
        <v>0.36476781047065482</v>
      </c>
      <c r="J35" s="4"/>
      <c r="K35" s="4"/>
      <c r="L35" s="4"/>
      <c r="M35" s="4"/>
      <c r="N35" s="4"/>
      <c r="O35" s="4"/>
    </row>
    <row r="36" spans="1:17">
      <c r="A36" s="17">
        <v>4800</v>
      </c>
      <c r="B36" s="18">
        <v>4800.2</v>
      </c>
      <c r="C36" s="17">
        <f t="shared" si="0"/>
        <v>1027.8372591006423</v>
      </c>
      <c r="D36" s="18">
        <v>1028.7</v>
      </c>
      <c r="E36" s="17">
        <f t="shared" si="1"/>
        <v>4.6662778263828129</v>
      </c>
      <c r="F36" s="17">
        <f t="shared" si="2"/>
        <v>0.99920296068154457</v>
      </c>
      <c r="G36" s="18">
        <v>497</v>
      </c>
      <c r="H36" s="17">
        <f t="shared" si="3"/>
        <v>8.2833333333333332</v>
      </c>
      <c r="I36" s="17">
        <f t="shared" si="4"/>
        <v>0.37155828016013259</v>
      </c>
    </row>
    <row r="37" spans="1:17">
      <c r="A37" s="17">
        <v>4900</v>
      </c>
      <c r="B37" s="18">
        <v>4900.3999999999996</v>
      </c>
      <c r="C37" s="17">
        <f t="shared" si="0"/>
        <v>1049.2505353319059</v>
      </c>
      <c r="D37" s="18">
        <v>1050.7</v>
      </c>
      <c r="E37" s="17">
        <f t="shared" si="1"/>
        <v>4.6639383268297321</v>
      </c>
      <c r="F37" s="17">
        <f t="shared" si="2"/>
        <v>0.99870199717981412</v>
      </c>
      <c r="G37" s="18">
        <v>558</v>
      </c>
      <c r="H37" s="17">
        <f t="shared" si="3"/>
        <v>9.3000000000000007</v>
      </c>
      <c r="I37" s="17">
        <f t="shared" si="4"/>
        <v>0.39370039370059051</v>
      </c>
      <c r="P37" t="s">
        <v>41</v>
      </c>
      <c r="Q37" t="s">
        <v>42</v>
      </c>
    </row>
    <row r="38" spans="1:17">
      <c r="P38" t="s">
        <v>48</v>
      </c>
      <c r="Q38" t="s">
        <v>50</v>
      </c>
    </row>
    <row r="39" spans="1:17">
      <c r="P39" t="s">
        <v>49</v>
      </c>
      <c r="Q39" t="s">
        <v>51</v>
      </c>
    </row>
    <row r="40" spans="1:17">
      <c r="P40" t="s">
        <v>52</v>
      </c>
      <c r="Q40" s="19">
        <v>0.64</v>
      </c>
    </row>
    <row r="43" spans="1:17" hidden="1">
      <c r="J43" s="1"/>
      <c r="K43" s="1"/>
      <c r="L43" s="1"/>
      <c r="M43" s="1"/>
      <c r="N43" s="1"/>
      <c r="O43" s="1"/>
    </row>
    <row r="44" spans="1:17" hidden="1">
      <c r="A44" s="20" t="s">
        <v>5</v>
      </c>
      <c r="B44" s="20"/>
      <c r="C44" s="20"/>
      <c r="D44" s="20"/>
      <c r="E44" s="20"/>
      <c r="F44" s="20"/>
      <c r="G44" s="9"/>
      <c r="H44" s="9"/>
      <c r="I44" s="9"/>
      <c r="J44" s="3"/>
      <c r="K44" s="3"/>
      <c r="L44" s="3"/>
      <c r="M44" s="3"/>
      <c r="N44" s="3"/>
    </row>
    <row r="45" spans="1:17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17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17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17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19.95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0" t="s">
        <v>6</v>
      </c>
      <c r="B70" s="20"/>
      <c r="C70" s="20"/>
      <c r="D70" s="20"/>
      <c r="E70" s="20"/>
      <c r="F70" s="20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/>
    <row r="94" spans="1:10" hidden="1">
      <c r="A94" s="21"/>
      <c r="B94" s="21"/>
      <c r="C94" s="21"/>
      <c r="D94" s="21"/>
      <c r="E94" s="21"/>
    </row>
    <row r="95" spans="1:10" hidden="1">
      <c r="A95" s="21"/>
      <c r="B95" s="21"/>
      <c r="C95" s="21"/>
      <c r="D95" s="21"/>
      <c r="E95" s="21"/>
    </row>
    <row r="96" spans="1:10" hidden="1">
      <c r="A96" s="21"/>
      <c r="B96" s="21"/>
      <c r="C96" s="21"/>
      <c r="D96" s="21"/>
      <c r="E96" s="21"/>
    </row>
    <row r="97" spans="1:9" hidden="1">
      <c r="A97" s="21"/>
      <c r="B97" s="21"/>
      <c r="C97" s="21"/>
      <c r="D97" s="21"/>
      <c r="E97" s="21"/>
    </row>
    <row r="98" spans="1:9" hidden="1">
      <c r="A98" s="20" t="s">
        <v>8</v>
      </c>
      <c r="B98" s="20"/>
      <c r="C98" s="20"/>
      <c r="D98" s="20"/>
      <c r="E98" s="20"/>
      <c r="F98" s="20"/>
      <c r="G98" s="9"/>
      <c r="H98" s="9"/>
      <c r="I98" s="9"/>
    </row>
    <row r="99" spans="1:9" hidden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/>
    <row r="117" spans="1:9" hidden="1"/>
    <row r="118" spans="1:9" hidden="1">
      <c r="A118" s="20" t="s">
        <v>9</v>
      </c>
      <c r="B118" s="20"/>
      <c r="C118" s="20"/>
      <c r="D118" s="20"/>
      <c r="E118" s="20"/>
      <c r="F118" s="20"/>
      <c r="G118" s="9"/>
      <c r="H118" s="9"/>
      <c r="I118" s="9"/>
    </row>
    <row r="119" spans="1:9" hidden="1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/>
    <row r="141" spans="1:6" hidden="1"/>
    <row r="142" spans="1:6" hidden="1"/>
    <row r="143" spans="1:6" hidden="1"/>
    <row r="144" spans="1:6" hidden="1"/>
    <row r="145" spans="1:9" hidden="1"/>
    <row r="146" spans="1:9" hidden="1">
      <c r="A146" s="20" t="s">
        <v>10</v>
      </c>
      <c r="B146" s="20"/>
      <c r="C146" s="20"/>
      <c r="D146" s="20"/>
      <c r="E146" s="20"/>
      <c r="F146" s="20"/>
      <c r="G146" s="9"/>
      <c r="H146" s="9"/>
      <c r="I146" s="9"/>
    </row>
    <row r="147" spans="1:9" hidden="1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mergeCells count="13">
    <mergeCell ref="P25:Q25"/>
    <mergeCell ref="A1:I1"/>
    <mergeCell ref="P1:Q1"/>
    <mergeCell ref="P16:Q16"/>
    <mergeCell ref="P20:Q20"/>
    <mergeCell ref="P8:Q8"/>
    <mergeCell ref="P5:Q5"/>
    <mergeCell ref="A146:F146"/>
    <mergeCell ref="A44:F44"/>
    <mergeCell ref="A70:F70"/>
    <mergeCell ref="A98:F98"/>
    <mergeCell ref="A118:F118"/>
    <mergeCell ref="A94:E97"/>
  </mergeCells>
  <phoneticPr fontId="11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Sheet4</vt:lpstr>
      <vt:lpstr>I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Archie Sharma</cp:lastModifiedBy>
  <cp:revision>2</cp:revision>
  <dcterms:created xsi:type="dcterms:W3CDTF">2006-05-16T10:27:47Z</dcterms:created>
  <dcterms:modified xsi:type="dcterms:W3CDTF">2017-11-02T23:27:40Z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