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roskas/Desktop/GE11-X-L-GHENT-0001/QC4/"/>
    </mc:Choice>
  </mc:AlternateContent>
  <bookViews>
    <workbookView xWindow="0" yWindow="440" windowWidth="25600" windowHeight="16060"/>
  </bookViews>
  <sheets>
    <sheet name="Sheet4" sheetId="4" r:id="rId1"/>
  </sheets>
  <definedNames>
    <definedName name="I">Sheet4!$D$4:$D$37</definedName>
    <definedName name="V">Sheet4!$B$4:$B$37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Q30" i="4"/>
  <c r="Q29" i="4"/>
  <c r="Q31" i="4"/>
  <c r="Q28" i="4"/>
  <c r="Q26" i="4"/>
  <c r="Q27" i="4"/>
  <c r="C4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<sst xmlns="http://schemas.openxmlformats.org/spreadsheetml/2006/main" count="87" uniqueCount="50">
  <si>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</si>
  <si>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</si>
  <si>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</si>
  <si>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</si>
  <si>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</si>
  <si>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</si>
  <si>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</si>
  <si>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</si>
  <si>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</si>
  <si>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</si>
  <si>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</si>
  <si>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</si>
  <si>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</si>
  <si>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</si>
  <si>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</si>
  <si>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</si>
  <si>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</si>
  <si>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</si>
  <si>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</si>
  <si>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</si>
  <si>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</si>
  <si>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</si>
  <si>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</si>
  <si>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</si>
  <si>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</si>
  <si>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</si>
  <si>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</si>
  <si>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</si>
  <si>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</si>
  <si>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</si>
  <si>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</si>
  <si>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</si>
  <si>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</si>
  <si>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</si>
  <si>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</si>
  <si>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</si>
  <si>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</si>
  <si>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</si>
  <si>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</si>
  <si>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</si>
  <si>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</si>
  <si>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V2</t>
  </si>
  <si>
    <t>Date</t>
  </si>
  <si>
    <t>QC4 Template</t>
  </si>
  <si>
    <t>142B</t>
  </si>
  <si>
    <t>ORTEC 474</t>
  </si>
  <si>
    <t>4x</t>
  </si>
  <si>
    <t>ORTEC 935</t>
  </si>
  <si>
    <t>ORTEC 974</t>
  </si>
  <si>
    <t xml:space="preserve">ORTEC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</si>
</sst>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12" x14ac:knownFonts="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Nimbus Sans L"/>
    </font>
    <font>
      <u/>
      <sz val="11"/>
      <color theme="11"/>
      <name val="Nimbus Sans L"/>
    </font>
    <font>
      <b/>
      <sz val="12"/>
      <name val="Arial"/>
    </font>
    <font>
      <b/>
      <sz val="11"/>
      <name val="Nimbus Sans L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DDEBF7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3" xfId="0" applyFont="1" applyFill="1" applyBorder="1"/>
    <xf numFmtId="0" fontId="4" fillId="5" borderId="3" xfId="0" applyFont="1" applyFill="1" applyBorder="1" applyProtection="1">
      <protection locked="0"/>
    </xf>
    <xf numFmtId="0" fontId="4" fillId="5" borderId="3" xfId="0" applyFont="1" applyFill="1" applyBorder="1" applyProtection="1"/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/>
    </xf>
    <xf numFmtId="14" fontId="9" fillId="6" borderId="5" xfId="0" applyNumberFormat="1" applyFont="1" applyFill="1" applyBorder="1"/>
    <xf numFmtId="0" fontId="4" fillId="5" borderId="3" xfId="0" applyFont="1" applyFill="1" applyBorder="1" applyAlignment="1">
      <alignment horizontal="center" vertical="center"/>
    </xf>
    <xf numFmtId="165" fontId="4" fillId="5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0" fillId="4" borderId="3" xfId="0" applyFill="1" applyBorder="1" applyAlignment="1" applyProtection="1">
      <alignment horizontal="center" vertical="center"/>
      <protection locked="0"/>
    </xf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0.0361247947454844"/>
          <c:w val="0.846246719160105"/>
          <c:h val="0.807881460787685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  <c:pt idx="8">
                  <c:v>1800.0</c:v>
                </c:pt>
                <c:pt idx="9">
                  <c:v>2000.0</c:v>
                </c:pt>
                <c:pt idx="10">
                  <c:v>2200.0</c:v>
                </c:pt>
                <c:pt idx="11">
                  <c:v>2400.0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3100.0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3500.0</c:v>
                </c:pt>
                <c:pt idx="20">
                  <c:v>3600.0</c:v>
                </c:pt>
                <c:pt idx="21">
                  <c:v>3700.0</c:v>
                </c:pt>
                <c:pt idx="22">
                  <c:v>3800.0</c:v>
                </c:pt>
                <c:pt idx="23">
                  <c:v>3900.0</c:v>
                </c:pt>
                <c:pt idx="24">
                  <c:v>4000.0</c:v>
                </c:pt>
                <c:pt idx="25">
                  <c:v>4100.0</c:v>
                </c:pt>
                <c:pt idx="26">
                  <c:v>4200.0</c:v>
                </c:pt>
                <c:pt idx="27">
                  <c:v>4300.0</c:v>
                </c:pt>
                <c:pt idx="28">
                  <c:v>4400.0</c:v>
                </c:pt>
                <c:pt idx="29">
                  <c:v>4500.0</c:v>
                </c:pt>
                <c:pt idx="30">
                  <c:v>4600.0</c:v>
                </c:pt>
                <c:pt idx="31">
                  <c:v>4700.0</c:v>
                </c:pt>
                <c:pt idx="32">
                  <c:v>4800.0</c:v>
                </c:pt>
                <c:pt idx="33">
                  <c:v>4900.0</c:v>
                </c:pt>
              </c:numCache>
            </c:numRef>
          </c:xVal>
          <c:yVal>
            <c:numRef>
              <c:f>Sheet4!$F$4:$F$38</c:f>
              <c:numCache>
                <c:formatCode>0.00</c:formatCode>
                <c:ptCount val="35"/>
                <c:pt idx="0">
                  <c:v>1.009123355714718</c:v>
                </c:pt>
                <c:pt idx="1">
                  <c:v>1.010006371334633</c:v>
                </c:pt>
                <c:pt idx="2">
                  <c:v>1.010300463256641</c:v>
                </c:pt>
                <c:pt idx="3">
                  <c:v>1.009877389360805</c:v>
                </c:pt>
                <c:pt idx="4">
                  <c:v>1.009065430904871</c:v>
                </c:pt>
                <c:pt idx="5">
                  <c:v>1.009326168750095</c:v>
                </c:pt>
                <c:pt idx="6">
                  <c:v>1.009187216668652</c:v>
                </c:pt>
                <c:pt idx="7">
                  <c:v>1.008892807315192</c:v>
                </c:pt>
                <c:pt idx="8">
                  <c:v>1.008551927408248</c:v>
                </c:pt>
                <c:pt idx="9">
                  <c:v>1.008405785392832</c:v>
                </c:pt>
                <c:pt idx="10">
                  <c:v>1.007964888688371</c:v>
                </c:pt>
                <c:pt idx="11">
                  <c:v>1.007765709171651</c:v>
                </c:pt>
                <c:pt idx="12">
                  <c:v>1.007519753671575</c:v>
                </c:pt>
                <c:pt idx="13">
                  <c:v>1.00730903522311</c:v>
                </c:pt>
                <c:pt idx="14">
                  <c:v>1.00705933687691</c:v>
                </c:pt>
                <c:pt idx="15">
                  <c:v>1.006938434132438</c:v>
                </c:pt>
                <c:pt idx="16">
                  <c:v>1.006825115588285</c:v>
                </c:pt>
                <c:pt idx="17">
                  <c:v>1.006795042646668</c:v>
                </c:pt>
                <c:pt idx="18">
                  <c:v>1.006618545064872</c:v>
                </c:pt>
                <c:pt idx="19">
                  <c:v>1.006524142571956</c:v>
                </c:pt>
                <c:pt idx="20">
                  <c:v>1.00637907941675</c:v>
                </c:pt>
                <c:pt idx="21">
                  <c:v>1.00628265670318</c:v>
                </c:pt>
                <c:pt idx="22">
                  <c:v>1.006138373579729</c:v>
                </c:pt>
                <c:pt idx="23">
                  <c:v>1.006001528970627</c:v>
                </c:pt>
                <c:pt idx="24">
                  <c:v>1.005871562092706</c:v>
                </c:pt>
                <c:pt idx="25">
                  <c:v>1.005674384511074</c:v>
                </c:pt>
                <c:pt idx="26">
                  <c:v>1.00561832608417</c:v>
                </c:pt>
                <c:pt idx="27">
                  <c:v>1.005401219546488</c:v>
                </c:pt>
                <c:pt idx="28">
                  <c:v>1.005228359581261</c:v>
                </c:pt>
                <c:pt idx="29">
                  <c:v>1.005130182575455</c:v>
                </c:pt>
                <c:pt idx="30">
                  <c:v>1.004883442074267</c:v>
                </c:pt>
                <c:pt idx="31">
                  <c:v>1.004636669516351</c:v>
                </c:pt>
                <c:pt idx="32">
                  <c:v>1.004400294137728</c:v>
                </c:pt>
                <c:pt idx="33">
                  <c:v>1.004173672404377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985008"/>
        <c:axId val="-1367981888"/>
      </c:scatterChart>
      <c:valAx>
        <c:axId val="-1367985008"/>
        <c:scaling>
          <c:orientation val="minMax"/>
          <c:max val="60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981888"/>
        <c:crosses val="autoZero"/>
        <c:crossBetween val="midCat"/>
      </c:valAx>
      <c:valAx>
        <c:axId val="-1367981888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98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0.0360892388451444"/>
          <c:w val="0.78623004102143"/>
          <c:h val="0.818230619794573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484170172574"/>
                  <c:y val="0.064658935296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General</c:formatCode>
                <c:ptCount val="35"/>
                <c:pt idx="0">
                  <c:v>39.75</c:v>
                </c:pt>
                <c:pt idx="1">
                  <c:v>79.55</c:v>
                </c:pt>
                <c:pt idx="2">
                  <c:v>119.35</c:v>
                </c:pt>
                <c:pt idx="3">
                  <c:v>159.2</c:v>
                </c:pt>
                <c:pt idx="4">
                  <c:v>199.2</c:v>
                </c:pt>
                <c:pt idx="5">
                  <c:v>239.05</c:v>
                </c:pt>
                <c:pt idx="6">
                  <c:v>278.95</c:v>
                </c:pt>
                <c:pt idx="7">
                  <c:v>318.95</c:v>
                </c:pt>
                <c:pt idx="8">
                  <c:v>358.95</c:v>
                </c:pt>
                <c:pt idx="9">
                  <c:v>398.9</c:v>
                </c:pt>
                <c:pt idx="10">
                  <c:v>438.95</c:v>
                </c:pt>
                <c:pt idx="11">
                  <c:v>479.0</c:v>
                </c:pt>
                <c:pt idx="12">
                  <c:v>519.05</c:v>
                </c:pt>
                <c:pt idx="13">
                  <c:v>559.1</c:v>
                </c:pt>
                <c:pt idx="14">
                  <c:v>599.15</c:v>
                </c:pt>
                <c:pt idx="15">
                  <c:v>619.2</c:v>
                </c:pt>
                <c:pt idx="16">
                  <c:v>639.25</c:v>
                </c:pt>
                <c:pt idx="17">
                  <c:v>659.25</c:v>
                </c:pt>
                <c:pt idx="18">
                  <c:v>679.35</c:v>
                </c:pt>
                <c:pt idx="19">
                  <c:v>699.4</c:v>
                </c:pt>
                <c:pt idx="20">
                  <c:v>719.45</c:v>
                </c:pt>
                <c:pt idx="21">
                  <c:v>739.55</c:v>
                </c:pt>
                <c:pt idx="22">
                  <c:v>759.65</c:v>
                </c:pt>
                <c:pt idx="23">
                  <c:v>779.75</c:v>
                </c:pt>
                <c:pt idx="24">
                  <c:v>799.85</c:v>
                </c:pt>
                <c:pt idx="25">
                  <c:v>820.05</c:v>
                </c:pt>
                <c:pt idx="26">
                  <c:v>840.1</c:v>
                </c:pt>
                <c:pt idx="27">
                  <c:v>860.25</c:v>
                </c:pt>
                <c:pt idx="28">
                  <c:v>880.45</c:v>
                </c:pt>
                <c:pt idx="29">
                  <c:v>900.55</c:v>
                </c:pt>
                <c:pt idx="30">
                  <c:v>920.75</c:v>
                </c:pt>
                <c:pt idx="31">
                  <c:v>941.0</c:v>
                </c:pt>
                <c:pt idx="32">
                  <c:v>961.25</c:v>
                </c:pt>
                <c:pt idx="33">
                  <c:v>981.5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799.2</c:v>
                </c:pt>
                <c:pt idx="4">
                  <c:v>999.2</c:v>
                </c:pt>
                <c:pt idx="5">
                  <c:v>1199.4</c:v>
                </c:pt>
                <c:pt idx="6">
                  <c:v>1399.4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2199.4</c:v>
                </c:pt>
                <c:pt idx="11">
                  <c:v>2399.6</c:v>
                </c:pt>
                <c:pt idx="12">
                  <c:v>2599.6</c:v>
                </c:pt>
                <c:pt idx="13">
                  <c:v>2799.6</c:v>
                </c:pt>
                <c:pt idx="14">
                  <c:v>2999.4</c:v>
                </c:pt>
                <c:pt idx="15">
                  <c:v>3099.4</c:v>
                </c:pt>
                <c:pt idx="16">
                  <c:v>3199.4</c:v>
                </c:pt>
                <c:pt idx="17">
                  <c:v>3299.4</c:v>
                </c:pt>
                <c:pt idx="18">
                  <c:v>3399.4</c:v>
                </c:pt>
                <c:pt idx="19">
                  <c:v>3499.4</c:v>
                </c:pt>
                <c:pt idx="20">
                  <c:v>3599.2</c:v>
                </c:pt>
                <c:pt idx="21">
                  <c:v>3699.4</c:v>
                </c:pt>
                <c:pt idx="22">
                  <c:v>3799.4</c:v>
                </c:pt>
                <c:pt idx="23">
                  <c:v>3899.4</c:v>
                </c:pt>
                <c:pt idx="24">
                  <c:v>3999.4</c:v>
                </c:pt>
                <c:pt idx="25">
                  <c:v>4099.6</c:v>
                </c:pt>
                <c:pt idx="26">
                  <c:v>4199.6</c:v>
                </c:pt>
                <c:pt idx="27">
                  <c:v>4299.4</c:v>
                </c:pt>
                <c:pt idx="28">
                  <c:v>4399.6</c:v>
                </c:pt>
                <c:pt idx="29">
                  <c:v>4499.6</c:v>
                </c:pt>
                <c:pt idx="30">
                  <c:v>4599.4</c:v>
                </c:pt>
                <c:pt idx="31">
                  <c:v>4699.4</c:v>
                </c:pt>
                <c:pt idx="32">
                  <c:v>4799.4</c:v>
                </c:pt>
                <c:pt idx="33">
                  <c:v>4899.4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929536"/>
        <c:axId val="-13679259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General</c:formatCode>
                <c:ptCount val="35"/>
                <c:pt idx="0">
                  <c:v>39.75</c:v>
                </c:pt>
                <c:pt idx="1">
                  <c:v>79.55</c:v>
                </c:pt>
                <c:pt idx="2">
                  <c:v>119.35</c:v>
                </c:pt>
                <c:pt idx="3">
                  <c:v>159.2</c:v>
                </c:pt>
                <c:pt idx="4">
                  <c:v>199.2</c:v>
                </c:pt>
                <c:pt idx="5">
                  <c:v>239.05</c:v>
                </c:pt>
                <c:pt idx="6">
                  <c:v>278.95</c:v>
                </c:pt>
                <c:pt idx="7">
                  <c:v>318.95</c:v>
                </c:pt>
                <c:pt idx="8">
                  <c:v>358.95</c:v>
                </c:pt>
                <c:pt idx="9">
                  <c:v>398.9</c:v>
                </c:pt>
                <c:pt idx="10">
                  <c:v>438.95</c:v>
                </c:pt>
                <c:pt idx="11">
                  <c:v>479.0</c:v>
                </c:pt>
                <c:pt idx="12">
                  <c:v>519.05</c:v>
                </c:pt>
                <c:pt idx="13">
                  <c:v>559.1</c:v>
                </c:pt>
                <c:pt idx="14">
                  <c:v>599.15</c:v>
                </c:pt>
                <c:pt idx="15">
                  <c:v>619.2</c:v>
                </c:pt>
                <c:pt idx="16">
                  <c:v>639.25</c:v>
                </c:pt>
                <c:pt idx="17">
                  <c:v>659.25</c:v>
                </c:pt>
                <c:pt idx="18">
                  <c:v>679.35</c:v>
                </c:pt>
                <c:pt idx="19">
                  <c:v>699.4</c:v>
                </c:pt>
                <c:pt idx="20">
                  <c:v>719.45</c:v>
                </c:pt>
                <c:pt idx="21">
                  <c:v>739.55</c:v>
                </c:pt>
                <c:pt idx="22">
                  <c:v>759.65</c:v>
                </c:pt>
                <c:pt idx="23">
                  <c:v>779.75</c:v>
                </c:pt>
                <c:pt idx="24">
                  <c:v>799.85</c:v>
                </c:pt>
                <c:pt idx="25">
                  <c:v>820.05</c:v>
                </c:pt>
                <c:pt idx="26">
                  <c:v>840.1</c:v>
                </c:pt>
                <c:pt idx="27">
                  <c:v>860.25</c:v>
                </c:pt>
                <c:pt idx="28">
                  <c:v>880.45</c:v>
                </c:pt>
                <c:pt idx="29">
                  <c:v>900.55</c:v>
                </c:pt>
                <c:pt idx="30">
                  <c:v>920.75</c:v>
                </c:pt>
                <c:pt idx="31">
                  <c:v>941.0</c:v>
                </c:pt>
                <c:pt idx="32">
                  <c:v>961.25</c:v>
                </c:pt>
                <c:pt idx="33">
                  <c:v>981.5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0.483333333333333</c:v>
                </c:pt>
                <c:pt idx="13">
                  <c:v>0.916666666666667</c:v>
                </c:pt>
                <c:pt idx="14">
                  <c:v>1.583333333333333</c:v>
                </c:pt>
                <c:pt idx="15">
                  <c:v>1.866666666666667</c:v>
                </c:pt>
                <c:pt idx="16">
                  <c:v>2.0</c:v>
                </c:pt>
                <c:pt idx="17">
                  <c:v>2.316666666666667</c:v>
                </c:pt>
                <c:pt idx="18">
                  <c:v>2.833333333333333</c:v>
                </c:pt>
                <c:pt idx="19">
                  <c:v>3.25</c:v>
                </c:pt>
                <c:pt idx="20">
                  <c:v>3.583333333333333</c:v>
                </c:pt>
                <c:pt idx="21">
                  <c:v>3.4</c:v>
                </c:pt>
                <c:pt idx="22">
                  <c:v>4.283333333333333</c:v>
                </c:pt>
                <c:pt idx="23">
                  <c:v>4.45</c:v>
                </c:pt>
                <c:pt idx="24">
                  <c:v>5.116666666666666</c:v>
                </c:pt>
                <c:pt idx="25">
                  <c:v>4.883333333333333</c:v>
                </c:pt>
                <c:pt idx="26">
                  <c:v>4.8</c:v>
                </c:pt>
                <c:pt idx="27">
                  <c:v>5.35</c:v>
                </c:pt>
                <c:pt idx="28">
                  <c:v>5.95</c:v>
                </c:pt>
                <c:pt idx="29">
                  <c:v>6.35</c:v>
                </c:pt>
                <c:pt idx="30">
                  <c:v>6.666666666666667</c:v>
                </c:pt>
                <c:pt idx="31">
                  <c:v>6.666666666666667</c:v>
                </c:pt>
                <c:pt idx="32">
                  <c:v>6.85</c:v>
                </c:pt>
                <c:pt idx="33">
                  <c:v>6.983333333333333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919120"/>
        <c:axId val="-1367922512"/>
      </c:scatterChart>
      <c:valAx>
        <c:axId val="-1367929536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Divider Current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925904"/>
        <c:crosses val="autoZero"/>
        <c:crossBetween val="midCat"/>
      </c:valAx>
      <c:valAx>
        <c:axId val="-1367925904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929536"/>
        <c:crosses val="autoZero"/>
        <c:crossBetween val="midCat"/>
      </c:valAx>
      <c:valAx>
        <c:axId val="-13679225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919120"/>
        <c:crosses val="max"/>
        <c:crossBetween val="midCat"/>
      </c:valAx>
      <c:valAx>
        <c:axId val="-136791912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136792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716316281711"/>
          <c:y val="0.314550287192362"/>
          <c:w val="0.292426186343321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workbookViewId="0">
      <selection activeCell="G4" sqref="G4:G37"/>
    </sheetView>
  </sheetViews>
  <sheetFormatPr baseColWidth="10" defaultColWidth="8.6640625" defaultRowHeight="14" x14ac:dyDescent="0.15"/>
  <cols>
    <col min="1" max="1" width="4.83203125" style="5" bestFit="1" customWidth="1"/>
    <col min="2" max="2" width="8.83203125" style="5" customWidth="1"/>
    <col min="3" max="3" width="9.33203125" style="5" customWidth="1"/>
    <col min="4" max="4" width="7.1640625" style="5" customWidth="1"/>
    <col min="5" max="5" width="11.6640625" style="5" customWidth="1"/>
    <col min="6" max="6" width="11.5" style="5" bestFit="1" customWidth="1"/>
    <col min="7" max="8" width="10" style="5" customWidth="1"/>
    <col min="9" max="9" width="10" style="6" customWidth="1"/>
    <col min="10" max="10" width="8.6640625" customWidth="1"/>
    <col min="12" max="12" width="13.6640625" customWidth="1"/>
    <col min="13" max="13" width="12.33203125" bestFit="1" customWidth="1"/>
    <col min="14" max="14" width="10.83203125" customWidth="1"/>
    <col min="15" max="15" width="10.6640625" bestFit="1" customWidth="1"/>
    <col min="16" max="16" width="18.5" bestFit="1" customWidth="1"/>
    <col min="17" max="17" width="17.6640625" customWidth="1"/>
    <col min="18" max="18" width="12.1640625" customWidth="1"/>
  </cols>
  <sheetData>
    <row r="1" spans="1:19" ht="32" x14ac:dyDescent="0.2">
      <c r="A1" s="27" t="s">
        <v>40</v>
      </c>
      <c r="B1" s="27"/>
      <c r="C1" s="27"/>
      <c r="D1" s="27"/>
      <c r="E1" s="27"/>
      <c r="F1" s="27"/>
      <c r="G1" s="27"/>
      <c r="H1" s="27"/>
      <c r="I1" s="27"/>
      <c r="P1" s="28" t="s">
        <v>18</v>
      </c>
      <c r="Q1" s="28"/>
      <c r="R1" s="15" t="s">
        <v>43</v>
      </c>
      <c r="S1" s="16" t="s">
        <v>41</v>
      </c>
    </row>
    <row r="2" spans="1:19" ht="16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7</v>
      </c>
      <c r="G2" s="19" t="s">
        <v>20</v>
      </c>
      <c r="H2" s="19" t="s">
        <v>21</v>
      </c>
      <c r="I2" s="19" t="s">
        <v>30</v>
      </c>
      <c r="P2" s="10" t="s">
        <v>19</v>
      </c>
      <c r="Q2" s="22">
        <v>4.9710000000000001</v>
      </c>
      <c r="R2" s="17" t="s">
        <v>42</v>
      </c>
      <c r="S2" s="18">
        <v>43195</v>
      </c>
    </row>
    <row r="3" spans="1:19" x14ac:dyDescent="0.15">
      <c r="A3" s="19" t="s">
        <v>26</v>
      </c>
      <c r="B3" s="19" t="s">
        <v>26</v>
      </c>
      <c r="C3" s="19" t="s">
        <v>27</v>
      </c>
      <c r="D3" s="19" t="s">
        <v>27</v>
      </c>
      <c r="E3" s="19" t="s">
        <v>28</v>
      </c>
      <c r="F3" s="19" t="s">
        <v>28</v>
      </c>
      <c r="G3" s="19"/>
      <c r="H3" s="19" t="s">
        <v>29</v>
      </c>
      <c r="I3" s="19" t="s">
        <v>29</v>
      </c>
      <c r="P3" s="10"/>
      <c r="Q3" s="12"/>
    </row>
    <row r="4" spans="1:19" x14ac:dyDescent="0.15">
      <c r="A4" s="19">
        <v>200</v>
      </c>
      <c r="B4" s="29">
        <v>199.4</v>
      </c>
      <c r="C4" s="20">
        <f>A4/$Q$2</f>
        <v>40.233353450010057</v>
      </c>
      <c r="D4" s="29">
        <v>39.75</v>
      </c>
      <c r="E4" s="21">
        <f>B4/D4</f>
        <v>5.0163522012578614</v>
      </c>
      <c r="F4" s="21">
        <f>E4/$Q$2</f>
        <v>1.0091233557147177</v>
      </c>
      <c r="G4" s="29">
        <v>0</v>
      </c>
      <c r="H4" s="21">
        <f>G4/$Q$22</f>
        <v>0</v>
      </c>
      <c r="I4" s="21">
        <f>SQRT(G4)/$Q$22</f>
        <v>0</v>
      </c>
      <c r="P4" s="10"/>
      <c r="Q4" s="12"/>
    </row>
    <row r="5" spans="1:19" x14ac:dyDescent="0.15">
      <c r="A5" s="19">
        <v>400</v>
      </c>
      <c r="B5" s="29">
        <v>399.4</v>
      </c>
      <c r="C5" s="20">
        <f>A5/$E$4</f>
        <v>79.739217652958885</v>
      </c>
      <c r="D5" s="29">
        <v>79.55</v>
      </c>
      <c r="E5" s="21">
        <f t="shared" ref="E5:E37" si="0">B5/D5</f>
        <v>5.0207416719044629</v>
      </c>
      <c r="F5" s="21">
        <f t="shared" ref="F5:F37" si="1">E5/$Q$2</f>
        <v>1.0100063713346334</v>
      </c>
      <c r="G5" s="29">
        <v>0</v>
      </c>
      <c r="H5" s="21">
        <f t="shared" ref="H5:H37" si="2">G5/$Q$22</f>
        <v>0</v>
      </c>
      <c r="I5" s="21">
        <f t="shared" ref="I5:I37" si="3">SQRT(G5)/$Q$22</f>
        <v>0</v>
      </c>
      <c r="P5" s="28" t="s">
        <v>16</v>
      </c>
      <c r="Q5" s="28"/>
    </row>
    <row r="6" spans="1:19" ht="15" x14ac:dyDescent="0.2">
      <c r="A6" s="19">
        <v>600</v>
      </c>
      <c r="B6" s="29">
        <v>599.4</v>
      </c>
      <c r="C6" s="20">
        <f t="shared" ref="C6:C37" si="4">A6/$E$4</f>
        <v>119.60882647943832</v>
      </c>
      <c r="D6" s="29">
        <v>119.35</v>
      </c>
      <c r="E6" s="21">
        <f t="shared" si="0"/>
        <v>5.022203602848764</v>
      </c>
      <c r="F6" s="21">
        <f t="shared" si="1"/>
        <v>1.0103004632566412</v>
      </c>
      <c r="G6" s="29">
        <v>0</v>
      </c>
      <c r="H6" s="21">
        <f t="shared" si="2"/>
        <v>0</v>
      </c>
      <c r="I6" s="21">
        <f t="shared" si="3"/>
        <v>0</v>
      </c>
      <c r="P6" s="10" t="s">
        <v>17</v>
      </c>
      <c r="Q6" s="22" t="s">
        <v>49</v>
      </c>
    </row>
    <row r="7" spans="1:19" ht="15" x14ac:dyDescent="0.2">
      <c r="A7" s="19">
        <v>800</v>
      </c>
      <c r="B7" s="29">
        <v>799.2</v>
      </c>
      <c r="C7" s="20">
        <f t="shared" si="4"/>
        <v>159.47843530591777</v>
      </c>
      <c r="D7" s="29">
        <v>159.19999999999999</v>
      </c>
      <c r="E7" s="21">
        <f t="shared" si="0"/>
        <v>5.0201005025125633</v>
      </c>
      <c r="F7" s="21">
        <f t="shared" si="1"/>
        <v>1.0098773893608053</v>
      </c>
      <c r="G7" s="29">
        <v>0</v>
      </c>
      <c r="H7" s="21">
        <f t="shared" si="2"/>
        <v>0</v>
      </c>
      <c r="I7" s="21">
        <f t="shared" si="3"/>
        <v>0</v>
      </c>
      <c r="P7" s="10"/>
      <c r="Q7" s="22" t="s">
        <v>44</v>
      </c>
    </row>
    <row r="8" spans="1:19" x14ac:dyDescent="0.15">
      <c r="A8" s="19">
        <v>1000</v>
      </c>
      <c r="B8" s="29">
        <v>999.2</v>
      </c>
      <c r="C8" s="20">
        <f t="shared" si="4"/>
        <v>199.34804413239721</v>
      </c>
      <c r="D8" s="29">
        <v>199.2</v>
      </c>
      <c r="E8" s="21">
        <f t="shared" si="0"/>
        <v>5.0160642570281126</v>
      </c>
      <c r="F8" s="21">
        <f t="shared" si="1"/>
        <v>1.0090654309048708</v>
      </c>
      <c r="G8" s="29">
        <v>0</v>
      </c>
      <c r="H8" s="21">
        <f t="shared" si="2"/>
        <v>0</v>
      </c>
      <c r="I8" s="21">
        <f t="shared" si="3"/>
        <v>0</v>
      </c>
      <c r="P8" s="28" t="s">
        <v>15</v>
      </c>
      <c r="Q8" s="28"/>
    </row>
    <row r="9" spans="1:19" ht="15" x14ac:dyDescent="0.2">
      <c r="A9" s="19">
        <v>1200</v>
      </c>
      <c r="B9" s="29">
        <v>1199.4000000000001</v>
      </c>
      <c r="C9" s="20">
        <f t="shared" si="4"/>
        <v>239.21765295887664</v>
      </c>
      <c r="D9" s="29">
        <v>239.05</v>
      </c>
      <c r="E9" s="21">
        <f t="shared" si="0"/>
        <v>5.0173603848567243</v>
      </c>
      <c r="F9" s="21">
        <f t="shared" si="1"/>
        <v>1.0093261687500954</v>
      </c>
      <c r="G9" s="29">
        <v>0</v>
      </c>
      <c r="H9" s="21">
        <f t="shared" si="2"/>
        <v>0</v>
      </c>
      <c r="I9" s="21">
        <f t="shared" si="3"/>
        <v>0</v>
      </c>
      <c r="P9" s="10" t="s">
        <v>17</v>
      </c>
      <c r="Q9" s="22" t="s">
        <v>45</v>
      </c>
    </row>
    <row r="10" spans="1:19" ht="15" x14ac:dyDescent="0.2">
      <c r="A10" s="19">
        <v>1400</v>
      </c>
      <c r="B10" s="29">
        <v>1399.4</v>
      </c>
      <c r="C10" s="20">
        <f t="shared" si="4"/>
        <v>279.08726178535608</v>
      </c>
      <c r="D10" s="29">
        <v>278.95</v>
      </c>
      <c r="E10" s="21">
        <f t="shared" si="0"/>
        <v>5.0166696540598679</v>
      </c>
      <c r="F10" s="21">
        <f t="shared" si="1"/>
        <v>1.0091872166686517</v>
      </c>
      <c r="G10" s="29">
        <v>0</v>
      </c>
      <c r="H10" s="21">
        <f t="shared" si="2"/>
        <v>0</v>
      </c>
      <c r="I10" s="21">
        <f t="shared" si="3"/>
        <v>0</v>
      </c>
      <c r="P10" s="10" t="s">
        <v>11</v>
      </c>
      <c r="Q10" s="22" t="s">
        <v>46</v>
      </c>
    </row>
    <row r="11" spans="1:19" ht="15" x14ac:dyDescent="0.2">
      <c r="A11" s="19">
        <v>1600</v>
      </c>
      <c r="B11" s="29">
        <v>1599.6</v>
      </c>
      <c r="C11" s="20">
        <f t="shared" si="4"/>
        <v>318.95687061183554</v>
      </c>
      <c r="D11" s="29">
        <v>318.95</v>
      </c>
      <c r="E11" s="21">
        <f t="shared" si="0"/>
        <v>5.0152061451638188</v>
      </c>
      <c r="F11" s="21">
        <f t="shared" si="1"/>
        <v>1.0088928073151919</v>
      </c>
      <c r="G11" s="29">
        <v>0</v>
      </c>
      <c r="H11" s="21">
        <f t="shared" si="2"/>
        <v>0</v>
      </c>
      <c r="I11" s="21">
        <f t="shared" si="3"/>
        <v>0</v>
      </c>
      <c r="P11" s="10" t="s">
        <v>12</v>
      </c>
      <c r="Q11" s="22">
        <v>4.5</v>
      </c>
    </row>
    <row r="12" spans="1:19" x14ac:dyDescent="0.15">
      <c r="A12" s="19">
        <v>1800</v>
      </c>
      <c r="B12" s="29">
        <v>1799.6</v>
      </c>
      <c r="C12" s="20">
        <f t="shared" si="4"/>
        <v>358.82647943831495</v>
      </c>
      <c r="D12" s="29">
        <v>358.95</v>
      </c>
      <c r="E12" s="21">
        <f t="shared" si="0"/>
        <v>5.0135116311463994</v>
      </c>
      <c r="F12" s="21">
        <f t="shared" si="1"/>
        <v>1.0085519274082477</v>
      </c>
      <c r="G12" s="29">
        <v>0</v>
      </c>
      <c r="H12" s="21">
        <f t="shared" si="2"/>
        <v>0</v>
      </c>
      <c r="I12" s="21">
        <f t="shared" si="3"/>
        <v>0</v>
      </c>
      <c r="P12" s="10"/>
      <c r="Q12" s="10"/>
    </row>
    <row r="13" spans="1:19" ht="15" x14ac:dyDescent="0.2">
      <c r="A13" s="19">
        <v>2000</v>
      </c>
      <c r="B13" s="29">
        <v>1999.6</v>
      </c>
      <c r="C13" s="20">
        <f t="shared" si="4"/>
        <v>398.69608826479441</v>
      </c>
      <c r="D13" s="29">
        <v>398.9</v>
      </c>
      <c r="E13" s="21">
        <f t="shared" si="0"/>
        <v>5.0127851591877661</v>
      </c>
      <c r="F13" s="21">
        <f t="shared" si="1"/>
        <v>1.0084057853928317</v>
      </c>
      <c r="G13" s="29">
        <v>0</v>
      </c>
      <c r="H13" s="21">
        <f t="shared" si="2"/>
        <v>0</v>
      </c>
      <c r="I13" s="21">
        <f t="shared" si="3"/>
        <v>0</v>
      </c>
      <c r="P13" s="10" t="s">
        <v>14</v>
      </c>
      <c r="Q13" s="22">
        <v>500</v>
      </c>
    </row>
    <row r="14" spans="1:19" ht="15" x14ac:dyDescent="0.2">
      <c r="A14" s="19">
        <v>2200</v>
      </c>
      <c r="B14" s="29">
        <v>2199.4</v>
      </c>
      <c r="C14" s="20">
        <f t="shared" si="4"/>
        <v>438.56569709127382</v>
      </c>
      <c r="D14" s="29">
        <v>438.95</v>
      </c>
      <c r="E14" s="21">
        <f t="shared" si="0"/>
        <v>5.0105934616698944</v>
      </c>
      <c r="F14" s="21">
        <f t="shared" si="1"/>
        <v>1.0079648886883714</v>
      </c>
      <c r="G14" s="29">
        <v>0</v>
      </c>
      <c r="H14" s="21">
        <f t="shared" si="2"/>
        <v>0</v>
      </c>
      <c r="I14" s="21">
        <f t="shared" si="3"/>
        <v>0</v>
      </c>
      <c r="P14" s="10" t="s">
        <v>13</v>
      </c>
      <c r="Q14" s="22">
        <v>500</v>
      </c>
    </row>
    <row r="15" spans="1:19" x14ac:dyDescent="0.15">
      <c r="A15" s="19">
        <v>2400</v>
      </c>
      <c r="B15" s="29">
        <v>2399.6</v>
      </c>
      <c r="C15" s="20">
        <f t="shared" si="4"/>
        <v>478.43530591775328</v>
      </c>
      <c r="D15" s="29">
        <v>479</v>
      </c>
      <c r="E15" s="21">
        <f t="shared" si="0"/>
        <v>5.0096033402922755</v>
      </c>
      <c r="F15" s="21">
        <f t="shared" si="1"/>
        <v>1.0077657091716508</v>
      </c>
      <c r="G15" s="29">
        <v>0</v>
      </c>
      <c r="H15" s="21">
        <f t="shared" si="2"/>
        <v>0</v>
      </c>
      <c r="I15" s="21">
        <f t="shared" si="3"/>
        <v>0</v>
      </c>
      <c r="P15" s="10"/>
      <c r="Q15" s="11"/>
    </row>
    <row r="16" spans="1:19" x14ac:dyDescent="0.15">
      <c r="A16" s="19">
        <v>2600</v>
      </c>
      <c r="B16" s="29">
        <v>2599.6</v>
      </c>
      <c r="C16" s="20">
        <f t="shared" si="4"/>
        <v>518.30491474423275</v>
      </c>
      <c r="D16" s="29">
        <v>519.04999999999995</v>
      </c>
      <c r="E16" s="21">
        <f t="shared" si="0"/>
        <v>5.0083806955013968</v>
      </c>
      <c r="F16" s="21">
        <f t="shared" si="1"/>
        <v>1.0075197536715745</v>
      </c>
      <c r="G16" s="29">
        <v>29</v>
      </c>
      <c r="H16" s="21">
        <f t="shared" si="2"/>
        <v>0.48333333333333334</v>
      </c>
      <c r="I16" s="21">
        <f t="shared" si="3"/>
        <v>8.9752746785575058E-2</v>
      </c>
      <c r="P16" s="28" t="s">
        <v>22</v>
      </c>
      <c r="Q16" s="28"/>
    </row>
    <row r="17" spans="1:17" ht="15" x14ac:dyDescent="0.2">
      <c r="A17" s="19">
        <v>2800</v>
      </c>
      <c r="B17" s="29">
        <v>2799.6</v>
      </c>
      <c r="C17" s="20">
        <f t="shared" si="4"/>
        <v>558.17452357071215</v>
      </c>
      <c r="D17" s="29">
        <v>559.1</v>
      </c>
      <c r="E17" s="21">
        <f t="shared" si="0"/>
        <v>5.0073332140940794</v>
      </c>
      <c r="F17" s="21">
        <f t="shared" si="1"/>
        <v>1.00730903522311</v>
      </c>
      <c r="G17" s="29">
        <v>55</v>
      </c>
      <c r="H17" s="21">
        <f t="shared" si="2"/>
        <v>0.91666666666666663</v>
      </c>
      <c r="I17" s="21">
        <f t="shared" si="3"/>
        <v>0.12360330811826105</v>
      </c>
      <c r="P17" s="10" t="s">
        <v>17</v>
      </c>
      <c r="Q17" s="22" t="s">
        <v>47</v>
      </c>
    </row>
    <row r="18" spans="1:17" ht="15" x14ac:dyDescent="0.2">
      <c r="A18" s="19">
        <v>3000</v>
      </c>
      <c r="B18" s="29">
        <v>2999.4</v>
      </c>
      <c r="C18" s="20">
        <f t="shared" si="4"/>
        <v>598.04413239719156</v>
      </c>
      <c r="D18" s="29">
        <v>599.15</v>
      </c>
      <c r="E18" s="21">
        <f t="shared" si="0"/>
        <v>5.0060919636151215</v>
      </c>
      <c r="F18" s="21">
        <f t="shared" si="1"/>
        <v>1.0070593368769103</v>
      </c>
      <c r="G18" s="29">
        <v>95</v>
      </c>
      <c r="H18" s="21">
        <f t="shared" si="2"/>
        <v>1.5833333333333333</v>
      </c>
      <c r="I18" s="21">
        <f t="shared" si="3"/>
        <v>0.16244657241348273</v>
      </c>
      <c r="P18" s="10" t="s">
        <v>23</v>
      </c>
      <c r="Q18" s="22">
        <v>-140</v>
      </c>
    </row>
    <row r="19" spans="1:17" x14ac:dyDescent="0.15">
      <c r="A19" s="19">
        <v>3100</v>
      </c>
      <c r="B19" s="29">
        <v>3099.4</v>
      </c>
      <c r="C19" s="20">
        <f t="shared" si="4"/>
        <v>617.97893681043138</v>
      </c>
      <c r="D19" s="29">
        <v>619.20000000000005</v>
      </c>
      <c r="E19" s="21">
        <f t="shared" si="0"/>
        <v>5.0054909560723511</v>
      </c>
      <c r="F19" s="21">
        <f t="shared" si="1"/>
        <v>1.0069384341324383</v>
      </c>
      <c r="G19" s="29">
        <v>112</v>
      </c>
      <c r="H19" s="21">
        <f t="shared" si="2"/>
        <v>1.8666666666666667</v>
      </c>
      <c r="I19" s="21">
        <f t="shared" si="3"/>
        <v>0.17638342073763938</v>
      </c>
      <c r="P19" s="10"/>
      <c r="Q19" s="10"/>
    </row>
    <row r="20" spans="1:17" x14ac:dyDescent="0.15">
      <c r="A20" s="19">
        <v>3200</v>
      </c>
      <c r="B20" s="29">
        <v>3199.4</v>
      </c>
      <c r="C20" s="20">
        <f t="shared" si="4"/>
        <v>637.91374122367108</v>
      </c>
      <c r="D20" s="29">
        <v>639.25</v>
      </c>
      <c r="E20" s="21">
        <f t="shared" si="0"/>
        <v>5.0049276495893631</v>
      </c>
      <c r="F20" s="21">
        <f t="shared" si="1"/>
        <v>1.0068251155882846</v>
      </c>
      <c r="G20" s="29">
        <v>120</v>
      </c>
      <c r="H20" s="21">
        <f t="shared" si="2"/>
        <v>2</v>
      </c>
      <c r="I20" s="21">
        <f t="shared" si="3"/>
        <v>0.18257418583505539</v>
      </c>
      <c r="P20" s="28" t="s">
        <v>24</v>
      </c>
      <c r="Q20" s="28"/>
    </row>
    <row r="21" spans="1:17" ht="15" x14ac:dyDescent="0.2">
      <c r="A21" s="19">
        <v>3300</v>
      </c>
      <c r="B21" s="29">
        <v>3299.4</v>
      </c>
      <c r="C21" s="20">
        <f t="shared" si="4"/>
        <v>657.84854563691079</v>
      </c>
      <c r="D21" s="29">
        <v>659.25</v>
      </c>
      <c r="E21" s="21">
        <f t="shared" si="0"/>
        <v>5.0047781569965872</v>
      </c>
      <c r="F21" s="21">
        <f t="shared" si="1"/>
        <v>1.0067950426466681</v>
      </c>
      <c r="G21" s="29">
        <v>139</v>
      </c>
      <c r="H21" s="21">
        <f t="shared" si="2"/>
        <v>2.3166666666666669</v>
      </c>
      <c r="I21" s="21">
        <f t="shared" si="3"/>
        <v>0.1964971020425266</v>
      </c>
      <c r="P21" s="10" t="s">
        <v>17</v>
      </c>
      <c r="Q21" s="22" t="s">
        <v>48</v>
      </c>
    </row>
    <row r="22" spans="1:17" ht="15" x14ac:dyDescent="0.2">
      <c r="A22" s="19">
        <v>3400</v>
      </c>
      <c r="B22" s="29">
        <v>3399.4</v>
      </c>
      <c r="C22" s="20">
        <f t="shared" si="4"/>
        <v>677.78335005015049</v>
      </c>
      <c r="D22" s="29">
        <v>679.35</v>
      </c>
      <c r="E22" s="21">
        <f t="shared" si="0"/>
        <v>5.0039007875174804</v>
      </c>
      <c r="F22" s="21">
        <f t="shared" si="1"/>
        <v>1.0066185450648724</v>
      </c>
      <c r="G22" s="29">
        <v>170</v>
      </c>
      <c r="H22" s="21">
        <f t="shared" si="2"/>
        <v>2.8333333333333335</v>
      </c>
      <c r="I22" s="21">
        <f t="shared" si="3"/>
        <v>0.2173067468400883</v>
      </c>
      <c r="P22" s="10" t="s">
        <v>25</v>
      </c>
      <c r="Q22" s="22">
        <v>60</v>
      </c>
    </row>
    <row r="23" spans="1:17" x14ac:dyDescent="0.15">
      <c r="A23" s="19">
        <v>3500</v>
      </c>
      <c r="B23" s="29">
        <v>3499.4</v>
      </c>
      <c r="C23" s="20">
        <f t="shared" si="4"/>
        <v>697.71815446339019</v>
      </c>
      <c r="D23" s="29">
        <v>699.4</v>
      </c>
      <c r="E23" s="21">
        <f t="shared" si="0"/>
        <v>5.0034315127251929</v>
      </c>
      <c r="F23" s="21">
        <f t="shared" si="1"/>
        <v>1.006524142571956</v>
      </c>
      <c r="G23" s="29">
        <v>195</v>
      </c>
      <c r="H23" s="21">
        <f t="shared" si="2"/>
        <v>3.25</v>
      </c>
      <c r="I23" s="21">
        <f t="shared" si="3"/>
        <v>0.23273733406281569</v>
      </c>
    </row>
    <row r="24" spans="1:17" x14ac:dyDescent="0.15">
      <c r="A24" s="19">
        <v>3600</v>
      </c>
      <c r="B24" s="29">
        <v>3599.2</v>
      </c>
      <c r="C24" s="20">
        <f t="shared" si="4"/>
        <v>717.6529588766299</v>
      </c>
      <c r="D24" s="29">
        <v>719.45</v>
      </c>
      <c r="E24" s="21">
        <f t="shared" si="0"/>
        <v>5.0027104037806653</v>
      </c>
      <c r="F24" s="21">
        <f t="shared" si="1"/>
        <v>1.0063790794167502</v>
      </c>
      <c r="G24" s="29">
        <v>215</v>
      </c>
      <c r="H24" s="21">
        <f t="shared" si="2"/>
        <v>3.5833333333333335</v>
      </c>
      <c r="I24" s="21">
        <f t="shared" si="3"/>
        <v>0.24438130497691965</v>
      </c>
    </row>
    <row r="25" spans="1:17" ht="15" x14ac:dyDescent="0.15">
      <c r="A25" s="19">
        <v>3700</v>
      </c>
      <c r="B25" s="29">
        <v>3699.4</v>
      </c>
      <c r="C25" s="20">
        <f t="shared" si="4"/>
        <v>737.5877632898696</v>
      </c>
      <c r="D25" s="29">
        <v>739.55</v>
      </c>
      <c r="E25" s="21">
        <f t="shared" si="0"/>
        <v>5.0022310864715029</v>
      </c>
      <c r="F25" s="21">
        <f t="shared" si="1"/>
        <v>1.0062826567031791</v>
      </c>
      <c r="G25" s="29">
        <v>204</v>
      </c>
      <c r="H25" s="21">
        <f t="shared" si="2"/>
        <v>3.4</v>
      </c>
      <c r="I25" s="21">
        <f t="shared" si="3"/>
        <v>0.23804761428476168</v>
      </c>
      <c r="J25" s="4"/>
      <c r="K25" s="4"/>
      <c r="L25" s="4"/>
      <c r="M25" s="4"/>
      <c r="N25" s="4"/>
      <c r="O25" s="4"/>
      <c r="P25" s="25" t="s">
        <v>31</v>
      </c>
      <c r="Q25" s="26"/>
    </row>
    <row r="26" spans="1:17" ht="15" x14ac:dyDescent="0.15">
      <c r="A26" s="19">
        <v>3800</v>
      </c>
      <c r="B26" s="29">
        <v>3799.4</v>
      </c>
      <c r="C26" s="20">
        <f t="shared" si="4"/>
        <v>757.52256770310942</v>
      </c>
      <c r="D26" s="29">
        <v>759.65</v>
      </c>
      <c r="E26" s="21">
        <f t="shared" si="0"/>
        <v>5.0015138550648324</v>
      </c>
      <c r="F26" s="21">
        <f t="shared" si="1"/>
        <v>1.0061383735797289</v>
      </c>
      <c r="G26" s="29">
        <v>257</v>
      </c>
      <c r="H26" s="21">
        <f t="shared" si="2"/>
        <v>4.2833333333333332</v>
      </c>
      <c r="I26" s="21">
        <f t="shared" si="3"/>
        <v>0.26718699236468996</v>
      </c>
      <c r="J26" s="4"/>
      <c r="K26" s="8"/>
      <c r="L26" s="8"/>
      <c r="M26" s="8"/>
      <c r="N26" s="8"/>
      <c r="O26" s="4"/>
      <c r="P26" s="13" t="s">
        <v>32</v>
      </c>
      <c r="Q26" s="13">
        <f>MAX(V)</f>
        <v>4899.3999999999996</v>
      </c>
    </row>
    <row r="27" spans="1:17" ht="15" x14ac:dyDescent="0.15">
      <c r="A27" s="19">
        <v>3900</v>
      </c>
      <c r="B27" s="29">
        <v>3899.4</v>
      </c>
      <c r="C27" s="20">
        <f t="shared" si="4"/>
        <v>777.45737211634912</v>
      </c>
      <c r="D27" s="29">
        <v>779.75</v>
      </c>
      <c r="E27" s="21">
        <f t="shared" si="0"/>
        <v>5.0008336005129852</v>
      </c>
      <c r="F27" s="21">
        <f t="shared" si="1"/>
        <v>1.0060015289706266</v>
      </c>
      <c r="G27" s="29">
        <v>267</v>
      </c>
      <c r="H27" s="21">
        <f t="shared" si="2"/>
        <v>4.45</v>
      </c>
      <c r="I27" s="21">
        <f t="shared" si="3"/>
        <v>0.2723355773061365</v>
      </c>
      <c r="J27" s="4"/>
      <c r="K27" s="8"/>
      <c r="L27" s="8"/>
      <c r="M27" s="8"/>
      <c r="N27" s="8"/>
      <c r="O27" s="4"/>
      <c r="P27" s="13" t="s">
        <v>33</v>
      </c>
      <c r="Q27" s="13">
        <f>Q28*4.7</f>
        <v>4613.05</v>
      </c>
    </row>
    <row r="28" spans="1:17" ht="15" x14ac:dyDescent="0.15">
      <c r="A28" s="19">
        <v>4000</v>
      </c>
      <c r="B28" s="29">
        <v>3999.4</v>
      </c>
      <c r="C28" s="20">
        <f t="shared" si="4"/>
        <v>797.39217652958882</v>
      </c>
      <c r="D28" s="29">
        <v>799.85</v>
      </c>
      <c r="E28" s="21">
        <f t="shared" si="0"/>
        <v>5.0001875351628433</v>
      </c>
      <c r="F28" s="21">
        <f t="shared" si="1"/>
        <v>1.0058715620927063</v>
      </c>
      <c r="G28" s="29">
        <v>307</v>
      </c>
      <c r="H28" s="21">
        <f t="shared" si="2"/>
        <v>5.1166666666666663</v>
      </c>
      <c r="I28" s="21">
        <f t="shared" si="3"/>
        <v>0.29202359113225385</v>
      </c>
      <c r="J28" s="4"/>
      <c r="K28" s="8"/>
      <c r="L28" s="8"/>
      <c r="M28" s="8"/>
      <c r="N28" s="8"/>
      <c r="O28" s="4"/>
      <c r="P28" s="13" t="s">
        <v>34</v>
      </c>
      <c r="Q28" s="13">
        <f>MAX(I)</f>
        <v>981.5</v>
      </c>
    </row>
    <row r="29" spans="1:17" ht="15" x14ac:dyDescent="0.15">
      <c r="A29" s="19">
        <v>4100</v>
      </c>
      <c r="B29" s="29">
        <v>4099.6000000000004</v>
      </c>
      <c r="C29" s="20">
        <f t="shared" si="4"/>
        <v>817.32698094282853</v>
      </c>
      <c r="D29" s="29">
        <v>820.05</v>
      </c>
      <c r="E29" s="21">
        <f t="shared" si="0"/>
        <v>4.9992073654045495</v>
      </c>
      <c r="F29" s="21">
        <f t="shared" si="1"/>
        <v>1.005674384511074</v>
      </c>
      <c r="G29" s="29">
        <v>293</v>
      </c>
      <c r="H29" s="21">
        <f t="shared" si="2"/>
        <v>4.8833333333333337</v>
      </c>
      <c r="I29" s="21">
        <f t="shared" si="3"/>
        <v>0.28528737947706151</v>
      </c>
      <c r="J29" s="4"/>
      <c r="K29" s="8"/>
      <c r="L29" s="8"/>
      <c r="M29" s="8"/>
      <c r="N29" s="8"/>
      <c r="O29" s="4"/>
      <c r="P29" s="13" t="s">
        <v>35</v>
      </c>
      <c r="Q29" s="13">
        <f>Q2</f>
        <v>4.9710000000000001</v>
      </c>
    </row>
    <row r="30" spans="1:17" ht="15" x14ac:dyDescent="0.2">
      <c r="A30" s="19">
        <v>4200</v>
      </c>
      <c r="B30" s="29">
        <v>4199.6000000000004</v>
      </c>
      <c r="C30" s="20">
        <f t="shared" si="4"/>
        <v>837.26178535606823</v>
      </c>
      <c r="D30" s="29">
        <v>840.1</v>
      </c>
      <c r="E30" s="21">
        <f t="shared" si="0"/>
        <v>4.9989286989644093</v>
      </c>
      <c r="F30" s="21">
        <f t="shared" si="1"/>
        <v>1.00561832608417</v>
      </c>
      <c r="G30" s="29">
        <v>288</v>
      </c>
      <c r="H30" s="21">
        <f t="shared" si="2"/>
        <v>4.8</v>
      </c>
      <c r="I30" s="21">
        <f t="shared" si="3"/>
        <v>0.28284271247461901</v>
      </c>
      <c r="J30" s="4"/>
      <c r="K30" s="8"/>
      <c r="L30" s="8"/>
      <c r="M30" s="8"/>
      <c r="N30" s="8"/>
      <c r="O30" s="4"/>
      <c r="P30" s="13" t="s">
        <v>36</v>
      </c>
      <c r="Q30" s="14">
        <f>SLOPE(V,I)</f>
        <v>4.9912732056748546</v>
      </c>
    </row>
    <row r="31" spans="1:17" ht="15" x14ac:dyDescent="0.15">
      <c r="A31" s="19">
        <v>4300</v>
      </c>
      <c r="B31" s="29">
        <v>4299.3999999999996</v>
      </c>
      <c r="C31" s="20">
        <f t="shared" si="4"/>
        <v>857.19658976930793</v>
      </c>
      <c r="D31" s="29">
        <v>860.25</v>
      </c>
      <c r="E31" s="21">
        <f t="shared" si="0"/>
        <v>4.9978494623655907</v>
      </c>
      <c r="F31" s="21">
        <f t="shared" si="1"/>
        <v>1.0054012195464876</v>
      </c>
      <c r="G31" s="29">
        <v>321</v>
      </c>
      <c r="H31" s="21">
        <f t="shared" si="2"/>
        <v>5.35</v>
      </c>
      <c r="I31" s="21">
        <f t="shared" si="3"/>
        <v>0.29860788111948194</v>
      </c>
      <c r="J31" s="4"/>
      <c r="K31" s="8"/>
      <c r="L31" s="8"/>
      <c r="M31" s="8"/>
      <c r="N31" s="8"/>
      <c r="O31" s="4"/>
      <c r="P31" s="13" t="s">
        <v>37</v>
      </c>
      <c r="Q31" s="13">
        <f>ABS(Q29-Q30)*100/Q29</f>
        <v>0.4078295247405847</v>
      </c>
    </row>
    <row r="32" spans="1:17" ht="15" x14ac:dyDescent="0.15">
      <c r="A32" s="19">
        <v>4400</v>
      </c>
      <c r="B32" s="29">
        <v>4399.6000000000004</v>
      </c>
      <c r="C32" s="20">
        <f t="shared" si="4"/>
        <v>877.13139418254764</v>
      </c>
      <c r="D32" s="29">
        <v>880.45</v>
      </c>
      <c r="E32" s="21">
        <f t="shared" si="0"/>
        <v>4.9969901754784489</v>
      </c>
      <c r="F32" s="21">
        <f t="shared" si="1"/>
        <v>1.005228359581261</v>
      </c>
      <c r="G32" s="29">
        <v>357</v>
      </c>
      <c r="H32" s="21">
        <f t="shared" si="2"/>
        <v>5.95</v>
      </c>
      <c r="I32" s="21">
        <f t="shared" si="3"/>
        <v>0.31490739379485311</v>
      </c>
      <c r="J32" s="4"/>
      <c r="K32" s="4"/>
      <c r="L32" s="4"/>
      <c r="M32" s="4"/>
      <c r="N32" s="4"/>
      <c r="O32" s="4"/>
      <c r="P32" s="13" t="s">
        <v>38</v>
      </c>
      <c r="Q32" s="13">
        <f>MAX(H4:H37)</f>
        <v>6.9833333333333334</v>
      </c>
    </row>
    <row r="33" spans="1:17" ht="15" x14ac:dyDescent="0.15">
      <c r="A33" s="19">
        <v>4500</v>
      </c>
      <c r="B33" s="29">
        <v>4499.6000000000004</v>
      </c>
      <c r="C33" s="20">
        <f t="shared" si="4"/>
        <v>897.06619859578745</v>
      </c>
      <c r="D33" s="29">
        <v>900.55</v>
      </c>
      <c r="E33" s="21">
        <f t="shared" si="0"/>
        <v>4.9965021375825893</v>
      </c>
      <c r="F33" s="21">
        <f t="shared" si="1"/>
        <v>1.0051301825754555</v>
      </c>
      <c r="G33" s="29">
        <v>381</v>
      </c>
      <c r="H33" s="21">
        <f t="shared" si="2"/>
        <v>6.35</v>
      </c>
      <c r="I33" s="21">
        <f t="shared" si="3"/>
        <v>0.32532035493238559</v>
      </c>
      <c r="J33" s="4"/>
      <c r="K33" s="4"/>
      <c r="L33" s="4"/>
      <c r="M33" s="4"/>
      <c r="N33" s="4"/>
      <c r="O33" s="4"/>
      <c r="P33" s="13" t="s">
        <v>39</v>
      </c>
      <c r="Q33" s="13">
        <f>MAX(I4:I37)</f>
        <v>0.341158158174312</v>
      </c>
    </row>
    <row r="34" spans="1:17" x14ac:dyDescent="0.15">
      <c r="A34" s="19">
        <v>4600</v>
      </c>
      <c r="B34" s="29">
        <v>4599.3999999999996</v>
      </c>
      <c r="C34" s="20">
        <f t="shared" si="4"/>
        <v>917.00100300902716</v>
      </c>
      <c r="D34" s="29">
        <v>920.75</v>
      </c>
      <c r="E34" s="21">
        <f t="shared" si="0"/>
        <v>4.9952755905511808</v>
      </c>
      <c r="F34" s="21">
        <f t="shared" si="1"/>
        <v>1.0048834420742669</v>
      </c>
      <c r="G34" s="29">
        <v>400</v>
      </c>
      <c r="H34" s="21">
        <f t="shared" si="2"/>
        <v>6.666666666666667</v>
      </c>
      <c r="I34" s="21">
        <f t="shared" si="3"/>
        <v>0.33333333333333331</v>
      </c>
      <c r="J34" s="4"/>
      <c r="K34" s="4"/>
      <c r="L34" s="4"/>
      <c r="M34" s="4"/>
      <c r="N34" s="4"/>
      <c r="O34" s="4"/>
    </row>
    <row r="35" spans="1:17" x14ac:dyDescent="0.15">
      <c r="A35" s="19">
        <v>4700</v>
      </c>
      <c r="B35" s="29">
        <v>4699.3999999999996</v>
      </c>
      <c r="C35" s="20">
        <f t="shared" si="4"/>
        <v>936.93580742226686</v>
      </c>
      <c r="D35" s="29">
        <v>941</v>
      </c>
      <c r="E35" s="21">
        <f t="shared" si="0"/>
        <v>4.9940488841657809</v>
      </c>
      <c r="F35" s="21">
        <f t="shared" si="1"/>
        <v>1.0046366695163509</v>
      </c>
      <c r="G35" s="29">
        <v>400</v>
      </c>
      <c r="H35" s="21">
        <f t="shared" si="2"/>
        <v>6.666666666666667</v>
      </c>
      <c r="I35" s="21">
        <f t="shared" si="3"/>
        <v>0.33333333333333331</v>
      </c>
      <c r="J35" s="4"/>
      <c r="K35" s="4"/>
      <c r="L35" s="4"/>
      <c r="M35" s="4"/>
      <c r="N35" s="4"/>
      <c r="O35" s="4"/>
    </row>
    <row r="36" spans="1:17" x14ac:dyDescent="0.15">
      <c r="A36" s="19">
        <v>4800</v>
      </c>
      <c r="B36" s="29">
        <v>4799.3999999999996</v>
      </c>
      <c r="C36" s="20">
        <f t="shared" si="4"/>
        <v>956.87061183550657</v>
      </c>
      <c r="D36" s="29">
        <v>961.25</v>
      </c>
      <c r="E36" s="21">
        <f t="shared" si="0"/>
        <v>4.992873862158647</v>
      </c>
      <c r="F36" s="21">
        <f t="shared" si="1"/>
        <v>1.0044002941377281</v>
      </c>
      <c r="G36" s="29">
        <v>411</v>
      </c>
      <c r="H36" s="21">
        <f t="shared" si="2"/>
        <v>6.85</v>
      </c>
      <c r="I36" s="21">
        <f t="shared" si="3"/>
        <v>0.33788558221188825</v>
      </c>
    </row>
    <row r="37" spans="1:17" x14ac:dyDescent="0.15">
      <c r="A37" s="19">
        <v>4900</v>
      </c>
      <c r="B37" s="29">
        <v>4899.3999999999996</v>
      </c>
      <c r="C37" s="20">
        <f t="shared" si="4"/>
        <v>976.80541624874627</v>
      </c>
      <c r="D37" s="29">
        <v>981.5</v>
      </c>
      <c r="E37" s="21">
        <f t="shared" si="0"/>
        <v>4.9917473255221596</v>
      </c>
      <c r="F37" s="21">
        <f t="shared" si="1"/>
        <v>1.0041736724043773</v>
      </c>
      <c r="G37" s="29">
        <v>419</v>
      </c>
      <c r="H37" s="21">
        <f t="shared" si="2"/>
        <v>6.9833333333333334</v>
      </c>
      <c r="I37" s="21">
        <f t="shared" si="3"/>
        <v>0.341158158174312</v>
      </c>
    </row>
    <row r="43" spans="1:17" hidden="1" x14ac:dyDescent="0.15">
      <c r="J43" s="1"/>
      <c r="K43" s="1"/>
      <c r="L43" s="1"/>
      <c r="M43" s="1"/>
      <c r="N43" s="1"/>
      <c r="O43" s="1"/>
    </row>
    <row r="44" spans="1:17" hidden="1" x14ac:dyDescent="0.15">
      <c r="A44" s="23" t="s">
        <v>5</v>
      </c>
      <c r="B44" s="23"/>
      <c r="C44" s="23"/>
      <c r="D44" s="23"/>
      <c r="E44" s="23"/>
      <c r="F44" s="23"/>
      <c r="G44" s="9"/>
      <c r="H44" s="9"/>
      <c r="I44" s="9"/>
      <c r="J44" s="3"/>
      <c r="K44" s="3"/>
      <c r="L44" s="3"/>
      <c r="M44" s="3"/>
      <c r="N44" s="3"/>
    </row>
    <row r="45" spans="1:17" hidden="1" x14ac:dyDescent="0.15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 x14ac:dyDescent="0.15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 x14ac:dyDescent="0.15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 x14ac:dyDescent="0.15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 x14ac:dyDescent="0.15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 x14ac:dyDescent="0.15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 x14ac:dyDescent="0.15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 x14ac:dyDescent="0.15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 x14ac:dyDescent="0.15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 x14ac:dyDescent="0.15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 x14ac:dyDescent="0.15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 x14ac:dyDescent="0.15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 x14ac:dyDescent="0.15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 x14ac:dyDescent="0.15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 x14ac:dyDescent="0.15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 x14ac:dyDescent="0.15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 x14ac:dyDescent="0.15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 x14ac:dyDescent="0.15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 x14ac:dyDescent="0.15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 x14ac:dyDescent="0.15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 x14ac:dyDescent="0.15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 x14ac:dyDescent="0.15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 x14ac:dyDescent="0.15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 x14ac:dyDescent="0.15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 x14ac:dyDescent="0.15"/>
    <row r="70" spans="1:15" hidden="1" x14ac:dyDescent="0.15">
      <c r="A70" s="23" t="s">
        <v>6</v>
      </c>
      <c r="B70" s="23"/>
      <c r="C70" s="23"/>
      <c r="D70" s="23"/>
      <c r="E70" s="23"/>
      <c r="F70" s="23"/>
      <c r="G70" s="9"/>
      <c r="H70" s="9"/>
      <c r="I70" s="9"/>
    </row>
    <row r="71" spans="1:15" hidden="1" x14ac:dyDescent="0.15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 x14ac:dyDescent="0.15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 x14ac:dyDescent="0.15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 x14ac:dyDescent="0.15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 x14ac:dyDescent="0.15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 x14ac:dyDescent="0.15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 x14ac:dyDescent="0.15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 x14ac:dyDescent="0.15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 x14ac:dyDescent="0.15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 x14ac:dyDescent="0.15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 x14ac:dyDescent="0.15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 x14ac:dyDescent="0.15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 x14ac:dyDescent="0.15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 x14ac:dyDescent="0.15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 x14ac:dyDescent="0.15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 x14ac:dyDescent="0.15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 x14ac:dyDescent="0.15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 x14ac:dyDescent="0.15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 x14ac:dyDescent="0.15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 x14ac:dyDescent="0.15"/>
    <row r="91" spans="1:10" hidden="1" x14ac:dyDescent="0.15"/>
    <row r="92" spans="1:10" hidden="1" x14ac:dyDescent="0.15"/>
    <row r="93" spans="1:10" hidden="1" x14ac:dyDescent="0.15"/>
    <row r="94" spans="1:10" hidden="1" x14ac:dyDescent="0.15">
      <c r="A94" s="24"/>
      <c r="B94" s="24"/>
      <c r="C94" s="24"/>
      <c r="D94" s="24"/>
      <c r="E94" s="24"/>
    </row>
    <row r="95" spans="1:10" hidden="1" x14ac:dyDescent="0.15">
      <c r="A95" s="24"/>
      <c r="B95" s="24"/>
      <c r="C95" s="24"/>
      <c r="D95" s="24"/>
      <c r="E95" s="24"/>
    </row>
    <row r="96" spans="1:10" hidden="1" x14ac:dyDescent="0.15">
      <c r="A96" s="24"/>
      <c r="B96" s="24"/>
      <c r="C96" s="24"/>
      <c r="D96" s="24"/>
      <c r="E96" s="24"/>
    </row>
    <row r="97" spans="1:9" hidden="1" x14ac:dyDescent="0.15">
      <c r="A97" s="24"/>
      <c r="B97" s="24"/>
      <c r="C97" s="24"/>
      <c r="D97" s="24"/>
      <c r="E97" s="24"/>
    </row>
    <row r="98" spans="1:9" hidden="1" x14ac:dyDescent="0.15">
      <c r="A98" s="23" t="s">
        <v>8</v>
      </c>
      <c r="B98" s="23"/>
      <c r="C98" s="23"/>
      <c r="D98" s="23"/>
      <c r="E98" s="23"/>
      <c r="F98" s="23"/>
      <c r="G98" s="9"/>
      <c r="H98" s="9"/>
      <c r="I98" s="9"/>
    </row>
    <row r="99" spans="1:9" hidden="1" x14ac:dyDescent="0.15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 x14ac:dyDescent="0.15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 x14ac:dyDescent="0.15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 x14ac:dyDescent="0.15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 x14ac:dyDescent="0.15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 x14ac:dyDescent="0.15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 x14ac:dyDescent="0.15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 x14ac:dyDescent="0.15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 x14ac:dyDescent="0.15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 x14ac:dyDescent="0.15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 x14ac:dyDescent="0.15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 x14ac:dyDescent="0.15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 x14ac:dyDescent="0.15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 x14ac:dyDescent="0.15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 x14ac:dyDescent="0.15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 x14ac:dyDescent="0.15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 x14ac:dyDescent="0.15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 x14ac:dyDescent="0.15"/>
    <row r="117" spans="1:9" hidden="1" x14ac:dyDescent="0.15"/>
    <row r="118" spans="1:9" hidden="1" x14ac:dyDescent="0.15">
      <c r="A118" s="23" t="s">
        <v>9</v>
      </c>
      <c r="B118" s="23"/>
      <c r="C118" s="23"/>
      <c r="D118" s="23"/>
      <c r="E118" s="23"/>
      <c r="F118" s="23"/>
      <c r="G118" s="9"/>
      <c r="H118" s="9"/>
      <c r="I118" s="9"/>
    </row>
    <row r="119" spans="1:9" hidden="1" x14ac:dyDescent="0.15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 x14ac:dyDescent="0.15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 x14ac:dyDescent="0.15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 x14ac:dyDescent="0.15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 x14ac:dyDescent="0.15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 x14ac:dyDescent="0.15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 x14ac:dyDescent="0.15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 x14ac:dyDescent="0.15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 x14ac:dyDescent="0.15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 x14ac:dyDescent="0.15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 x14ac:dyDescent="0.15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 x14ac:dyDescent="0.15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 x14ac:dyDescent="0.15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 x14ac:dyDescent="0.15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 x14ac:dyDescent="0.15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 x14ac:dyDescent="0.15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 x14ac:dyDescent="0.15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 x14ac:dyDescent="0.15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 x14ac:dyDescent="0.15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 x14ac:dyDescent="0.15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 x14ac:dyDescent="0.15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 x14ac:dyDescent="0.15"/>
    <row r="141" spans="1:6" hidden="1" x14ac:dyDescent="0.15"/>
    <row r="142" spans="1:6" hidden="1" x14ac:dyDescent="0.15"/>
    <row r="143" spans="1:6" hidden="1" x14ac:dyDescent="0.15"/>
    <row r="144" spans="1:6" hidden="1" x14ac:dyDescent="0.15"/>
    <row r="145" spans="1:9" hidden="1" x14ac:dyDescent="0.15"/>
    <row r="146" spans="1:9" hidden="1" x14ac:dyDescent="0.15">
      <c r="A146" s="23" t="s">
        <v>10</v>
      </c>
      <c r="B146" s="23"/>
      <c r="C146" s="23"/>
      <c r="D146" s="23"/>
      <c r="E146" s="23"/>
      <c r="F146" s="23"/>
      <c r="G146" s="9"/>
      <c r="H146" s="9"/>
      <c r="I146" s="9"/>
    </row>
    <row r="147" spans="1:9" hidden="1" x14ac:dyDescent="0.1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 x14ac:dyDescent="0.15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 x14ac:dyDescent="0.15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 x14ac:dyDescent="0.15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 x14ac:dyDescent="0.15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 x14ac:dyDescent="0.15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 x14ac:dyDescent="0.15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 x14ac:dyDescent="0.15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 x14ac:dyDescent="0.15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 x14ac:dyDescent="0.15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 x14ac:dyDescent="0.15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 x14ac:dyDescent="0.15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 x14ac:dyDescent="0.15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 x14ac:dyDescent="0.15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 x14ac:dyDescent="0.15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 x14ac:dyDescent="0.15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 x14ac:dyDescent="0.15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 x14ac:dyDescent="0.15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 x14ac:dyDescent="0.15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 x14ac:dyDescent="0.15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 x14ac:dyDescent="0.15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 x14ac:dyDescent="0.15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 x14ac:dyDescent="0.15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 x14ac:dyDescent="0.15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 x14ac:dyDescent="0.15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 x14ac:dyDescent="0.15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 x14ac:dyDescent="0.15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 x14ac:dyDescent="0.15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 x14ac:dyDescent="0.15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 x14ac:dyDescent="0.15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 x14ac:dyDescent="0.15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 x14ac:dyDescent="0.15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 x14ac:dyDescent="0.15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 x14ac:dyDescent="0.15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 x14ac:dyDescent="0.15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 x14ac:dyDescent="0.15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 x14ac:dyDescent="0.15"/>
    <row r="184" spans="1:6" hidden="1" x14ac:dyDescent="0.15"/>
    <row r="185" spans="1:6" hidden="1" x14ac:dyDescent="0.15"/>
    <row r="186" spans="1:6" hidden="1" x14ac:dyDescent="0.15"/>
    <row r="187" spans="1:6" hidden="1" x14ac:dyDescent="0.15"/>
    <row r="188" spans="1:6" hidden="1" x14ac:dyDescent="0.15"/>
    <row r="189" spans="1:6" hidden="1" x14ac:dyDescent="0.15"/>
    <row r="190" spans="1:6" hidden="1" x14ac:dyDescent="0.15"/>
    <row r="191" spans="1:6" hidden="1" x14ac:dyDescent="0.15"/>
    <row r="192" spans="1:6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  <row r="201" hidden="1" x14ac:dyDescent="0.15"/>
    <row r="202" hidden="1" x14ac:dyDescent="0.15"/>
    <row r="203" hidden="1" x14ac:dyDescent="0.15"/>
    <row r="204" hidden="1" x14ac:dyDescent="0.15"/>
    <row r="205" hidden="1" x14ac:dyDescent="0.15"/>
    <row r="206" hidden="1" x14ac:dyDescent="0.15"/>
    <row r="207" hidden="1" x14ac:dyDescent="0.15"/>
    <row r="208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78" spans="11:11" x14ac:dyDescent="0.15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Microsoft Office User</cp:lastModifiedBy>
  <cp:revision>2</cp:revision>
  <dcterms:created xsi:type="dcterms:W3CDTF">2006-05-16T10:27:47Z</dcterms:created>
  <dcterms:modified xsi:type="dcterms:W3CDTF">2018-04-12T19:17:11Z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