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enning\Documents\PhDThesis\GE11_Production_NewTemplates\QC4\"/>
    </mc:Choice>
  </mc:AlternateContent>
  <xr:revisionPtr revIDLastSave="0" documentId="13_ncr:1_{3B12CD2D-9A3F-4ACA-9792-BA3774AD1B60}" xr6:coauthVersionLast="31" xr6:coauthVersionMax="31" xr10:uidLastSave="{00000000-0000-0000-0000-000000000000}"/>
  <bookViews>
    <workbookView xWindow="0" yWindow="0" windowWidth="25596" windowHeight="16056" xr2:uid="{00000000-000D-0000-FFFF-FFFF00000000}"/>
  </bookViews>
  <sheets>
    <sheet name="Sheet4" sheetId="4" r:id="rId1"/>
  </sheets>
  <definedNames>
    <definedName name="I">Sheet4!$D$4:$D$37</definedName>
    <definedName name="V">Sheet4!$B$4:$B$37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5" i="4"/>
  <c r="F4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Q3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Q33" i="4"/>
  <c r="Q30" i="4"/>
  <c r="Q29" i="4"/>
  <c r="Q31" i="4"/>
  <c r="Q28" i="4"/>
  <c r="Q26" i="4"/>
  <c r="Q27" i="4"/>
  <c r="C4" i="4"/>
  <c r="K278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<sst xmlns="http://schemas.openxmlformats.org/spreadsheetml/2006/main" count="86" uniqueCount="49">
  <si>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</si>
  <si>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</si>
  <si>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</si>
  <si>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</si>
  <si>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</si>
  <si>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</si>
  <si>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</si>
  <si>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</si>
  <si>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</si>
  <si>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</si>
  <si>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</si>
  <si>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</si>
  <si>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</si>
  <si>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</si>
  <si>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</si>
  <si>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</si>
  <si>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</si>
  <si>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</si>
  <si>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</si>
  <si>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</si>
  <si>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</si>
  <si>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</si>
  <si>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</si>
  <si>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</si>
  <si>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</si>
  <si>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</si>
  <si>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</si>
  <si>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</si>
  <si>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</si>
  <si>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</si>
  <si>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</si>
  <si>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</si>
  <si>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</si>
  <si>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</si>
  <si>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</si>
  <si>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</si>
  <si>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</si>
  <si>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</si>
  <si>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</si>
  <si>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</si>
  <si>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</si>
  <si>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V2</t>
  </si>
  <si>
    <t>Date</t>
  </si>
  <si>
    <t>QC4 Template</t>
  </si>
  <si>
    <t>ORTEC</t>
  </si>
  <si>
    <t>142PC</t>
  </si>
  <si>
    <t>ORTEC 474</t>
  </si>
  <si>
    <t>LeCroy 623</t>
  </si>
  <si>
    <t>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</si>
</sst>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;[Red]&quot;-&quot;[$$-409]#,##0.00"/>
    <numFmt numFmtId="165" formatCode="0.0"/>
  </numFmts>
  <fonts count="13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u/>
      <sz val="11"/>
      <color theme="10"/>
      <name val="Nimbus Sans L"/>
    </font>
    <font>
      <u/>
      <sz val="11"/>
      <color theme="11"/>
      <name val="Nimbus Sans L"/>
    </font>
    <font>
      <b/>
      <sz val="12"/>
      <name val="Arial"/>
    </font>
    <font>
      <b/>
      <sz val="11"/>
      <name val="Nimbus Sans L"/>
    </font>
    <font>
      <sz val="11"/>
      <color rgb="FFFF0000"/>
      <name val="Calibri"/>
      <family val="2"/>
    </font>
    <font>
      <b/>
      <sz val="11"/>
      <color rgb="FFFF0000"/>
      <name val="Nimbus Sans L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DDEBF7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2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5" borderId="3" xfId="0" applyFont="1" applyFill="1" applyBorder="1"/>
    <xf numFmtId="0" fontId="4" fillId="5" borderId="3" xfId="0" applyFont="1" applyFill="1" applyBorder="1" applyProtection="1">
      <protection locked="0"/>
    </xf>
    <xf numFmtId="0" fontId="4" fillId="5" borderId="3" xfId="0" applyFont="1" applyFill="1" applyBorder="1" applyProtection="1"/>
    <xf numFmtId="0" fontId="5" fillId="5" borderId="3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/>
    </xf>
    <xf numFmtId="0" fontId="9" fillId="6" borderId="3" xfId="0" applyFont="1" applyFill="1" applyBorder="1" applyAlignment="1">
      <alignment horizontal="center" wrapText="1"/>
    </xf>
    <xf numFmtId="0" fontId="9" fillId="6" borderId="2" xfId="0" applyFont="1" applyFill="1" applyBorder="1" applyAlignment="1">
      <alignment horizontal="right" wrapText="1"/>
    </xf>
    <xf numFmtId="0" fontId="9" fillId="6" borderId="4" xfId="0" applyFont="1" applyFill="1" applyBorder="1" applyAlignment="1">
      <alignment horizontal="center"/>
    </xf>
    <xf numFmtId="14" fontId="9" fillId="6" borderId="5" xfId="0" applyNumberFormat="1" applyFont="1" applyFill="1" applyBorder="1"/>
    <xf numFmtId="0" fontId="4" fillId="5" borderId="3" xfId="0" applyFont="1" applyFill="1" applyBorder="1" applyAlignment="1">
      <alignment horizontal="center" vertical="center"/>
    </xf>
    <xf numFmtId="2" fontId="4" fillId="4" borderId="3" xfId="0" applyNumberFormat="1" applyFont="1" applyFill="1" applyBorder="1" applyAlignment="1" applyProtection="1">
      <alignment horizontal="center" vertical="center"/>
      <protection locked="0"/>
    </xf>
    <xf numFmtId="165" fontId="4" fillId="5" borderId="3" xfId="0" applyNumberFormat="1" applyFont="1" applyFill="1" applyBorder="1" applyAlignment="1">
      <alignment horizontal="center" vertical="center"/>
    </xf>
    <xf numFmtId="2" fontId="4" fillId="5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 applyProtection="1">
      <alignment horizontal="center" vertical="center"/>
      <protection locked="0"/>
    </xf>
    <xf numFmtId="0" fontId="11" fillId="7" borderId="3" xfId="0" applyFont="1" applyFill="1" applyBorder="1" applyAlignment="1" applyProtection="1">
      <alignment horizontal="right"/>
      <protection locked="0"/>
    </xf>
    <xf numFmtId="0" fontId="12" fillId="4" borderId="3" xfId="0" applyFont="1" applyFill="1" applyBorder="1" applyProtection="1">
      <protection locked="0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1">
    <cellStyle name="Besuchter Hyperlink" xfId="6" builtinId="9" hidden="1"/>
    <cellStyle name="Besuchter Hyperlink" xfId="8" builtinId="9" hidden="1"/>
    <cellStyle name="Besuchter Hyperlink" xfId="10" builtinId="9" hidden="1"/>
    <cellStyle name="Heading" xfId="1" xr:uid="{00000000-0005-0000-0000-000003000000}"/>
    <cellStyle name="Heading1" xfId="2" xr:uid="{00000000-0005-0000-0000-000004000000}"/>
    <cellStyle name="Link" xfId="5" builtinId="8" hidden="1"/>
    <cellStyle name="Link" xfId="7" builtinId="8" hidden="1"/>
    <cellStyle name="Link" xfId="9" builtinId="8" hidden="1"/>
    <cellStyle name="Result" xfId="3" xr:uid="{00000000-0005-0000-0000-000009000000}"/>
    <cellStyle name="Result2" xfId="4" xr:uid="{00000000-0005-0000-0000-00000A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C221-4982-BDA0-06EEE4088B2B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C221-4982-BDA0-06EEE4088B2B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C221-4982-BDA0-06EEE4088B2B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C221-4982-BDA0-06EEE4088B2B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C221-4982-BDA0-06EEE4088B2B}"/>
            </c:ext>
          </c:extLst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0.00</c:formatCode>
                <c:ptCount val="35"/>
                <c:pt idx="0">
                  <c:v>0.99800399201596812</c:v>
                </c:pt>
                <c:pt idx="1">
                  <c:v>1.0106369539402209</c:v>
                </c:pt>
                <c:pt idx="2">
                  <c:v>1.0063905801841695</c:v>
                </c:pt>
                <c:pt idx="3">
                  <c:v>1.0042807466827353</c:v>
                </c:pt>
                <c:pt idx="4">
                  <c:v>1.0030190874532343</c:v>
                </c:pt>
                <c:pt idx="5">
                  <c:v>1.0021797409365369</c:v>
                </c:pt>
                <c:pt idx="6">
                  <c:v>0.99800399201596812</c:v>
                </c:pt>
                <c:pt idx="7">
                  <c:v>1.001132531175893</c:v>
                </c:pt>
                <c:pt idx="8">
                  <c:v>1.0007839474254834</c:v>
                </c:pt>
                <c:pt idx="9">
                  <c:v>0.99800399201596812</c:v>
                </c:pt>
                <c:pt idx="10">
                  <c:v>0.99982267810620229</c:v>
                </c:pt>
                <c:pt idx="11">
                  <c:v>0.99800399201596812</c:v>
                </c:pt>
                <c:pt idx="12">
                  <c:v>0.99800399201596812</c:v>
                </c:pt>
                <c:pt idx="13">
                  <c:v>0.99800399201596812</c:v>
                </c:pt>
                <c:pt idx="14">
                  <c:v>0.99800399201596812</c:v>
                </c:pt>
                <c:pt idx="15">
                  <c:v>0.99768205524434994</c:v>
                </c:pt>
                <c:pt idx="16">
                  <c:v>0.99800399201596812</c:v>
                </c:pt>
                <c:pt idx="17">
                  <c:v>0.99800399201596812</c:v>
                </c:pt>
                <c:pt idx="18">
                  <c:v>0.99800399201596812</c:v>
                </c:pt>
                <c:pt idx="19">
                  <c:v>0.99771884801824917</c:v>
                </c:pt>
                <c:pt idx="20">
                  <c:v>0.99800399201596812</c:v>
                </c:pt>
                <c:pt idx="21">
                  <c:v>0.99800399201596812</c:v>
                </c:pt>
                <c:pt idx="22">
                  <c:v>0.99800399201596812</c:v>
                </c:pt>
                <c:pt idx="23">
                  <c:v>0.99800399201596812</c:v>
                </c:pt>
                <c:pt idx="24">
                  <c:v>0.99800399201596812</c:v>
                </c:pt>
                <c:pt idx="25">
                  <c:v>0.99800399201596812</c:v>
                </c:pt>
                <c:pt idx="26">
                  <c:v>0.997766372017869</c:v>
                </c:pt>
                <c:pt idx="27">
                  <c:v>0.99777189806433653</c:v>
                </c:pt>
                <c:pt idx="28">
                  <c:v>0.99800399201596812</c:v>
                </c:pt>
                <c:pt idx="29">
                  <c:v>0.99800399201596812</c:v>
                </c:pt>
                <c:pt idx="30">
                  <c:v>0.99692038290411589</c:v>
                </c:pt>
                <c:pt idx="31">
                  <c:v>0.99694341391605734</c:v>
                </c:pt>
                <c:pt idx="32">
                  <c:v>0.99779607451763142</c:v>
                </c:pt>
                <c:pt idx="33">
                  <c:v>0.9969866586907733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21-4982-BDA0-06EEE4088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259784"/>
        <c:axId val="-2082698872"/>
      </c:scatterChart>
      <c:valAx>
        <c:axId val="-1997259784"/>
        <c:scaling>
          <c:orientation val="minMax"/>
          <c:max val="6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2698872"/>
        <c:crosses val="autoZero"/>
        <c:crossBetween val="midCat"/>
      </c:valAx>
      <c:valAx>
        <c:axId val="-2082698872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97259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773B-4895-866F-C09A344ECD6A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773B-4895-866F-C09A344ECD6A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773B-4895-866F-C09A344ECD6A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773B-4895-866F-C09A344ECD6A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773B-4895-866F-C09A344ECD6A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0484170172574"/>
                  <c:y val="6.46589352961314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40</c:v>
                </c:pt>
                <c:pt idx="1">
                  <c:v>79</c:v>
                </c:pt>
                <c:pt idx="2">
                  <c:v>119</c:v>
                </c:pt>
                <c:pt idx="3">
                  <c:v>159</c:v>
                </c:pt>
                <c:pt idx="4">
                  <c:v>199</c:v>
                </c:pt>
                <c:pt idx="5">
                  <c:v>239</c:v>
                </c:pt>
                <c:pt idx="6">
                  <c:v>280</c:v>
                </c:pt>
                <c:pt idx="7">
                  <c:v>319</c:v>
                </c:pt>
                <c:pt idx="8">
                  <c:v>359</c:v>
                </c:pt>
                <c:pt idx="9">
                  <c:v>400</c:v>
                </c:pt>
                <c:pt idx="10">
                  <c:v>439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620</c:v>
                </c:pt>
                <c:pt idx="16">
                  <c:v>640</c:v>
                </c:pt>
                <c:pt idx="17">
                  <c:v>660</c:v>
                </c:pt>
                <c:pt idx="18">
                  <c:v>680</c:v>
                </c:pt>
                <c:pt idx="19">
                  <c:v>700</c:v>
                </c:pt>
                <c:pt idx="20">
                  <c:v>720</c:v>
                </c:pt>
                <c:pt idx="21">
                  <c:v>740</c:v>
                </c:pt>
                <c:pt idx="22">
                  <c:v>760</c:v>
                </c:pt>
                <c:pt idx="23">
                  <c:v>780</c:v>
                </c:pt>
                <c:pt idx="24">
                  <c:v>800</c:v>
                </c:pt>
                <c:pt idx="25">
                  <c:v>820</c:v>
                </c:pt>
                <c:pt idx="26">
                  <c:v>840</c:v>
                </c:pt>
                <c:pt idx="27">
                  <c:v>860</c:v>
                </c:pt>
                <c:pt idx="28">
                  <c:v>880</c:v>
                </c:pt>
                <c:pt idx="29">
                  <c:v>900</c:v>
                </c:pt>
                <c:pt idx="30">
                  <c:v>921</c:v>
                </c:pt>
                <c:pt idx="31">
                  <c:v>941</c:v>
                </c:pt>
                <c:pt idx="32">
                  <c:v>960</c:v>
                </c:pt>
                <c:pt idx="33">
                  <c:v>981</c:v>
                </c:pt>
              </c:numCache>
            </c:numRef>
          </c:xVal>
          <c:yVal>
            <c:numRef>
              <c:f>Sheet4!$B$4:$B$38</c:f>
              <c:numCache>
                <c:formatCode>0.00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2199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3099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3499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4199</c:v>
                </c:pt>
                <c:pt idx="27">
                  <c:v>4299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4799</c:v>
                </c:pt>
                <c:pt idx="33">
                  <c:v>4900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3B-4895-866F-C09A344EC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356776"/>
        <c:axId val="-199738754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40</c:v>
                </c:pt>
                <c:pt idx="1">
                  <c:v>79</c:v>
                </c:pt>
                <c:pt idx="2">
                  <c:v>119</c:v>
                </c:pt>
                <c:pt idx="3">
                  <c:v>159</c:v>
                </c:pt>
                <c:pt idx="4">
                  <c:v>199</c:v>
                </c:pt>
                <c:pt idx="5">
                  <c:v>239</c:v>
                </c:pt>
                <c:pt idx="6">
                  <c:v>280</c:v>
                </c:pt>
                <c:pt idx="7">
                  <c:v>319</c:v>
                </c:pt>
                <c:pt idx="8">
                  <c:v>359</c:v>
                </c:pt>
                <c:pt idx="9">
                  <c:v>400</c:v>
                </c:pt>
                <c:pt idx="10">
                  <c:v>439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620</c:v>
                </c:pt>
                <c:pt idx="16">
                  <c:v>640</c:v>
                </c:pt>
                <c:pt idx="17">
                  <c:v>660</c:v>
                </c:pt>
                <c:pt idx="18">
                  <c:v>680</c:v>
                </c:pt>
                <c:pt idx="19">
                  <c:v>700</c:v>
                </c:pt>
                <c:pt idx="20">
                  <c:v>720</c:v>
                </c:pt>
                <c:pt idx="21">
                  <c:v>740</c:v>
                </c:pt>
                <c:pt idx="22">
                  <c:v>760</c:v>
                </c:pt>
                <c:pt idx="23">
                  <c:v>780</c:v>
                </c:pt>
                <c:pt idx="24">
                  <c:v>800</c:v>
                </c:pt>
                <c:pt idx="25">
                  <c:v>820</c:v>
                </c:pt>
                <c:pt idx="26">
                  <c:v>840</c:v>
                </c:pt>
                <c:pt idx="27">
                  <c:v>860</c:v>
                </c:pt>
                <c:pt idx="28">
                  <c:v>880</c:v>
                </c:pt>
                <c:pt idx="29">
                  <c:v>900</c:v>
                </c:pt>
                <c:pt idx="30">
                  <c:v>921</c:v>
                </c:pt>
                <c:pt idx="31">
                  <c:v>941</c:v>
                </c:pt>
                <c:pt idx="32">
                  <c:v>960</c:v>
                </c:pt>
                <c:pt idx="33">
                  <c:v>981</c:v>
                </c:pt>
              </c:numCache>
            </c:numRef>
          </c:xVal>
          <c:yVal>
            <c:numRef>
              <c:f>Sheet4!$H$4:$H$38</c:f>
              <c:numCache>
                <c:formatCode>0.00</c:formatCode>
                <c:ptCount val="35"/>
                <c:pt idx="0">
                  <c:v>0</c:v>
                </c:pt>
                <c:pt idx="1">
                  <c:v>1.6666666666666666E-2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0.48333333333333334</c:v>
                </c:pt>
                <c:pt idx="15">
                  <c:v>0.51666666666666672</c:v>
                </c:pt>
                <c:pt idx="16">
                  <c:v>0.75</c:v>
                </c:pt>
                <c:pt idx="17">
                  <c:v>1.3333333333333333</c:v>
                </c:pt>
                <c:pt idx="18">
                  <c:v>1.5833333333333333</c:v>
                </c:pt>
                <c:pt idx="19">
                  <c:v>1.4833333333333334</c:v>
                </c:pt>
                <c:pt idx="20">
                  <c:v>1.6333333333333333</c:v>
                </c:pt>
                <c:pt idx="21">
                  <c:v>1.8833333333333333</c:v>
                </c:pt>
                <c:pt idx="22">
                  <c:v>1.75</c:v>
                </c:pt>
                <c:pt idx="23">
                  <c:v>1.4333333333333333</c:v>
                </c:pt>
                <c:pt idx="24">
                  <c:v>2.1333333333333333</c:v>
                </c:pt>
                <c:pt idx="25">
                  <c:v>2.6333333333333333</c:v>
                </c:pt>
                <c:pt idx="26">
                  <c:v>2.7333333333333334</c:v>
                </c:pt>
                <c:pt idx="27">
                  <c:v>3.5666666666666669</c:v>
                </c:pt>
                <c:pt idx="28">
                  <c:v>4.0999999999999996</c:v>
                </c:pt>
                <c:pt idx="29">
                  <c:v>4.1333333333333337</c:v>
                </c:pt>
                <c:pt idx="30">
                  <c:v>4.7</c:v>
                </c:pt>
                <c:pt idx="31">
                  <c:v>6</c:v>
                </c:pt>
                <c:pt idx="32">
                  <c:v>6.6</c:v>
                </c:pt>
                <c:pt idx="33">
                  <c:v>8.6999999999999993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73B-4895-866F-C09A344EC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251272"/>
        <c:axId val="-2083183880"/>
      </c:scatterChart>
      <c:valAx>
        <c:axId val="-1997356776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97387544"/>
        <c:crosses val="autoZero"/>
        <c:crossBetween val="midCat"/>
      </c:valAx>
      <c:valAx>
        <c:axId val="-1997387544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97356776"/>
        <c:crosses val="autoZero"/>
        <c:crossBetween val="midCat"/>
      </c:valAx>
      <c:valAx>
        <c:axId val="-2083183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97251272"/>
        <c:crosses val="max"/>
        <c:crossBetween val="midCat"/>
      </c:valAx>
      <c:valAx>
        <c:axId val="-199725127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3183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0716316281711"/>
          <c:y val="0.314550287192362"/>
          <c:w val="0.29242618634332102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8"/>
  <sheetViews>
    <sheetView tabSelected="1" workbookViewId="0">
      <selection activeCell="Q7" sqref="Q7"/>
    </sheetView>
  </sheetViews>
  <sheetFormatPr baseColWidth="10" defaultColWidth="8.59765625" defaultRowHeight="13.8"/>
  <cols>
    <col min="1" max="1" width="4.8984375" style="5" bestFit="1" customWidth="1"/>
    <col min="2" max="2" width="8.8984375" style="5" customWidth="1"/>
    <col min="3" max="3" width="9.3984375" style="5" customWidth="1"/>
    <col min="4" max="4" width="7.09765625" style="5" customWidth="1"/>
    <col min="5" max="5" width="11.69921875" style="5" customWidth="1"/>
    <col min="6" max="6" width="11.5" style="5" bestFit="1" customWidth="1"/>
    <col min="7" max="8" width="10" style="5" customWidth="1"/>
    <col min="9" max="9" width="10" style="6" customWidth="1"/>
    <col min="10" max="10" width="8.69921875" customWidth="1"/>
    <col min="12" max="12" width="13.59765625" customWidth="1"/>
    <col min="13" max="13" width="12.3984375" bestFit="1" customWidth="1"/>
    <col min="14" max="14" width="10.8984375" customWidth="1"/>
    <col min="15" max="15" width="10.69921875" bestFit="1" customWidth="1"/>
    <col min="16" max="16" width="18.5" bestFit="1" customWidth="1"/>
    <col min="17" max="17" width="17.69921875" customWidth="1"/>
    <col min="18" max="18" width="12.19921875" customWidth="1"/>
  </cols>
  <sheetData>
    <row r="1" spans="1:19" ht="31.2">
      <c r="A1" s="28" t="s">
        <v>40</v>
      </c>
      <c r="B1" s="28"/>
      <c r="C1" s="28"/>
      <c r="D1" s="28"/>
      <c r="E1" s="28"/>
      <c r="F1" s="28"/>
      <c r="G1" s="28"/>
      <c r="H1" s="28"/>
      <c r="I1" s="28"/>
      <c r="P1" s="29" t="s">
        <v>18</v>
      </c>
      <c r="Q1" s="29"/>
      <c r="R1" s="15" t="s">
        <v>43</v>
      </c>
      <c r="S1" s="16" t="s">
        <v>41</v>
      </c>
    </row>
    <row r="2" spans="1:19" ht="15.6">
      <c r="A2" s="19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7</v>
      </c>
      <c r="G2" s="19" t="s">
        <v>20</v>
      </c>
      <c r="H2" s="19" t="s">
        <v>21</v>
      </c>
      <c r="I2" s="19" t="s">
        <v>30</v>
      </c>
      <c r="P2" s="10" t="s">
        <v>19</v>
      </c>
      <c r="Q2" s="25">
        <v>5.01</v>
      </c>
      <c r="R2" s="17" t="s">
        <v>42</v>
      </c>
      <c r="S2" s="18">
        <v>43195</v>
      </c>
    </row>
    <row r="3" spans="1:19">
      <c r="A3" s="19" t="s">
        <v>26</v>
      </c>
      <c r="B3" s="19" t="s">
        <v>26</v>
      </c>
      <c r="C3" s="19" t="s">
        <v>27</v>
      </c>
      <c r="D3" s="19" t="s">
        <v>27</v>
      </c>
      <c r="E3" s="19" t="s">
        <v>28</v>
      </c>
      <c r="F3" s="19" t="s">
        <v>28</v>
      </c>
      <c r="G3" s="19"/>
      <c r="H3" s="19" t="s">
        <v>29</v>
      </c>
      <c r="I3" s="19" t="s">
        <v>29</v>
      </c>
      <c r="P3" s="10"/>
      <c r="Q3" s="12"/>
    </row>
    <row r="4" spans="1:19">
      <c r="A4" s="19">
        <v>200</v>
      </c>
      <c r="B4" s="20">
        <v>200</v>
      </c>
      <c r="C4" s="21">
        <f>A4/$Q$2</f>
        <v>39.920159680638726</v>
      </c>
      <c r="D4" s="20">
        <v>40</v>
      </c>
      <c r="E4" s="22">
        <f>B4/D4</f>
        <v>5</v>
      </c>
      <c r="F4" s="22">
        <f>E4/$Q$2</f>
        <v>0.99800399201596812</v>
      </c>
      <c r="G4" s="23">
        <v>0</v>
      </c>
      <c r="H4" s="22">
        <f>G4/$Q$22</f>
        <v>0</v>
      </c>
      <c r="I4" s="22">
        <f>SQRT(G4)/$Q$22</f>
        <v>0</v>
      </c>
      <c r="P4" s="10"/>
      <c r="Q4" s="12"/>
    </row>
    <row r="5" spans="1:19">
      <c r="A5" s="19">
        <v>400</v>
      </c>
      <c r="B5" s="20">
        <v>400</v>
      </c>
      <c r="C5" s="21">
        <f>A5/$E$4</f>
        <v>80</v>
      </c>
      <c r="D5" s="20">
        <v>79</v>
      </c>
      <c r="E5" s="22">
        <f t="shared" ref="E5:E37" si="0">B5/D5</f>
        <v>5.0632911392405067</v>
      </c>
      <c r="F5" s="22">
        <f t="shared" ref="F5:F37" si="1">E5/$Q$2</f>
        <v>1.0106369539402209</v>
      </c>
      <c r="G5" s="23">
        <v>1</v>
      </c>
      <c r="H5" s="22">
        <f t="shared" ref="H5:H37" si="2">G5/$Q$22</f>
        <v>1.6666666666666666E-2</v>
      </c>
      <c r="I5" s="22">
        <f t="shared" ref="I5:I37" si="3">SQRT(G5)/$Q$22</f>
        <v>1.6666666666666666E-2</v>
      </c>
      <c r="P5" s="29" t="s">
        <v>16</v>
      </c>
      <c r="Q5" s="29"/>
    </row>
    <row r="6" spans="1:19" ht="14.4">
      <c r="A6" s="19">
        <v>600</v>
      </c>
      <c r="B6" s="20">
        <v>600</v>
      </c>
      <c r="C6" s="21">
        <f t="shared" ref="C6:C37" si="4">A6/$E$4</f>
        <v>120</v>
      </c>
      <c r="D6" s="20">
        <v>119</v>
      </c>
      <c r="E6" s="22">
        <f t="shared" si="0"/>
        <v>5.0420168067226889</v>
      </c>
      <c r="F6" s="22">
        <f t="shared" si="1"/>
        <v>1.0063905801841695</v>
      </c>
      <c r="G6" s="23">
        <v>0</v>
      </c>
      <c r="H6" s="22">
        <f t="shared" si="2"/>
        <v>0</v>
      </c>
      <c r="I6" s="22">
        <f t="shared" si="3"/>
        <v>0</v>
      </c>
      <c r="P6" s="10" t="s">
        <v>17</v>
      </c>
      <c r="Q6" s="24" t="s">
        <v>44</v>
      </c>
    </row>
    <row r="7" spans="1:19" ht="14.4">
      <c r="A7" s="19">
        <v>800</v>
      </c>
      <c r="B7" s="20">
        <v>800</v>
      </c>
      <c r="C7" s="21">
        <f t="shared" si="4"/>
        <v>160</v>
      </c>
      <c r="D7" s="20">
        <v>159</v>
      </c>
      <c r="E7" s="22">
        <f t="shared" si="0"/>
        <v>5.0314465408805029</v>
      </c>
      <c r="F7" s="22">
        <f t="shared" si="1"/>
        <v>1.0042807466827353</v>
      </c>
      <c r="G7" s="23">
        <v>0</v>
      </c>
      <c r="H7" s="22">
        <f t="shared" si="2"/>
        <v>0</v>
      </c>
      <c r="I7" s="22">
        <f t="shared" si="3"/>
        <v>0</v>
      </c>
      <c r="P7" s="10"/>
      <c r="Q7" s="24" t="s">
        <v>45</v>
      </c>
    </row>
    <row r="8" spans="1:19">
      <c r="A8" s="19">
        <v>1000</v>
      </c>
      <c r="B8" s="20">
        <v>1000</v>
      </c>
      <c r="C8" s="21">
        <f t="shared" si="4"/>
        <v>200</v>
      </c>
      <c r="D8" s="20">
        <v>199</v>
      </c>
      <c r="E8" s="22">
        <f t="shared" si="0"/>
        <v>5.025125628140704</v>
      </c>
      <c r="F8" s="22">
        <f t="shared" si="1"/>
        <v>1.0030190874532343</v>
      </c>
      <c r="G8" s="23">
        <v>0</v>
      </c>
      <c r="H8" s="22">
        <f t="shared" si="2"/>
        <v>0</v>
      </c>
      <c r="I8" s="22">
        <f t="shared" si="3"/>
        <v>0</v>
      </c>
      <c r="P8" s="29" t="s">
        <v>15</v>
      </c>
      <c r="Q8" s="29"/>
    </row>
    <row r="9" spans="1:19" ht="14.4">
      <c r="A9" s="19">
        <v>1200</v>
      </c>
      <c r="B9" s="20">
        <v>1200</v>
      </c>
      <c r="C9" s="21">
        <f t="shared" si="4"/>
        <v>240</v>
      </c>
      <c r="D9" s="20">
        <v>239</v>
      </c>
      <c r="E9" s="22">
        <f t="shared" si="0"/>
        <v>5.02092050209205</v>
      </c>
      <c r="F9" s="22">
        <f t="shared" si="1"/>
        <v>1.0021797409365369</v>
      </c>
      <c r="G9" s="23">
        <v>0</v>
      </c>
      <c r="H9" s="22">
        <f t="shared" si="2"/>
        <v>0</v>
      </c>
      <c r="I9" s="22">
        <f t="shared" si="3"/>
        <v>0</v>
      </c>
      <c r="P9" s="10" t="s">
        <v>17</v>
      </c>
      <c r="Q9" s="24" t="s">
        <v>46</v>
      </c>
    </row>
    <row r="10" spans="1:19" ht="14.4">
      <c r="A10" s="19">
        <v>1400</v>
      </c>
      <c r="B10" s="20">
        <v>1400</v>
      </c>
      <c r="C10" s="21">
        <f t="shared" si="4"/>
        <v>280</v>
      </c>
      <c r="D10" s="20">
        <v>280</v>
      </c>
      <c r="E10" s="22">
        <f t="shared" si="0"/>
        <v>5</v>
      </c>
      <c r="F10" s="22">
        <f t="shared" si="1"/>
        <v>0.99800399201596812</v>
      </c>
      <c r="G10" s="23">
        <v>0</v>
      </c>
      <c r="H10" s="22">
        <f t="shared" si="2"/>
        <v>0</v>
      </c>
      <c r="I10" s="22">
        <f t="shared" si="3"/>
        <v>0</v>
      </c>
      <c r="P10" s="10" t="s">
        <v>11</v>
      </c>
      <c r="Q10" s="24">
        <v>4</v>
      </c>
    </row>
    <row r="11" spans="1:19" ht="14.4">
      <c r="A11" s="19">
        <v>1600</v>
      </c>
      <c r="B11" s="20">
        <v>1600</v>
      </c>
      <c r="C11" s="21">
        <f t="shared" si="4"/>
        <v>320</v>
      </c>
      <c r="D11" s="20">
        <v>319</v>
      </c>
      <c r="E11" s="22">
        <f t="shared" si="0"/>
        <v>5.015673981191223</v>
      </c>
      <c r="F11" s="22">
        <f t="shared" si="1"/>
        <v>1.001132531175893</v>
      </c>
      <c r="G11" s="23">
        <v>0</v>
      </c>
      <c r="H11" s="22">
        <f t="shared" si="2"/>
        <v>0</v>
      </c>
      <c r="I11" s="22">
        <f t="shared" si="3"/>
        <v>0</v>
      </c>
      <c r="P11" s="10" t="s">
        <v>12</v>
      </c>
      <c r="Q11" s="24">
        <v>4.5</v>
      </c>
    </row>
    <row r="12" spans="1:19">
      <c r="A12" s="19">
        <v>1800</v>
      </c>
      <c r="B12" s="20">
        <v>1800</v>
      </c>
      <c r="C12" s="21">
        <f t="shared" si="4"/>
        <v>360</v>
      </c>
      <c r="D12" s="20">
        <v>359</v>
      </c>
      <c r="E12" s="22">
        <f t="shared" si="0"/>
        <v>5.0139275766016711</v>
      </c>
      <c r="F12" s="22">
        <f t="shared" si="1"/>
        <v>1.0007839474254834</v>
      </c>
      <c r="G12" s="23">
        <v>0</v>
      </c>
      <c r="H12" s="22">
        <f t="shared" si="2"/>
        <v>0</v>
      </c>
      <c r="I12" s="22">
        <f t="shared" si="3"/>
        <v>0</v>
      </c>
      <c r="P12" s="10"/>
      <c r="Q12" s="10"/>
    </row>
    <row r="13" spans="1:19" ht="14.4">
      <c r="A13" s="19">
        <v>2000</v>
      </c>
      <c r="B13" s="20">
        <v>2000</v>
      </c>
      <c r="C13" s="21">
        <f t="shared" si="4"/>
        <v>400</v>
      </c>
      <c r="D13" s="20">
        <v>400</v>
      </c>
      <c r="E13" s="22">
        <f t="shared" si="0"/>
        <v>5</v>
      </c>
      <c r="F13" s="22">
        <f t="shared" si="1"/>
        <v>0.99800399201596812</v>
      </c>
      <c r="G13" s="23">
        <v>0</v>
      </c>
      <c r="H13" s="22">
        <f t="shared" si="2"/>
        <v>0</v>
      </c>
      <c r="I13" s="22">
        <f t="shared" si="3"/>
        <v>0</v>
      </c>
      <c r="P13" s="10" t="s">
        <v>14</v>
      </c>
      <c r="Q13" s="24">
        <v>500</v>
      </c>
    </row>
    <row r="14" spans="1:19" ht="14.4">
      <c r="A14" s="19">
        <v>2200</v>
      </c>
      <c r="B14" s="20">
        <v>2199</v>
      </c>
      <c r="C14" s="21">
        <f t="shared" si="4"/>
        <v>440</v>
      </c>
      <c r="D14" s="20">
        <v>439</v>
      </c>
      <c r="E14" s="22">
        <f t="shared" si="0"/>
        <v>5.0091116173120733</v>
      </c>
      <c r="F14" s="22">
        <f t="shared" si="1"/>
        <v>0.99982267810620229</v>
      </c>
      <c r="G14" s="23">
        <v>0</v>
      </c>
      <c r="H14" s="22">
        <f t="shared" si="2"/>
        <v>0</v>
      </c>
      <c r="I14" s="22">
        <f t="shared" si="3"/>
        <v>0</v>
      </c>
      <c r="P14" s="10" t="s">
        <v>13</v>
      </c>
      <c r="Q14" s="24">
        <v>500</v>
      </c>
    </row>
    <row r="15" spans="1:19">
      <c r="A15" s="19">
        <v>2400</v>
      </c>
      <c r="B15" s="20">
        <v>2400</v>
      </c>
      <c r="C15" s="21">
        <f t="shared" si="4"/>
        <v>480</v>
      </c>
      <c r="D15" s="20">
        <v>480</v>
      </c>
      <c r="E15" s="22">
        <f t="shared" si="0"/>
        <v>5</v>
      </c>
      <c r="F15" s="22">
        <f t="shared" si="1"/>
        <v>0.99800399201596812</v>
      </c>
      <c r="G15" s="23">
        <v>0</v>
      </c>
      <c r="H15" s="22">
        <f t="shared" si="2"/>
        <v>0</v>
      </c>
      <c r="I15" s="22">
        <f t="shared" si="3"/>
        <v>0</v>
      </c>
      <c r="P15" s="10"/>
      <c r="Q15" s="11"/>
    </row>
    <row r="16" spans="1:19">
      <c r="A16" s="19">
        <v>2600</v>
      </c>
      <c r="B16" s="20">
        <v>2600</v>
      </c>
      <c r="C16" s="21">
        <f t="shared" si="4"/>
        <v>520</v>
      </c>
      <c r="D16" s="20">
        <v>520</v>
      </c>
      <c r="E16" s="22">
        <f t="shared" si="0"/>
        <v>5</v>
      </c>
      <c r="F16" s="22">
        <f t="shared" si="1"/>
        <v>0.99800399201596812</v>
      </c>
      <c r="G16" s="23">
        <v>0</v>
      </c>
      <c r="H16" s="22">
        <f t="shared" si="2"/>
        <v>0</v>
      </c>
      <c r="I16" s="22">
        <f t="shared" si="3"/>
        <v>0</v>
      </c>
      <c r="P16" s="29" t="s">
        <v>22</v>
      </c>
      <c r="Q16" s="29"/>
    </row>
    <row r="17" spans="1:17" ht="14.4">
      <c r="A17" s="19">
        <v>2800</v>
      </c>
      <c r="B17" s="20">
        <v>2800</v>
      </c>
      <c r="C17" s="21">
        <f t="shared" si="4"/>
        <v>560</v>
      </c>
      <c r="D17" s="20">
        <v>560</v>
      </c>
      <c r="E17" s="22">
        <f t="shared" si="0"/>
        <v>5</v>
      </c>
      <c r="F17" s="22">
        <f t="shared" si="1"/>
        <v>0.99800399201596812</v>
      </c>
      <c r="G17" s="23">
        <v>0</v>
      </c>
      <c r="H17" s="22">
        <f t="shared" si="2"/>
        <v>0</v>
      </c>
      <c r="I17" s="22">
        <f t="shared" si="3"/>
        <v>0</v>
      </c>
      <c r="P17" s="10" t="s">
        <v>17</v>
      </c>
      <c r="Q17" s="24" t="s">
        <v>47</v>
      </c>
    </row>
    <row r="18" spans="1:17" ht="14.4">
      <c r="A18" s="19">
        <v>3000</v>
      </c>
      <c r="B18" s="20">
        <v>3000</v>
      </c>
      <c r="C18" s="21">
        <f t="shared" si="4"/>
        <v>600</v>
      </c>
      <c r="D18" s="20">
        <v>600</v>
      </c>
      <c r="E18" s="22">
        <f t="shared" si="0"/>
        <v>5</v>
      </c>
      <c r="F18" s="22">
        <f t="shared" si="1"/>
        <v>0.99800399201596812</v>
      </c>
      <c r="G18" s="23">
        <v>29</v>
      </c>
      <c r="H18" s="22">
        <f t="shared" si="2"/>
        <v>0.48333333333333334</v>
      </c>
      <c r="I18" s="22">
        <f t="shared" si="3"/>
        <v>8.9752746785575058E-2</v>
      </c>
      <c r="P18" s="10" t="s">
        <v>23</v>
      </c>
      <c r="Q18" s="24">
        <v>-140</v>
      </c>
    </row>
    <row r="19" spans="1:17">
      <c r="A19" s="19">
        <v>3100</v>
      </c>
      <c r="B19" s="20">
        <v>3099</v>
      </c>
      <c r="C19" s="21">
        <f t="shared" si="4"/>
        <v>620</v>
      </c>
      <c r="D19" s="20">
        <v>620</v>
      </c>
      <c r="E19" s="22">
        <f t="shared" si="0"/>
        <v>4.9983870967741932</v>
      </c>
      <c r="F19" s="22">
        <f t="shared" si="1"/>
        <v>0.99768205524434994</v>
      </c>
      <c r="G19" s="23">
        <v>31</v>
      </c>
      <c r="H19" s="22">
        <f t="shared" si="2"/>
        <v>0.51666666666666672</v>
      </c>
      <c r="I19" s="22">
        <f t="shared" si="3"/>
        <v>9.2796072713833694E-2</v>
      </c>
      <c r="P19" s="10"/>
      <c r="Q19" s="10"/>
    </row>
    <row r="20" spans="1:17">
      <c r="A20" s="19">
        <v>3200</v>
      </c>
      <c r="B20" s="20">
        <v>3200</v>
      </c>
      <c r="C20" s="21">
        <f t="shared" si="4"/>
        <v>640</v>
      </c>
      <c r="D20" s="20">
        <v>640</v>
      </c>
      <c r="E20" s="22">
        <f t="shared" si="0"/>
        <v>5</v>
      </c>
      <c r="F20" s="22">
        <f t="shared" si="1"/>
        <v>0.99800399201596812</v>
      </c>
      <c r="G20" s="23">
        <v>45</v>
      </c>
      <c r="H20" s="22">
        <f t="shared" si="2"/>
        <v>0.75</v>
      </c>
      <c r="I20" s="22">
        <f t="shared" si="3"/>
        <v>0.1118033988749895</v>
      </c>
      <c r="P20" s="29" t="s">
        <v>24</v>
      </c>
      <c r="Q20" s="29"/>
    </row>
    <row r="21" spans="1:17" ht="14.4">
      <c r="A21" s="19">
        <v>3300</v>
      </c>
      <c r="B21" s="20">
        <v>3300</v>
      </c>
      <c r="C21" s="21">
        <f t="shared" si="4"/>
        <v>660</v>
      </c>
      <c r="D21" s="20">
        <v>660</v>
      </c>
      <c r="E21" s="22">
        <f t="shared" si="0"/>
        <v>5</v>
      </c>
      <c r="F21" s="22">
        <f t="shared" si="1"/>
        <v>0.99800399201596812</v>
      </c>
      <c r="G21" s="23">
        <v>80</v>
      </c>
      <c r="H21" s="22">
        <f t="shared" si="2"/>
        <v>1.3333333333333333</v>
      </c>
      <c r="I21" s="22">
        <f t="shared" si="3"/>
        <v>0.14907119849998599</v>
      </c>
      <c r="P21" s="10" t="s">
        <v>17</v>
      </c>
      <c r="Q21" s="24" t="s">
        <v>48</v>
      </c>
    </row>
    <row r="22" spans="1:17" ht="14.4">
      <c r="A22" s="19">
        <v>3400</v>
      </c>
      <c r="B22" s="20">
        <v>3400</v>
      </c>
      <c r="C22" s="21">
        <f t="shared" si="4"/>
        <v>680</v>
      </c>
      <c r="D22" s="20">
        <v>680</v>
      </c>
      <c r="E22" s="22">
        <f t="shared" si="0"/>
        <v>5</v>
      </c>
      <c r="F22" s="22">
        <f t="shared" si="1"/>
        <v>0.99800399201596812</v>
      </c>
      <c r="G22" s="23">
        <v>95</v>
      </c>
      <c r="H22" s="22">
        <f t="shared" si="2"/>
        <v>1.5833333333333333</v>
      </c>
      <c r="I22" s="22">
        <f t="shared" si="3"/>
        <v>0.16244657241348273</v>
      </c>
      <c r="P22" s="10" t="s">
        <v>25</v>
      </c>
      <c r="Q22" s="24">
        <v>60</v>
      </c>
    </row>
    <row r="23" spans="1:17">
      <c r="A23" s="19">
        <v>3500</v>
      </c>
      <c r="B23" s="20">
        <v>3499</v>
      </c>
      <c r="C23" s="21">
        <f t="shared" si="4"/>
        <v>700</v>
      </c>
      <c r="D23" s="20">
        <v>700</v>
      </c>
      <c r="E23" s="22">
        <f t="shared" si="0"/>
        <v>4.9985714285714282</v>
      </c>
      <c r="F23" s="22">
        <f t="shared" si="1"/>
        <v>0.99771884801824917</v>
      </c>
      <c r="G23" s="23">
        <v>89</v>
      </c>
      <c r="H23" s="22">
        <f t="shared" si="2"/>
        <v>1.4833333333333334</v>
      </c>
      <c r="I23" s="22">
        <f t="shared" si="3"/>
        <v>0.15723301886761004</v>
      </c>
    </row>
    <row r="24" spans="1:17">
      <c r="A24" s="19">
        <v>3600</v>
      </c>
      <c r="B24" s="20">
        <v>3600</v>
      </c>
      <c r="C24" s="21">
        <f t="shared" si="4"/>
        <v>720</v>
      </c>
      <c r="D24" s="20">
        <v>720</v>
      </c>
      <c r="E24" s="22">
        <f t="shared" si="0"/>
        <v>5</v>
      </c>
      <c r="F24" s="22">
        <f t="shared" si="1"/>
        <v>0.99800399201596812</v>
      </c>
      <c r="G24" s="23">
        <v>98</v>
      </c>
      <c r="H24" s="22">
        <f t="shared" si="2"/>
        <v>1.6333333333333333</v>
      </c>
      <c r="I24" s="22">
        <f t="shared" si="3"/>
        <v>0.16499158227686109</v>
      </c>
    </row>
    <row r="25" spans="1:17" ht="14.4">
      <c r="A25" s="19">
        <v>3700</v>
      </c>
      <c r="B25" s="20">
        <v>3700</v>
      </c>
      <c r="C25" s="21">
        <f t="shared" si="4"/>
        <v>740</v>
      </c>
      <c r="D25" s="20">
        <v>740</v>
      </c>
      <c r="E25" s="22">
        <f t="shared" si="0"/>
        <v>5</v>
      </c>
      <c r="F25" s="22">
        <f t="shared" si="1"/>
        <v>0.99800399201596812</v>
      </c>
      <c r="G25" s="23">
        <v>113</v>
      </c>
      <c r="H25" s="22">
        <f t="shared" si="2"/>
        <v>1.8833333333333333</v>
      </c>
      <c r="I25" s="22">
        <f t="shared" si="3"/>
        <v>0.17716909687891083</v>
      </c>
      <c r="J25" s="4"/>
      <c r="K25" s="4"/>
      <c r="L25" s="4"/>
      <c r="M25" s="4"/>
      <c r="N25" s="4"/>
      <c r="O25" s="4"/>
      <c r="P25" s="26" t="s">
        <v>31</v>
      </c>
      <c r="Q25" s="27"/>
    </row>
    <row r="26" spans="1:17" ht="14.4">
      <c r="A26" s="19">
        <v>3800</v>
      </c>
      <c r="B26" s="20">
        <v>3800</v>
      </c>
      <c r="C26" s="21">
        <f t="shared" si="4"/>
        <v>760</v>
      </c>
      <c r="D26" s="20">
        <v>760</v>
      </c>
      <c r="E26" s="22">
        <f t="shared" si="0"/>
        <v>5</v>
      </c>
      <c r="F26" s="22">
        <f t="shared" si="1"/>
        <v>0.99800399201596812</v>
      </c>
      <c r="G26" s="23">
        <v>105</v>
      </c>
      <c r="H26" s="22">
        <f t="shared" si="2"/>
        <v>1.75</v>
      </c>
      <c r="I26" s="22">
        <f t="shared" si="3"/>
        <v>0.17078251276599329</v>
      </c>
      <c r="J26" s="4"/>
      <c r="K26" s="8"/>
      <c r="L26" s="8"/>
      <c r="M26" s="8"/>
      <c r="N26" s="8"/>
      <c r="O26" s="4"/>
      <c r="P26" s="13" t="s">
        <v>32</v>
      </c>
      <c r="Q26" s="13">
        <f>MAX(V)</f>
        <v>4900</v>
      </c>
    </row>
    <row r="27" spans="1:17" ht="14.4">
      <c r="A27" s="19">
        <v>3900</v>
      </c>
      <c r="B27" s="20">
        <v>3900</v>
      </c>
      <c r="C27" s="21">
        <f t="shared" si="4"/>
        <v>780</v>
      </c>
      <c r="D27" s="20">
        <v>780</v>
      </c>
      <c r="E27" s="22">
        <f t="shared" si="0"/>
        <v>5</v>
      </c>
      <c r="F27" s="22">
        <f t="shared" si="1"/>
        <v>0.99800399201596812</v>
      </c>
      <c r="G27" s="23">
        <v>86</v>
      </c>
      <c r="H27" s="22">
        <f t="shared" si="2"/>
        <v>1.4333333333333333</v>
      </c>
      <c r="I27" s="22">
        <f t="shared" si="3"/>
        <v>0.15456030825826172</v>
      </c>
      <c r="J27" s="4"/>
      <c r="K27" s="8"/>
      <c r="L27" s="8"/>
      <c r="M27" s="8"/>
      <c r="N27" s="8"/>
      <c r="O27" s="4"/>
      <c r="P27" s="13" t="s">
        <v>33</v>
      </c>
      <c r="Q27" s="13">
        <f>Q28*4.7</f>
        <v>4610.7</v>
      </c>
    </row>
    <row r="28" spans="1:17" ht="14.4">
      <c r="A28" s="19">
        <v>4000</v>
      </c>
      <c r="B28" s="20">
        <v>4000</v>
      </c>
      <c r="C28" s="21">
        <f t="shared" si="4"/>
        <v>800</v>
      </c>
      <c r="D28" s="20">
        <v>800</v>
      </c>
      <c r="E28" s="22">
        <f t="shared" si="0"/>
        <v>5</v>
      </c>
      <c r="F28" s="22">
        <f t="shared" si="1"/>
        <v>0.99800399201596812</v>
      </c>
      <c r="G28" s="23">
        <v>128</v>
      </c>
      <c r="H28" s="22">
        <f t="shared" si="2"/>
        <v>2.1333333333333333</v>
      </c>
      <c r="I28" s="22">
        <f t="shared" si="3"/>
        <v>0.1885618083164127</v>
      </c>
      <c r="J28" s="4"/>
      <c r="K28" s="8"/>
      <c r="L28" s="8"/>
      <c r="M28" s="8"/>
      <c r="N28" s="8"/>
      <c r="O28" s="4"/>
      <c r="P28" s="13" t="s">
        <v>34</v>
      </c>
      <c r="Q28" s="13">
        <f>MAX(I)</f>
        <v>981</v>
      </c>
    </row>
    <row r="29" spans="1:17" ht="14.4">
      <c r="A29" s="19">
        <v>4100</v>
      </c>
      <c r="B29" s="20">
        <v>4100</v>
      </c>
      <c r="C29" s="21">
        <f t="shared" si="4"/>
        <v>820</v>
      </c>
      <c r="D29" s="20">
        <v>820</v>
      </c>
      <c r="E29" s="22">
        <f t="shared" si="0"/>
        <v>5</v>
      </c>
      <c r="F29" s="22">
        <f t="shared" si="1"/>
        <v>0.99800399201596812</v>
      </c>
      <c r="G29" s="23">
        <v>158</v>
      </c>
      <c r="H29" s="22">
        <f t="shared" si="2"/>
        <v>2.6333333333333333</v>
      </c>
      <c r="I29" s="22">
        <f t="shared" si="3"/>
        <v>0.20949675149960892</v>
      </c>
      <c r="J29" s="4"/>
      <c r="K29" s="8"/>
      <c r="L29" s="8"/>
      <c r="M29" s="8"/>
      <c r="N29" s="8"/>
      <c r="O29" s="4"/>
      <c r="P29" s="13" t="s">
        <v>35</v>
      </c>
      <c r="Q29" s="13">
        <f>Q2</f>
        <v>5.01</v>
      </c>
    </row>
    <row r="30" spans="1:17" ht="14.4">
      <c r="A30" s="19">
        <v>4200</v>
      </c>
      <c r="B30" s="20">
        <v>4199</v>
      </c>
      <c r="C30" s="21">
        <f t="shared" si="4"/>
        <v>840</v>
      </c>
      <c r="D30" s="20">
        <v>840</v>
      </c>
      <c r="E30" s="22">
        <f t="shared" si="0"/>
        <v>4.9988095238095234</v>
      </c>
      <c r="F30" s="22">
        <f t="shared" si="1"/>
        <v>0.997766372017869</v>
      </c>
      <c r="G30" s="23">
        <v>164</v>
      </c>
      <c r="H30" s="22">
        <f t="shared" si="2"/>
        <v>2.7333333333333334</v>
      </c>
      <c r="I30" s="22">
        <f t="shared" si="3"/>
        <v>0.21343747458109494</v>
      </c>
      <c r="J30" s="4"/>
      <c r="K30" s="8"/>
      <c r="L30" s="8"/>
      <c r="M30" s="8"/>
      <c r="N30" s="8"/>
      <c r="O30" s="4"/>
      <c r="P30" s="13" t="s">
        <v>36</v>
      </c>
      <c r="Q30" s="14">
        <f>SLOPE(V,I)</f>
        <v>4.9922571818493049</v>
      </c>
    </row>
    <row r="31" spans="1:17" ht="14.4">
      <c r="A31" s="19">
        <v>4300</v>
      </c>
      <c r="B31" s="20">
        <v>4299</v>
      </c>
      <c r="C31" s="21">
        <f t="shared" si="4"/>
        <v>860</v>
      </c>
      <c r="D31" s="20">
        <v>860</v>
      </c>
      <c r="E31" s="22">
        <f t="shared" si="0"/>
        <v>4.9988372093023257</v>
      </c>
      <c r="F31" s="22">
        <f t="shared" si="1"/>
        <v>0.99777189806433653</v>
      </c>
      <c r="G31" s="23">
        <v>214</v>
      </c>
      <c r="H31" s="22">
        <f t="shared" si="2"/>
        <v>3.5666666666666669</v>
      </c>
      <c r="I31" s="22">
        <f t="shared" si="3"/>
        <v>0.24381231397212988</v>
      </c>
      <c r="J31" s="4"/>
      <c r="K31" s="8"/>
      <c r="L31" s="8"/>
      <c r="M31" s="8"/>
      <c r="N31" s="8"/>
      <c r="O31" s="4"/>
      <c r="P31" s="13" t="s">
        <v>37</v>
      </c>
      <c r="Q31" s="13">
        <f>ABS(Q29-Q30)*100/Q29</f>
        <v>0.35414806688013761</v>
      </c>
    </row>
    <row r="32" spans="1:17" ht="14.4">
      <c r="A32" s="19">
        <v>4400</v>
      </c>
      <c r="B32" s="20">
        <v>4400</v>
      </c>
      <c r="C32" s="21">
        <f t="shared" si="4"/>
        <v>880</v>
      </c>
      <c r="D32" s="20">
        <v>880</v>
      </c>
      <c r="E32" s="22">
        <f t="shared" si="0"/>
        <v>5</v>
      </c>
      <c r="F32" s="22">
        <f t="shared" si="1"/>
        <v>0.99800399201596812</v>
      </c>
      <c r="G32" s="23">
        <v>246</v>
      </c>
      <c r="H32" s="22">
        <f t="shared" si="2"/>
        <v>4.0999999999999996</v>
      </c>
      <c r="I32" s="22">
        <f t="shared" si="3"/>
        <v>0.26140645235596871</v>
      </c>
      <c r="J32" s="4"/>
      <c r="K32" s="4"/>
      <c r="L32" s="4"/>
      <c r="M32" s="4"/>
      <c r="N32" s="4"/>
      <c r="O32" s="4"/>
      <c r="P32" s="13" t="s">
        <v>38</v>
      </c>
      <c r="Q32" s="13">
        <f>MAX(H4:H37)</f>
        <v>8.6999999999999993</v>
      </c>
    </row>
    <row r="33" spans="1:17" ht="14.4">
      <c r="A33" s="19">
        <v>4500</v>
      </c>
      <c r="B33" s="20">
        <v>4500</v>
      </c>
      <c r="C33" s="21">
        <f t="shared" si="4"/>
        <v>900</v>
      </c>
      <c r="D33" s="20">
        <v>900</v>
      </c>
      <c r="E33" s="22">
        <f t="shared" si="0"/>
        <v>5</v>
      </c>
      <c r="F33" s="22">
        <f t="shared" si="1"/>
        <v>0.99800399201596812</v>
      </c>
      <c r="G33" s="23">
        <v>248</v>
      </c>
      <c r="H33" s="22">
        <f t="shared" si="2"/>
        <v>4.1333333333333337</v>
      </c>
      <c r="I33" s="22">
        <f t="shared" si="3"/>
        <v>0.26246692913372704</v>
      </c>
      <c r="J33" s="4"/>
      <c r="K33" s="4"/>
      <c r="L33" s="4"/>
      <c r="M33" s="4"/>
      <c r="N33" s="4"/>
      <c r="O33" s="4"/>
      <c r="P33" s="13" t="s">
        <v>39</v>
      </c>
      <c r="Q33" s="13">
        <f>MAX(I4:I37)</f>
        <v>0.38078865529319544</v>
      </c>
    </row>
    <row r="34" spans="1:17">
      <c r="A34" s="19">
        <v>4600</v>
      </c>
      <c r="B34" s="20">
        <v>4600</v>
      </c>
      <c r="C34" s="21">
        <f t="shared" si="4"/>
        <v>920</v>
      </c>
      <c r="D34" s="20">
        <v>921</v>
      </c>
      <c r="E34" s="22">
        <f t="shared" si="0"/>
        <v>4.9945711183496204</v>
      </c>
      <c r="F34" s="22">
        <f t="shared" si="1"/>
        <v>0.99692038290411589</v>
      </c>
      <c r="G34" s="23">
        <v>282</v>
      </c>
      <c r="H34" s="22">
        <f t="shared" si="2"/>
        <v>4.7</v>
      </c>
      <c r="I34" s="22">
        <f t="shared" si="3"/>
        <v>0.27988092706244438</v>
      </c>
      <c r="J34" s="4"/>
      <c r="K34" s="4"/>
      <c r="L34" s="4"/>
      <c r="M34" s="4"/>
      <c r="N34" s="4"/>
      <c r="O34" s="4"/>
    </row>
    <row r="35" spans="1:17">
      <c r="A35" s="19">
        <v>4700</v>
      </c>
      <c r="B35" s="20">
        <v>4700</v>
      </c>
      <c r="C35" s="21">
        <f t="shared" si="4"/>
        <v>940</v>
      </c>
      <c r="D35" s="20">
        <v>941</v>
      </c>
      <c r="E35" s="22">
        <f t="shared" si="0"/>
        <v>4.9946865037194472</v>
      </c>
      <c r="F35" s="22">
        <f t="shared" si="1"/>
        <v>0.99694341391605734</v>
      </c>
      <c r="G35" s="23">
        <v>360</v>
      </c>
      <c r="H35" s="22">
        <f t="shared" si="2"/>
        <v>6</v>
      </c>
      <c r="I35" s="22">
        <f t="shared" si="3"/>
        <v>0.31622776601683794</v>
      </c>
      <c r="J35" s="4"/>
      <c r="K35" s="4"/>
      <c r="L35" s="4"/>
      <c r="M35" s="4"/>
      <c r="N35" s="4"/>
      <c r="O35" s="4"/>
    </row>
    <row r="36" spans="1:17">
      <c r="A36" s="19">
        <v>4800</v>
      </c>
      <c r="B36" s="20">
        <v>4799</v>
      </c>
      <c r="C36" s="21">
        <f t="shared" si="4"/>
        <v>960</v>
      </c>
      <c r="D36" s="20">
        <v>960</v>
      </c>
      <c r="E36" s="22">
        <f t="shared" si="0"/>
        <v>4.9989583333333334</v>
      </c>
      <c r="F36" s="22">
        <f t="shared" si="1"/>
        <v>0.99779607451763142</v>
      </c>
      <c r="G36" s="23">
        <v>396</v>
      </c>
      <c r="H36" s="22">
        <f t="shared" si="2"/>
        <v>6.6</v>
      </c>
      <c r="I36" s="22">
        <f t="shared" si="3"/>
        <v>0.33166247903553997</v>
      </c>
    </row>
    <row r="37" spans="1:17">
      <c r="A37" s="19">
        <v>4900</v>
      </c>
      <c r="B37" s="20">
        <v>4900</v>
      </c>
      <c r="C37" s="21">
        <f t="shared" si="4"/>
        <v>980</v>
      </c>
      <c r="D37" s="20">
        <v>981</v>
      </c>
      <c r="E37" s="22">
        <f t="shared" si="0"/>
        <v>4.9949031600407743</v>
      </c>
      <c r="F37" s="22">
        <f t="shared" si="1"/>
        <v>0.9969866586907733</v>
      </c>
      <c r="G37" s="23">
        <v>522</v>
      </c>
      <c r="H37" s="22">
        <f t="shared" si="2"/>
        <v>8.6999999999999993</v>
      </c>
      <c r="I37" s="22">
        <f t="shared" si="3"/>
        <v>0.38078865529319544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30" t="s">
        <v>5</v>
      </c>
      <c r="B44" s="30"/>
      <c r="C44" s="30"/>
      <c r="D44" s="30"/>
      <c r="E44" s="30"/>
      <c r="F44" s="30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19.95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30" t="s">
        <v>6</v>
      </c>
      <c r="B70" s="30"/>
      <c r="C70" s="30"/>
      <c r="D70" s="30"/>
      <c r="E70" s="30"/>
      <c r="F70" s="30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31"/>
      <c r="B94" s="31"/>
      <c r="C94" s="31"/>
      <c r="D94" s="31"/>
      <c r="E94" s="31"/>
    </row>
    <row r="95" spans="1:10" hidden="1">
      <c r="A95" s="31"/>
      <c r="B95" s="31"/>
      <c r="C95" s="31"/>
      <c r="D95" s="31"/>
      <c r="E95" s="31"/>
    </row>
    <row r="96" spans="1:10" hidden="1">
      <c r="A96" s="31"/>
      <c r="B96" s="31"/>
      <c r="C96" s="31"/>
      <c r="D96" s="31"/>
      <c r="E96" s="31"/>
    </row>
    <row r="97" spans="1:9" hidden="1">
      <c r="A97" s="31"/>
      <c r="B97" s="31"/>
      <c r="C97" s="31"/>
      <c r="D97" s="31"/>
      <c r="E97" s="31"/>
    </row>
    <row r="98" spans="1:9" hidden="1">
      <c r="A98" s="30" t="s">
        <v>8</v>
      </c>
      <c r="B98" s="30"/>
      <c r="C98" s="30"/>
      <c r="D98" s="30"/>
      <c r="E98" s="30"/>
      <c r="F98" s="30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30" t="s">
        <v>9</v>
      </c>
      <c r="B118" s="30"/>
      <c r="C118" s="30"/>
      <c r="D118" s="30"/>
      <c r="E118" s="30"/>
      <c r="F118" s="30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30" t="s">
        <v>10</v>
      </c>
      <c r="B146" s="30"/>
      <c r="C146" s="30"/>
      <c r="D146" s="30"/>
      <c r="E146" s="30"/>
      <c r="F146" s="30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heet="1" objects="1" scenarios="1" selectLockedCells="1"/>
  <mergeCells count="13">
    <mergeCell ref="A146:F146"/>
    <mergeCell ref="A44:F44"/>
    <mergeCell ref="A70:F70"/>
    <mergeCell ref="A98:F98"/>
    <mergeCell ref="A118:F118"/>
    <mergeCell ref="A94:E97"/>
    <mergeCell ref="P25:Q25"/>
    <mergeCell ref="A1:I1"/>
    <mergeCell ref="P1:Q1"/>
    <mergeCell ref="P16:Q16"/>
    <mergeCell ref="P20:Q20"/>
    <mergeCell ref="P8:Q8"/>
    <mergeCell ref="P5:Q5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Sheet4</vt:lpstr>
      <vt:lpstr>I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Henning</cp:lastModifiedBy>
  <cp:revision>2</cp:revision>
  <dcterms:created xsi:type="dcterms:W3CDTF">2006-05-16T10:27:47Z</dcterms:created>
  <dcterms:modified xsi:type="dcterms:W3CDTF">2018-04-11T15:39:19Z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