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426"/>
  <workbookPr autoCompressPictures="0"/>
  <bookViews>
    <workbookView xWindow="13500" yWindow="0" windowWidth="16500" windowHeight="16960"/>
  </bookViews>
  <sheets>
    <sheet name="Sheet4" sheetId="4" r:id="rId1"/>
  </sheets>
  <definedNames>
    <definedName name="I">Sheet4!$D$4:$D$37</definedName>
    <definedName name="V">Sheet4!$B$4:$B$37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5" i="4"/>
  <c r="F4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Q3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Q33" i="4"/>
  <c r="Q30" i="4"/>
  <c r="Q29" i="4"/>
  <c r="Q31" i="4"/>
  <c r="Q28" i="4"/>
  <c r="Q26" i="4"/>
  <c r="Q27" i="4"/>
  <c r="C4" i="4"/>
  <c r="K278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<sst xmlns="http://schemas.openxmlformats.org/spreadsheetml/2006/main" count="85" uniqueCount="48">
  <si>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</si>
  <si>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</si>
  <si>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</si>
  <si>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</si>
  <si>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</si>
  <si>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</si>
  <si>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</si>
  <si>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</si>
  <si>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</si>
  <si>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</si>
  <si>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</si>
  <si>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</si>
  <si>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</si>
  <si>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</si>
  <si>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</si>
  <si>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</si>
  <si>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</si>
  <si>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</si>
  <si>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</si>
  <si>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</si>
  <si>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</si>
  <si>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</si>
  <si>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</si>
  <si>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</si>
  <si>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</si>
  <si>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</si>
  <si>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</si>
  <si>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</si>
  <si>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</si>
  <si>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</si>
  <si>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</si>
  <si>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</si>
  <si>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</si>
  <si>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</si>
  <si>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</si>
  <si>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</si>
  <si>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</si>
  <si>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</si>
  <si>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</si>
  <si>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</si>
  <si>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</si>
  <si>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V2</t>
  </si>
  <si>
    <t>Date</t>
  </si>
  <si>
    <t>QC4 Template</t>
  </si>
  <si>
    <t>ORTEC 142 PC</t>
  </si>
  <si>
    <t>TENNELEC TC 202BLR</t>
  </si>
  <si>
    <t>ORTEC 551</t>
  </si>
  <si>
    <t>Mechatronic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</si>
</sst>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"/>
  </numFmts>
  <fonts count="15" x14ac:knownFonts="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u/>
      <sz val="11"/>
      <color theme="10"/>
      <name val="Nimbus Sans L"/>
    </font>
    <font>
      <u/>
      <sz val="11"/>
      <color theme="11"/>
      <name val="Nimbus Sans L"/>
    </font>
    <font>
      <b/>
      <sz val="12"/>
      <name val="Arial"/>
    </font>
    <font>
      <b/>
      <sz val="11"/>
      <name val="Nimbus Sans L"/>
    </font>
    <font>
      <sz val="11"/>
      <color rgb="FFFF0000"/>
      <name val="Calibri"/>
      <family val="2"/>
    </font>
    <font>
      <sz val="11"/>
      <color rgb="FF000000"/>
      <name val="Nimbus Sans L"/>
    </font>
    <font>
      <sz val="11"/>
      <color rgb="FF000000"/>
      <name val="Calibri"/>
      <family val="2"/>
    </font>
    <font>
      <b/>
      <sz val="11"/>
      <color rgb="FFFF0000"/>
      <name val="Nimbus Sans L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DDEBF7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1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5" borderId="3" xfId="0" applyFont="1" applyFill="1" applyBorder="1"/>
    <xf numFmtId="0" fontId="4" fillId="5" borderId="3" xfId="0" applyFont="1" applyFill="1" applyBorder="1" applyProtection="1">
      <protection locked="0"/>
    </xf>
    <xf numFmtId="0" fontId="4" fillId="5" borderId="3" xfId="0" applyFont="1" applyFill="1" applyBorder="1" applyProtection="1"/>
    <xf numFmtId="0" fontId="5" fillId="5" borderId="3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/>
    </xf>
    <xf numFmtId="0" fontId="9" fillId="6" borderId="3" xfId="0" applyFont="1" applyFill="1" applyBorder="1" applyAlignment="1">
      <alignment horizontal="center" wrapText="1"/>
    </xf>
    <xf numFmtId="0" fontId="9" fillId="6" borderId="2" xfId="0" applyFont="1" applyFill="1" applyBorder="1" applyAlignment="1">
      <alignment horizontal="right" wrapText="1"/>
    </xf>
    <xf numFmtId="0" fontId="9" fillId="6" borderId="4" xfId="0" applyFont="1" applyFill="1" applyBorder="1" applyAlignment="1">
      <alignment horizontal="center"/>
    </xf>
    <xf numFmtId="14" fontId="9" fillId="6" borderId="5" xfId="0" applyNumberFormat="1" applyFont="1" applyFill="1" applyBorder="1"/>
    <xf numFmtId="0" fontId="4" fillId="5" borderId="3" xfId="0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0" fontId="11" fillId="7" borderId="3" xfId="0" applyFont="1" applyFill="1" applyBorder="1" applyAlignment="1" applyProtection="1">
      <alignment horizontal="right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12" fillId="4" borderId="3" xfId="0" applyFont="1" applyFill="1" applyBorder="1" applyProtection="1">
      <protection locked="0"/>
    </xf>
    <xf numFmtId="0" fontId="13" fillId="4" borderId="3" xfId="0" applyFont="1" applyFill="1" applyBorder="1" applyProtection="1">
      <protection locked="0"/>
    </xf>
    <xf numFmtId="0" fontId="14" fillId="4" borderId="3" xfId="0" applyFont="1" applyFill="1" applyBorder="1" applyProtection="1">
      <protection locked="0"/>
    </xf>
    <xf numFmtId="0" fontId="14" fillId="4" borderId="6" xfId="0" applyFont="1" applyFill="1" applyBorder="1" applyAlignment="1">
      <alignment horizontal="right"/>
    </xf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0.0361247947454844"/>
          <c:w val="0.846246719160105"/>
          <c:h val="0.807881460787685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200.0</c:v>
                </c:pt>
                <c:pt idx="1">
                  <c:v>400.0</c:v>
                </c:pt>
                <c:pt idx="2">
                  <c:v>600.0</c:v>
                </c:pt>
                <c:pt idx="3">
                  <c:v>800.0</c:v>
                </c:pt>
                <c:pt idx="4">
                  <c:v>1000.0</c:v>
                </c:pt>
                <c:pt idx="5">
                  <c:v>1200.0</c:v>
                </c:pt>
                <c:pt idx="6">
                  <c:v>1400.0</c:v>
                </c:pt>
                <c:pt idx="7">
                  <c:v>1600.0</c:v>
                </c:pt>
                <c:pt idx="8">
                  <c:v>1800.0</c:v>
                </c:pt>
                <c:pt idx="9">
                  <c:v>2000.0</c:v>
                </c:pt>
                <c:pt idx="10">
                  <c:v>2200.0</c:v>
                </c:pt>
                <c:pt idx="11">
                  <c:v>2400.0</c:v>
                </c:pt>
                <c:pt idx="12">
                  <c:v>2600.0</c:v>
                </c:pt>
                <c:pt idx="13">
                  <c:v>2800.0</c:v>
                </c:pt>
                <c:pt idx="14">
                  <c:v>3000.0</c:v>
                </c:pt>
                <c:pt idx="15">
                  <c:v>3100.0</c:v>
                </c:pt>
                <c:pt idx="16">
                  <c:v>3200.0</c:v>
                </c:pt>
                <c:pt idx="17">
                  <c:v>3300.0</c:v>
                </c:pt>
                <c:pt idx="18">
                  <c:v>3400.0</c:v>
                </c:pt>
                <c:pt idx="19">
                  <c:v>3500.0</c:v>
                </c:pt>
                <c:pt idx="20">
                  <c:v>3600.0</c:v>
                </c:pt>
                <c:pt idx="21">
                  <c:v>3700.0</c:v>
                </c:pt>
                <c:pt idx="22">
                  <c:v>3800.0</c:v>
                </c:pt>
                <c:pt idx="23">
                  <c:v>3900.0</c:v>
                </c:pt>
                <c:pt idx="24">
                  <c:v>4000.0</c:v>
                </c:pt>
                <c:pt idx="25">
                  <c:v>4100.0</c:v>
                </c:pt>
                <c:pt idx="26">
                  <c:v>4200.0</c:v>
                </c:pt>
                <c:pt idx="27">
                  <c:v>4300.0</c:v>
                </c:pt>
                <c:pt idx="28">
                  <c:v>4400.0</c:v>
                </c:pt>
                <c:pt idx="29">
                  <c:v>4500.0</c:v>
                </c:pt>
                <c:pt idx="30">
                  <c:v>4600.0</c:v>
                </c:pt>
                <c:pt idx="31">
                  <c:v>4700.0</c:v>
                </c:pt>
                <c:pt idx="32">
                  <c:v>4800.0</c:v>
                </c:pt>
                <c:pt idx="33">
                  <c:v>4900.0</c:v>
                </c:pt>
              </c:numCache>
            </c:numRef>
          </c:xVal>
          <c:yVal>
            <c:numRef>
              <c:f>Sheet4!$F$4:$F$38</c:f>
              <c:numCache>
                <c:formatCode>0.00</c:formatCode>
                <c:ptCount val="35"/>
                <c:pt idx="0">
                  <c:v>0.983125458547322</c:v>
                </c:pt>
                <c:pt idx="1">
                  <c:v>0.980190755685987</c:v>
                </c:pt>
                <c:pt idx="2">
                  <c:v>0.979212521398875</c:v>
                </c:pt>
                <c:pt idx="3">
                  <c:v>0.97879681401637</c:v>
                </c:pt>
                <c:pt idx="4">
                  <c:v>0.97829278318229</c:v>
                </c:pt>
                <c:pt idx="5">
                  <c:v>0.978283030100389</c:v>
                </c:pt>
                <c:pt idx="6">
                  <c:v>0.97795479160116</c:v>
                </c:pt>
                <c:pt idx="7">
                  <c:v>0.977971494680087</c:v>
                </c:pt>
                <c:pt idx="8">
                  <c:v>0.977642326110753</c:v>
                </c:pt>
                <c:pt idx="9">
                  <c:v>0.977252345263899</c:v>
                </c:pt>
                <c:pt idx="10">
                  <c:v>0.977239507204009</c:v>
                </c:pt>
                <c:pt idx="11">
                  <c:v>0.976948318961656</c:v>
                </c:pt>
                <c:pt idx="12">
                  <c:v>0.976777213791652</c:v>
                </c:pt>
                <c:pt idx="13">
                  <c:v>0.976720983209665</c:v>
                </c:pt>
                <c:pt idx="14">
                  <c:v>0.97647690830064</c:v>
                </c:pt>
                <c:pt idx="15">
                  <c:v>0.976244363489746</c:v>
                </c:pt>
                <c:pt idx="16">
                  <c:v>0.976349506149861</c:v>
                </c:pt>
                <c:pt idx="17">
                  <c:v>0.976397802217311</c:v>
                </c:pt>
                <c:pt idx="18">
                  <c:v>0.976032781377559</c:v>
                </c:pt>
                <c:pt idx="19">
                  <c:v>0.976238322416359</c:v>
                </c:pt>
                <c:pt idx="20">
                  <c:v>0.975493437096931</c:v>
                </c:pt>
                <c:pt idx="21">
                  <c:v>0.975393704679638</c:v>
                </c:pt>
                <c:pt idx="22">
                  <c:v>0.975880361043374</c:v>
                </c:pt>
                <c:pt idx="23">
                  <c:v>0.975338860837231</c:v>
                </c:pt>
                <c:pt idx="24">
                  <c:v>0.97600495860105</c:v>
                </c:pt>
                <c:pt idx="25">
                  <c:v>0.976004609095822</c:v>
                </c:pt>
                <c:pt idx="26">
                  <c:v>0.975797915909056</c:v>
                </c:pt>
                <c:pt idx="27">
                  <c:v>0.975743705016584</c:v>
                </c:pt>
                <c:pt idx="28">
                  <c:v>0.975742817984645</c:v>
                </c:pt>
                <c:pt idx="29">
                  <c:v>0.975748323806715</c:v>
                </c:pt>
                <c:pt idx="30">
                  <c:v>0.977875019535174</c:v>
                </c:pt>
                <c:pt idx="31">
                  <c:v>0.976098099977569</c:v>
                </c:pt>
                <c:pt idx="32">
                  <c:v>0.975909297937406</c:v>
                </c:pt>
                <c:pt idx="33">
                  <c:v>0.995616419803984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43000"/>
        <c:axId val="-2079460040"/>
      </c:scatterChart>
      <c:valAx>
        <c:axId val="-2122843000"/>
        <c:scaling>
          <c:orientation val="minMax"/>
          <c:max val="600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0040"/>
        <c:crosses val="autoZero"/>
        <c:crossBetween val="midCat"/>
      </c:valAx>
      <c:valAx>
        <c:axId val="-2079460040"/>
        <c:scaling>
          <c:orientation val="minMax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43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0.0360892388451444"/>
          <c:w val="0.78623004102143"/>
          <c:h val="0.818230619794573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484170172574"/>
                  <c:y val="0.0646589352961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General</c:formatCode>
                <c:ptCount val="35"/>
                <c:pt idx="0">
                  <c:v>43.5</c:v>
                </c:pt>
                <c:pt idx="1">
                  <c:v>87.0</c:v>
                </c:pt>
                <c:pt idx="2">
                  <c:v>130.5</c:v>
                </c:pt>
                <c:pt idx="3">
                  <c:v>173.9</c:v>
                </c:pt>
                <c:pt idx="4">
                  <c:v>217.4</c:v>
                </c:pt>
                <c:pt idx="5">
                  <c:v>260.9</c:v>
                </c:pt>
                <c:pt idx="6">
                  <c:v>304.5</c:v>
                </c:pt>
                <c:pt idx="7">
                  <c:v>348.05</c:v>
                </c:pt>
                <c:pt idx="8">
                  <c:v>391.65</c:v>
                </c:pt>
                <c:pt idx="9">
                  <c:v>435.35</c:v>
                </c:pt>
                <c:pt idx="10">
                  <c:v>478.9</c:v>
                </c:pt>
                <c:pt idx="11">
                  <c:v>522.6</c:v>
                </c:pt>
                <c:pt idx="12">
                  <c:v>566.3</c:v>
                </c:pt>
                <c:pt idx="13">
                  <c:v>609.9</c:v>
                </c:pt>
                <c:pt idx="14">
                  <c:v>653.5</c:v>
                </c:pt>
                <c:pt idx="15">
                  <c:v>675.45</c:v>
                </c:pt>
                <c:pt idx="16">
                  <c:v>697.3</c:v>
                </c:pt>
                <c:pt idx="17">
                  <c:v>719.1</c:v>
                </c:pt>
                <c:pt idx="18">
                  <c:v>740.95</c:v>
                </c:pt>
                <c:pt idx="19">
                  <c:v>762.85</c:v>
                </c:pt>
                <c:pt idx="20">
                  <c:v>785.2</c:v>
                </c:pt>
                <c:pt idx="21">
                  <c:v>807.05</c:v>
                </c:pt>
                <c:pt idx="22">
                  <c:v>828.45</c:v>
                </c:pt>
                <c:pt idx="23">
                  <c:v>850.55</c:v>
                </c:pt>
                <c:pt idx="24">
                  <c:v>871.9</c:v>
                </c:pt>
                <c:pt idx="25">
                  <c:v>893.7</c:v>
                </c:pt>
                <c:pt idx="26">
                  <c:v>915.65</c:v>
                </c:pt>
                <c:pt idx="27">
                  <c:v>937.55</c:v>
                </c:pt>
                <c:pt idx="28">
                  <c:v>959.4</c:v>
                </c:pt>
                <c:pt idx="29">
                  <c:v>981.2</c:v>
                </c:pt>
                <c:pt idx="30">
                  <c:v>1000.65</c:v>
                </c:pt>
                <c:pt idx="31">
                  <c:v>1024.4</c:v>
                </c:pt>
                <c:pt idx="32">
                  <c:v>1046.4</c:v>
                </c:pt>
                <c:pt idx="33">
                  <c:v>1068.3</c:v>
                </c:pt>
              </c:numCache>
            </c:numRef>
          </c:xVal>
          <c:yVal>
            <c:numRef>
              <c:f>Sheet4!$B$4:$B$38</c:f>
              <c:numCache>
                <c:formatCode>General</c:formatCode>
                <c:ptCount val="35"/>
                <c:pt idx="0">
                  <c:v>201.0</c:v>
                </c:pt>
                <c:pt idx="1">
                  <c:v>400.8</c:v>
                </c:pt>
                <c:pt idx="2">
                  <c:v>600.6</c:v>
                </c:pt>
                <c:pt idx="3">
                  <c:v>800.0</c:v>
                </c:pt>
                <c:pt idx="4">
                  <c:v>999.6</c:v>
                </c:pt>
                <c:pt idx="5">
                  <c:v>1199.6</c:v>
                </c:pt>
                <c:pt idx="6">
                  <c:v>1399.6</c:v>
                </c:pt>
                <c:pt idx="7">
                  <c:v>1599.8</c:v>
                </c:pt>
                <c:pt idx="8">
                  <c:v>1799.6</c:v>
                </c:pt>
                <c:pt idx="9">
                  <c:v>1999.6</c:v>
                </c:pt>
                <c:pt idx="10">
                  <c:v>2199.6</c:v>
                </c:pt>
                <c:pt idx="11">
                  <c:v>2399.6</c:v>
                </c:pt>
                <c:pt idx="12">
                  <c:v>2599.8</c:v>
                </c:pt>
                <c:pt idx="13">
                  <c:v>2799.8</c:v>
                </c:pt>
                <c:pt idx="14">
                  <c:v>2999.2</c:v>
                </c:pt>
                <c:pt idx="15">
                  <c:v>3099.2</c:v>
                </c:pt>
                <c:pt idx="16">
                  <c:v>3199.8</c:v>
                </c:pt>
                <c:pt idx="17">
                  <c:v>3300.0</c:v>
                </c:pt>
                <c:pt idx="18">
                  <c:v>3399.0</c:v>
                </c:pt>
                <c:pt idx="19">
                  <c:v>3500.2</c:v>
                </c:pt>
                <c:pt idx="20">
                  <c:v>3600.0</c:v>
                </c:pt>
                <c:pt idx="21">
                  <c:v>3699.8</c:v>
                </c:pt>
                <c:pt idx="22">
                  <c:v>3799.8</c:v>
                </c:pt>
                <c:pt idx="23">
                  <c:v>3899.0</c:v>
                </c:pt>
                <c:pt idx="24">
                  <c:v>3999.6</c:v>
                </c:pt>
                <c:pt idx="25">
                  <c:v>4099.6</c:v>
                </c:pt>
                <c:pt idx="26">
                  <c:v>4199.4</c:v>
                </c:pt>
                <c:pt idx="27">
                  <c:v>4299.6</c:v>
                </c:pt>
                <c:pt idx="28">
                  <c:v>4399.8</c:v>
                </c:pt>
                <c:pt idx="29">
                  <c:v>4499.8</c:v>
                </c:pt>
                <c:pt idx="30">
                  <c:v>4599.0</c:v>
                </c:pt>
                <c:pt idx="31">
                  <c:v>4699.6</c:v>
                </c:pt>
                <c:pt idx="32">
                  <c:v>4799.6</c:v>
                </c:pt>
                <c:pt idx="33">
                  <c:v>4999.0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308712"/>
        <c:axId val="-1999888168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General</c:formatCode>
                <c:ptCount val="35"/>
                <c:pt idx="0">
                  <c:v>43.5</c:v>
                </c:pt>
                <c:pt idx="1">
                  <c:v>87.0</c:v>
                </c:pt>
                <c:pt idx="2">
                  <c:v>130.5</c:v>
                </c:pt>
                <c:pt idx="3">
                  <c:v>173.9</c:v>
                </c:pt>
                <c:pt idx="4">
                  <c:v>217.4</c:v>
                </c:pt>
                <c:pt idx="5">
                  <c:v>260.9</c:v>
                </c:pt>
                <c:pt idx="6">
                  <c:v>304.5</c:v>
                </c:pt>
                <c:pt idx="7">
                  <c:v>348.05</c:v>
                </c:pt>
                <c:pt idx="8">
                  <c:v>391.65</c:v>
                </c:pt>
                <c:pt idx="9">
                  <c:v>435.35</c:v>
                </c:pt>
                <c:pt idx="10">
                  <c:v>478.9</c:v>
                </c:pt>
                <c:pt idx="11">
                  <c:v>522.6</c:v>
                </c:pt>
                <c:pt idx="12">
                  <c:v>566.3</c:v>
                </c:pt>
                <c:pt idx="13">
                  <c:v>609.9</c:v>
                </c:pt>
                <c:pt idx="14">
                  <c:v>653.5</c:v>
                </c:pt>
                <c:pt idx="15">
                  <c:v>675.45</c:v>
                </c:pt>
                <c:pt idx="16">
                  <c:v>697.3</c:v>
                </c:pt>
                <c:pt idx="17">
                  <c:v>719.1</c:v>
                </c:pt>
                <c:pt idx="18">
                  <c:v>740.95</c:v>
                </c:pt>
                <c:pt idx="19">
                  <c:v>762.85</c:v>
                </c:pt>
                <c:pt idx="20">
                  <c:v>785.2</c:v>
                </c:pt>
                <c:pt idx="21">
                  <c:v>807.05</c:v>
                </c:pt>
                <c:pt idx="22">
                  <c:v>828.45</c:v>
                </c:pt>
                <c:pt idx="23">
                  <c:v>850.55</c:v>
                </c:pt>
                <c:pt idx="24">
                  <c:v>871.9</c:v>
                </c:pt>
                <c:pt idx="25">
                  <c:v>893.7</c:v>
                </c:pt>
                <c:pt idx="26">
                  <c:v>915.65</c:v>
                </c:pt>
                <c:pt idx="27">
                  <c:v>937.55</c:v>
                </c:pt>
                <c:pt idx="28">
                  <c:v>959.4</c:v>
                </c:pt>
                <c:pt idx="29">
                  <c:v>981.2</c:v>
                </c:pt>
                <c:pt idx="30">
                  <c:v>1000.65</c:v>
                </c:pt>
                <c:pt idx="31">
                  <c:v>1024.4</c:v>
                </c:pt>
                <c:pt idx="32">
                  <c:v>1046.4</c:v>
                </c:pt>
                <c:pt idx="33">
                  <c:v>1068.3</c:v>
                </c:pt>
              </c:numCache>
            </c:numRef>
          </c:xVal>
          <c:yVal>
            <c:numRef>
              <c:f>Sheet4!$H$4:$H$38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0.0833333333333333</c:v>
                </c:pt>
                <c:pt idx="11">
                  <c:v>0.0333333333333333</c:v>
                </c:pt>
                <c:pt idx="12">
                  <c:v>0.133333333333333</c:v>
                </c:pt>
                <c:pt idx="13">
                  <c:v>0.183333333333333</c:v>
                </c:pt>
                <c:pt idx="14">
                  <c:v>0.333333333333333</c:v>
                </c:pt>
                <c:pt idx="15">
                  <c:v>0.45</c:v>
                </c:pt>
                <c:pt idx="16">
                  <c:v>1.1</c:v>
                </c:pt>
                <c:pt idx="17">
                  <c:v>1.85</c:v>
                </c:pt>
                <c:pt idx="18">
                  <c:v>2.416666666666666</c:v>
                </c:pt>
                <c:pt idx="19">
                  <c:v>3.183333333333333</c:v>
                </c:pt>
                <c:pt idx="20">
                  <c:v>3.583333333333333</c:v>
                </c:pt>
                <c:pt idx="21">
                  <c:v>4.2</c:v>
                </c:pt>
                <c:pt idx="22">
                  <c:v>5.433333333333333</c:v>
                </c:pt>
                <c:pt idx="23">
                  <c:v>10.75</c:v>
                </c:pt>
                <c:pt idx="24">
                  <c:v>15.38333333333333</c:v>
                </c:pt>
                <c:pt idx="25">
                  <c:v>20.23333333333333</c:v>
                </c:pt>
                <c:pt idx="26">
                  <c:v>28.81666666666667</c:v>
                </c:pt>
                <c:pt idx="27">
                  <c:v>32.01666666666667</c:v>
                </c:pt>
                <c:pt idx="28">
                  <c:v>32.38333333333333</c:v>
                </c:pt>
                <c:pt idx="29">
                  <c:v>38.91666666666666</c:v>
                </c:pt>
                <c:pt idx="30">
                  <c:v>37.7</c:v>
                </c:pt>
                <c:pt idx="31">
                  <c:v>40.56666666666667</c:v>
                </c:pt>
                <c:pt idx="32">
                  <c:v>40.2</c:v>
                </c:pt>
                <c:pt idx="33">
                  <c:v>54.61666666666667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802008"/>
        <c:axId val="-1999886120"/>
      </c:scatterChart>
      <c:valAx>
        <c:axId val="-2000308712"/>
        <c:scaling>
          <c:orientation val="minMax"/>
          <c:max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88168"/>
        <c:crosses val="autoZero"/>
        <c:crossBetween val="midCat"/>
      </c:valAx>
      <c:valAx>
        <c:axId val="-1999888168"/>
        <c:scaling>
          <c:orientation val="minMax"/>
          <c:max val="6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308712"/>
        <c:crosses val="autoZero"/>
        <c:crossBetween val="midCat"/>
      </c:valAx>
      <c:valAx>
        <c:axId val="-1999886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02008"/>
        <c:crosses val="max"/>
        <c:crossBetween val="midCat"/>
      </c:valAx>
      <c:valAx>
        <c:axId val="-2122802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99988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716316281711"/>
          <c:y val="0.314550287192362"/>
          <c:w val="0.292426186343321"/>
          <c:h val="0.18397374294748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abSelected="1" topLeftCell="N1" workbookViewId="0">
      <selection activeCell="Q21" sqref="Q21:Q22"/>
    </sheetView>
  </sheetViews>
  <sheetFormatPr baseColWidth="10" defaultColWidth="8.625" defaultRowHeight="15" x14ac:dyDescent="0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1.5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  <col min="18" max="18" width="12.25" customWidth="1"/>
  </cols>
  <sheetData>
    <row r="1" spans="1:19">
      <c r="A1" s="27" t="s">
        <v>40</v>
      </c>
      <c r="B1" s="27"/>
      <c r="C1" s="27"/>
      <c r="D1" s="27"/>
      <c r="E1" s="27"/>
      <c r="F1" s="27"/>
      <c r="G1" s="27"/>
      <c r="H1" s="27"/>
      <c r="I1" s="27"/>
      <c r="P1" s="28" t="s">
        <v>18</v>
      </c>
      <c r="Q1" s="28"/>
      <c r="R1" s="15" t="s">
        <v>43</v>
      </c>
      <c r="S1" s="16" t="s">
        <v>41</v>
      </c>
    </row>
    <row r="2" spans="1:19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7</v>
      </c>
      <c r="G2" s="19" t="s">
        <v>20</v>
      </c>
      <c r="H2" s="19" t="s">
        <v>21</v>
      </c>
      <c r="I2" s="19" t="s">
        <v>30</v>
      </c>
      <c r="P2" s="10" t="s">
        <v>19</v>
      </c>
      <c r="Q2" s="32">
        <v>4.7</v>
      </c>
      <c r="R2" s="17" t="s">
        <v>42</v>
      </c>
      <c r="S2" s="18">
        <v>43195</v>
      </c>
    </row>
    <row r="3" spans="1:19">
      <c r="A3" s="19" t="s">
        <v>26</v>
      </c>
      <c r="B3" s="19" t="s">
        <v>26</v>
      </c>
      <c r="C3" s="19" t="s">
        <v>27</v>
      </c>
      <c r="D3" s="19" t="s">
        <v>27</v>
      </c>
      <c r="E3" s="19" t="s">
        <v>28</v>
      </c>
      <c r="F3" s="19" t="s">
        <v>28</v>
      </c>
      <c r="G3" s="19"/>
      <c r="H3" s="19" t="s">
        <v>29</v>
      </c>
      <c r="I3" s="19" t="s">
        <v>29</v>
      </c>
      <c r="P3" s="10"/>
      <c r="Q3" s="12"/>
    </row>
    <row r="4" spans="1:19">
      <c r="A4" s="19">
        <v>200</v>
      </c>
      <c r="B4" s="29">
        <v>201</v>
      </c>
      <c r="C4" s="20">
        <f>A4/$Q$2</f>
        <v>42.553191489361701</v>
      </c>
      <c r="D4" s="29">
        <v>43.5</v>
      </c>
      <c r="E4" s="21">
        <f>B4/D4</f>
        <v>4.6206896551724137</v>
      </c>
      <c r="F4" s="21">
        <f>E4/$Q$2</f>
        <v>0.98312545854732203</v>
      </c>
      <c r="G4" s="30">
        <v>0</v>
      </c>
      <c r="H4" s="21">
        <f>G4/$Q$22</f>
        <v>0</v>
      </c>
      <c r="I4" s="21">
        <f>SQRT(G4)/$Q$22</f>
        <v>0</v>
      </c>
      <c r="P4" s="10"/>
      <c r="Q4" s="12"/>
    </row>
    <row r="5" spans="1:19">
      <c r="A5" s="19">
        <v>400</v>
      </c>
      <c r="B5" s="29">
        <v>400.8</v>
      </c>
      <c r="C5" s="20">
        <f>A5/$E$4</f>
        <v>86.567164179104481</v>
      </c>
      <c r="D5" s="29">
        <v>87</v>
      </c>
      <c r="E5" s="21">
        <f t="shared" ref="E5:E37" si="0">B5/D5</f>
        <v>4.6068965517241383</v>
      </c>
      <c r="F5" s="21">
        <f t="shared" ref="F5:F37" si="1">E5/$Q$2</f>
        <v>0.98019075568598679</v>
      </c>
      <c r="G5" s="30">
        <v>0</v>
      </c>
      <c r="H5" s="21">
        <f t="shared" ref="H5:H37" si="2">G5/$Q$22</f>
        <v>0</v>
      </c>
      <c r="I5" s="21">
        <f t="shared" ref="I5:I37" si="3">SQRT(G5)/$Q$22</f>
        <v>0</v>
      </c>
      <c r="P5" s="28" t="s">
        <v>16</v>
      </c>
      <c r="Q5" s="28"/>
    </row>
    <row r="6" spans="1:19">
      <c r="A6" s="19">
        <v>600</v>
      </c>
      <c r="B6" s="29">
        <v>600.6</v>
      </c>
      <c r="C6" s="20">
        <f t="shared" ref="C6:C37" si="4">A6/$E$4</f>
        <v>129.85074626865671</v>
      </c>
      <c r="D6" s="29">
        <v>130.5</v>
      </c>
      <c r="E6" s="21">
        <f t="shared" si="0"/>
        <v>4.6022988505747131</v>
      </c>
      <c r="F6" s="21">
        <f t="shared" si="1"/>
        <v>0.97921252139887505</v>
      </c>
      <c r="G6" s="30">
        <v>0</v>
      </c>
      <c r="H6" s="21">
        <f t="shared" si="2"/>
        <v>0</v>
      </c>
      <c r="I6" s="21">
        <f t="shared" si="3"/>
        <v>0</v>
      </c>
      <c r="P6" s="10" t="s">
        <v>17</v>
      </c>
      <c r="Q6" s="33" t="s">
        <v>44</v>
      </c>
    </row>
    <row r="7" spans="1:19">
      <c r="A7" s="19">
        <v>800</v>
      </c>
      <c r="B7" s="29">
        <v>800</v>
      </c>
      <c r="C7" s="20">
        <f t="shared" si="4"/>
        <v>173.13432835820896</v>
      </c>
      <c r="D7" s="29">
        <v>173.9</v>
      </c>
      <c r="E7" s="21">
        <f t="shared" si="0"/>
        <v>4.6003450258769405</v>
      </c>
      <c r="F7" s="21">
        <f t="shared" si="1"/>
        <v>0.97879681401637031</v>
      </c>
      <c r="G7" s="30">
        <v>0</v>
      </c>
      <c r="H7" s="21">
        <f t="shared" si="2"/>
        <v>0</v>
      </c>
      <c r="I7" s="21">
        <f t="shared" si="3"/>
        <v>0</v>
      </c>
      <c r="P7" s="10"/>
      <c r="Q7" s="22"/>
    </row>
    <row r="8" spans="1:19">
      <c r="A8" s="19">
        <v>1000</v>
      </c>
      <c r="B8" s="29">
        <v>999.6</v>
      </c>
      <c r="C8" s="20">
        <f t="shared" si="4"/>
        <v>216.41791044776119</v>
      </c>
      <c r="D8" s="29">
        <v>217.4</v>
      </c>
      <c r="E8" s="21">
        <f t="shared" si="0"/>
        <v>4.5979760809567614</v>
      </c>
      <c r="F8" s="21">
        <f t="shared" si="1"/>
        <v>0.97829278318228963</v>
      </c>
      <c r="G8" s="30">
        <v>0</v>
      </c>
      <c r="H8" s="21">
        <f t="shared" si="2"/>
        <v>0</v>
      </c>
      <c r="I8" s="21">
        <f t="shared" si="3"/>
        <v>0</v>
      </c>
      <c r="P8" s="28" t="s">
        <v>15</v>
      </c>
      <c r="Q8" s="28"/>
    </row>
    <row r="9" spans="1:19">
      <c r="A9" s="19">
        <v>1200</v>
      </c>
      <c r="B9" s="29">
        <v>1199.5999999999999</v>
      </c>
      <c r="C9" s="20">
        <f t="shared" si="4"/>
        <v>259.70149253731341</v>
      </c>
      <c r="D9" s="29">
        <v>260.89999999999998</v>
      </c>
      <c r="E9" s="21">
        <f t="shared" si="0"/>
        <v>4.5979302414718282</v>
      </c>
      <c r="F9" s="21">
        <f t="shared" si="1"/>
        <v>0.97828303010038897</v>
      </c>
      <c r="G9" s="30">
        <v>0</v>
      </c>
      <c r="H9" s="21">
        <f t="shared" si="2"/>
        <v>0</v>
      </c>
      <c r="I9" s="21">
        <f t="shared" si="3"/>
        <v>0</v>
      </c>
      <c r="P9" s="10" t="s">
        <v>17</v>
      </c>
      <c r="Q9" s="33" t="s">
        <v>45</v>
      </c>
    </row>
    <row r="10" spans="1:19">
      <c r="A10" s="19">
        <v>1400</v>
      </c>
      <c r="B10" s="29">
        <v>1399.6</v>
      </c>
      <c r="C10" s="20">
        <f t="shared" si="4"/>
        <v>302.9850746268657</v>
      </c>
      <c r="D10" s="29">
        <v>304.5</v>
      </c>
      <c r="E10" s="21">
        <f t="shared" si="0"/>
        <v>4.5963875205254512</v>
      </c>
      <c r="F10" s="21">
        <f t="shared" si="1"/>
        <v>0.97795479160115983</v>
      </c>
      <c r="G10" s="30">
        <v>0</v>
      </c>
      <c r="H10" s="21">
        <f t="shared" si="2"/>
        <v>0</v>
      </c>
      <c r="I10" s="21">
        <f t="shared" si="3"/>
        <v>0</v>
      </c>
      <c r="P10" s="10" t="s">
        <v>11</v>
      </c>
      <c r="Q10" s="32">
        <v>4</v>
      </c>
    </row>
    <row r="11" spans="1:19">
      <c r="A11" s="19">
        <v>1600</v>
      </c>
      <c r="B11" s="29">
        <v>1599.8</v>
      </c>
      <c r="C11" s="20">
        <f t="shared" si="4"/>
        <v>346.26865671641792</v>
      </c>
      <c r="D11" s="29">
        <v>348.05</v>
      </c>
      <c r="E11" s="21">
        <f t="shared" si="0"/>
        <v>4.596466024996408</v>
      </c>
      <c r="F11" s="21">
        <f t="shared" si="1"/>
        <v>0.97797149468008682</v>
      </c>
      <c r="G11" s="30">
        <v>0</v>
      </c>
      <c r="H11" s="21">
        <f t="shared" si="2"/>
        <v>0</v>
      </c>
      <c r="I11" s="21">
        <f t="shared" si="3"/>
        <v>0</v>
      </c>
      <c r="P11" s="10" t="s">
        <v>12</v>
      </c>
      <c r="Q11" s="32">
        <v>4.5</v>
      </c>
    </row>
    <row r="12" spans="1:19">
      <c r="A12" s="19">
        <v>1800</v>
      </c>
      <c r="B12" s="29">
        <v>1799.6</v>
      </c>
      <c r="C12" s="20">
        <f t="shared" si="4"/>
        <v>389.55223880597015</v>
      </c>
      <c r="D12" s="29">
        <v>391.65</v>
      </c>
      <c r="E12" s="21">
        <f t="shared" si="0"/>
        <v>4.5949189327205415</v>
      </c>
      <c r="F12" s="21">
        <f t="shared" si="1"/>
        <v>0.97764232611075352</v>
      </c>
      <c r="G12" s="30">
        <v>0</v>
      </c>
      <c r="H12" s="21">
        <f t="shared" si="2"/>
        <v>0</v>
      </c>
      <c r="I12" s="21">
        <f t="shared" si="3"/>
        <v>0</v>
      </c>
      <c r="P12" s="10"/>
      <c r="Q12" s="10"/>
    </row>
    <row r="13" spans="1:19">
      <c r="A13" s="19">
        <v>2000</v>
      </c>
      <c r="B13" s="29">
        <v>1999.6</v>
      </c>
      <c r="C13" s="20">
        <f t="shared" si="4"/>
        <v>432.83582089552237</v>
      </c>
      <c r="D13" s="29">
        <v>435.35</v>
      </c>
      <c r="E13" s="21">
        <f t="shared" si="0"/>
        <v>4.5930860227403238</v>
      </c>
      <c r="F13" s="21">
        <f t="shared" si="1"/>
        <v>0.9772523452638987</v>
      </c>
      <c r="G13" s="30">
        <v>0</v>
      </c>
      <c r="H13" s="21">
        <f t="shared" si="2"/>
        <v>0</v>
      </c>
      <c r="I13" s="21">
        <f t="shared" si="3"/>
        <v>0</v>
      </c>
      <c r="P13" s="10" t="s">
        <v>14</v>
      </c>
      <c r="Q13" s="22">
        <v>100</v>
      </c>
    </row>
    <row r="14" spans="1:19">
      <c r="A14" s="19">
        <v>2200</v>
      </c>
      <c r="B14" s="29">
        <v>2199.6</v>
      </c>
      <c r="C14" s="20">
        <f t="shared" si="4"/>
        <v>476.11940298507466</v>
      </c>
      <c r="D14" s="29">
        <v>478.9</v>
      </c>
      <c r="E14" s="21">
        <f t="shared" si="0"/>
        <v>4.5930256838588432</v>
      </c>
      <c r="F14" s="21">
        <f t="shared" si="1"/>
        <v>0.97723950720400921</v>
      </c>
      <c r="G14" s="30">
        <v>5</v>
      </c>
      <c r="H14" s="21">
        <f t="shared" si="2"/>
        <v>8.3333333333333329E-2</v>
      </c>
      <c r="I14" s="21">
        <f t="shared" si="3"/>
        <v>3.7267799624996496E-2</v>
      </c>
      <c r="P14" s="10" t="s">
        <v>13</v>
      </c>
      <c r="Q14" s="22">
        <v>100</v>
      </c>
    </row>
    <row r="15" spans="1:19">
      <c r="A15" s="19">
        <v>2400</v>
      </c>
      <c r="B15" s="29">
        <v>2399.6</v>
      </c>
      <c r="C15" s="20">
        <f t="shared" si="4"/>
        <v>519.40298507462683</v>
      </c>
      <c r="D15" s="29">
        <v>522.6</v>
      </c>
      <c r="E15" s="21">
        <f t="shared" si="0"/>
        <v>4.5916570991197849</v>
      </c>
      <c r="F15" s="21">
        <f t="shared" si="1"/>
        <v>0.97694831896165635</v>
      </c>
      <c r="G15" s="30">
        <v>2</v>
      </c>
      <c r="H15" s="21">
        <f t="shared" si="2"/>
        <v>3.3333333333333333E-2</v>
      </c>
      <c r="I15" s="21">
        <f t="shared" si="3"/>
        <v>2.3570226039551587E-2</v>
      </c>
      <c r="P15" s="10"/>
      <c r="Q15" s="11"/>
    </row>
    <row r="16" spans="1:19">
      <c r="A16" s="19">
        <v>2600</v>
      </c>
      <c r="B16" s="29">
        <v>2599.8000000000002</v>
      </c>
      <c r="C16" s="20">
        <f t="shared" si="4"/>
        <v>562.68656716417911</v>
      </c>
      <c r="D16" s="29">
        <v>566.29999999999995</v>
      </c>
      <c r="E16" s="21">
        <f t="shared" si="0"/>
        <v>4.5908529048207667</v>
      </c>
      <c r="F16" s="21">
        <f t="shared" si="1"/>
        <v>0.9767772137916525</v>
      </c>
      <c r="G16" s="30">
        <v>8</v>
      </c>
      <c r="H16" s="21">
        <f t="shared" si="2"/>
        <v>0.13333333333333333</v>
      </c>
      <c r="I16" s="21">
        <f t="shared" si="3"/>
        <v>4.7140452079103175E-2</v>
      </c>
      <c r="P16" s="28" t="s">
        <v>22</v>
      </c>
      <c r="Q16" s="28"/>
    </row>
    <row r="17" spans="1:17">
      <c r="A17" s="19">
        <v>2800</v>
      </c>
      <c r="B17" s="29">
        <v>2799.8</v>
      </c>
      <c r="C17" s="20">
        <f t="shared" si="4"/>
        <v>605.97014925373139</v>
      </c>
      <c r="D17" s="29">
        <v>609.9</v>
      </c>
      <c r="E17" s="21">
        <f t="shared" si="0"/>
        <v>4.5905886210854243</v>
      </c>
      <c r="F17" s="21">
        <f t="shared" si="1"/>
        <v>0.97672098320966472</v>
      </c>
      <c r="G17" s="31">
        <v>11</v>
      </c>
      <c r="H17" s="21">
        <f t="shared" si="2"/>
        <v>0.18333333333333332</v>
      </c>
      <c r="I17" s="21">
        <f t="shared" si="3"/>
        <v>5.5277079839256664E-2</v>
      </c>
      <c r="P17" s="10" t="s">
        <v>17</v>
      </c>
      <c r="Q17" s="33" t="s">
        <v>46</v>
      </c>
    </row>
    <row r="18" spans="1:17">
      <c r="A18" s="19">
        <v>3000</v>
      </c>
      <c r="B18" s="29">
        <v>2999.2</v>
      </c>
      <c r="C18" s="20">
        <f t="shared" si="4"/>
        <v>649.25373134328356</v>
      </c>
      <c r="D18" s="29">
        <v>653.5</v>
      </c>
      <c r="E18" s="21">
        <f t="shared" si="0"/>
        <v>4.589441469013007</v>
      </c>
      <c r="F18" s="21">
        <f t="shared" si="1"/>
        <v>0.97647690830063971</v>
      </c>
      <c r="G18" s="31">
        <v>20</v>
      </c>
      <c r="H18" s="21">
        <f t="shared" si="2"/>
        <v>0.33333333333333331</v>
      </c>
      <c r="I18" s="21">
        <f t="shared" si="3"/>
        <v>7.4535599249992993E-2</v>
      </c>
      <c r="P18" s="10" t="s">
        <v>23</v>
      </c>
      <c r="Q18" s="32">
        <v>140</v>
      </c>
    </row>
    <row r="19" spans="1:17">
      <c r="A19" s="19">
        <v>3100</v>
      </c>
      <c r="B19" s="29">
        <v>3099.2</v>
      </c>
      <c r="C19" s="20">
        <f t="shared" si="4"/>
        <v>670.8955223880597</v>
      </c>
      <c r="D19" s="29">
        <v>675.45</v>
      </c>
      <c r="E19" s="21">
        <f t="shared" si="0"/>
        <v>4.5883485084018059</v>
      </c>
      <c r="F19" s="21">
        <f t="shared" si="1"/>
        <v>0.97624436348974586</v>
      </c>
      <c r="G19" s="31">
        <v>27</v>
      </c>
      <c r="H19" s="21">
        <f t="shared" si="2"/>
        <v>0.45</v>
      </c>
      <c r="I19" s="21">
        <f t="shared" si="3"/>
        <v>8.6602540378443865E-2</v>
      </c>
      <c r="P19" s="10"/>
      <c r="Q19" s="10"/>
    </row>
    <row r="20" spans="1:17">
      <c r="A20" s="19">
        <v>3200</v>
      </c>
      <c r="B20" s="29">
        <v>3199.8</v>
      </c>
      <c r="C20" s="20">
        <f t="shared" si="4"/>
        <v>692.53731343283584</v>
      </c>
      <c r="D20" s="29">
        <v>697.3</v>
      </c>
      <c r="E20" s="21">
        <f t="shared" si="0"/>
        <v>4.5888426789043457</v>
      </c>
      <c r="F20" s="21">
        <f t="shared" si="1"/>
        <v>0.97634950614986071</v>
      </c>
      <c r="G20" s="31">
        <v>66</v>
      </c>
      <c r="H20" s="21">
        <f t="shared" si="2"/>
        <v>1.1000000000000001</v>
      </c>
      <c r="I20" s="21">
        <f t="shared" si="3"/>
        <v>0.13540064007726602</v>
      </c>
      <c r="P20" s="28" t="s">
        <v>24</v>
      </c>
      <c r="Q20" s="28"/>
    </row>
    <row r="21" spans="1:17">
      <c r="A21" s="19">
        <v>3300</v>
      </c>
      <c r="B21" s="29">
        <v>3300</v>
      </c>
      <c r="C21" s="20">
        <f t="shared" si="4"/>
        <v>714.17910447761199</v>
      </c>
      <c r="D21" s="29">
        <v>719.1</v>
      </c>
      <c r="E21" s="21">
        <f t="shared" si="0"/>
        <v>4.5890696704213596</v>
      </c>
      <c r="F21" s="21">
        <f t="shared" si="1"/>
        <v>0.97639780221731054</v>
      </c>
      <c r="G21" s="31">
        <v>111</v>
      </c>
      <c r="H21" s="21">
        <f t="shared" si="2"/>
        <v>1.85</v>
      </c>
      <c r="I21" s="21">
        <f t="shared" si="3"/>
        <v>0.17559422921421231</v>
      </c>
      <c r="P21" s="10" t="s">
        <v>17</v>
      </c>
      <c r="Q21" s="33" t="s">
        <v>47</v>
      </c>
    </row>
    <row r="22" spans="1:17">
      <c r="A22" s="19">
        <v>3400</v>
      </c>
      <c r="B22" s="29">
        <v>3399</v>
      </c>
      <c r="C22" s="20">
        <f t="shared" si="4"/>
        <v>735.82089552238813</v>
      </c>
      <c r="D22" s="29">
        <v>740.95</v>
      </c>
      <c r="E22" s="21">
        <f t="shared" si="0"/>
        <v>4.5873540724745254</v>
      </c>
      <c r="F22" s="21">
        <f t="shared" si="1"/>
        <v>0.97603278137755856</v>
      </c>
      <c r="G22" s="31">
        <v>145</v>
      </c>
      <c r="H22" s="21">
        <f t="shared" si="2"/>
        <v>2.4166666666666665</v>
      </c>
      <c r="I22" s="21">
        <f t="shared" si="3"/>
        <v>0.20069324297987159</v>
      </c>
      <c r="P22" s="10" t="s">
        <v>25</v>
      </c>
      <c r="Q22" s="32">
        <v>60</v>
      </c>
    </row>
    <row r="23" spans="1:17">
      <c r="A23" s="19">
        <v>3500</v>
      </c>
      <c r="B23" s="29">
        <v>3500.2</v>
      </c>
      <c r="C23" s="20">
        <f t="shared" si="4"/>
        <v>757.46268656716416</v>
      </c>
      <c r="D23" s="29">
        <v>762.85</v>
      </c>
      <c r="E23" s="21">
        <f t="shared" si="0"/>
        <v>4.5883201153568853</v>
      </c>
      <c r="F23" s="21">
        <f t="shared" si="1"/>
        <v>0.97623832241635855</v>
      </c>
      <c r="G23" s="31">
        <v>191</v>
      </c>
      <c r="H23" s="21">
        <f t="shared" si="2"/>
        <v>3.1833333333333331</v>
      </c>
      <c r="I23" s="21">
        <f t="shared" si="3"/>
        <v>0.23033791601808756</v>
      </c>
    </row>
    <row r="24" spans="1:17">
      <c r="A24" s="19">
        <v>3600</v>
      </c>
      <c r="B24" s="29">
        <v>3600</v>
      </c>
      <c r="C24" s="20">
        <f t="shared" si="4"/>
        <v>779.1044776119403</v>
      </c>
      <c r="D24" s="29">
        <v>785.2</v>
      </c>
      <c r="E24" s="21">
        <f t="shared" si="0"/>
        <v>4.5848191543555776</v>
      </c>
      <c r="F24" s="21">
        <f t="shared" si="1"/>
        <v>0.97549343709693137</v>
      </c>
      <c r="G24" s="31">
        <v>215</v>
      </c>
      <c r="H24" s="21">
        <f t="shared" si="2"/>
        <v>3.5833333333333335</v>
      </c>
      <c r="I24" s="21">
        <f t="shared" si="3"/>
        <v>0.24438130497691965</v>
      </c>
    </row>
    <row r="25" spans="1:17">
      <c r="A25" s="19">
        <v>3700</v>
      </c>
      <c r="B25" s="29">
        <v>3699.8</v>
      </c>
      <c r="C25" s="20">
        <f t="shared" si="4"/>
        <v>800.74626865671644</v>
      </c>
      <c r="D25" s="29">
        <v>807.05</v>
      </c>
      <c r="E25" s="21">
        <f t="shared" si="0"/>
        <v>4.5843504119943006</v>
      </c>
      <c r="F25" s="21">
        <f t="shared" si="1"/>
        <v>0.97539370467963837</v>
      </c>
      <c r="G25" s="31">
        <v>252</v>
      </c>
      <c r="H25" s="21">
        <f t="shared" si="2"/>
        <v>4.2</v>
      </c>
      <c r="I25" s="21">
        <f t="shared" si="3"/>
        <v>0.26457513110645908</v>
      </c>
      <c r="J25" s="4"/>
      <c r="K25" s="4"/>
      <c r="L25" s="4"/>
      <c r="M25" s="4"/>
      <c r="N25" s="4"/>
      <c r="O25" s="4"/>
      <c r="P25" s="25" t="s">
        <v>31</v>
      </c>
      <c r="Q25" s="26"/>
    </row>
    <row r="26" spans="1:17">
      <c r="A26" s="19">
        <v>3800</v>
      </c>
      <c r="B26" s="29">
        <v>3799.8</v>
      </c>
      <c r="C26" s="20">
        <f t="shared" si="4"/>
        <v>822.38805970149258</v>
      </c>
      <c r="D26" s="29">
        <v>828.45</v>
      </c>
      <c r="E26" s="21">
        <f t="shared" si="0"/>
        <v>4.5866376969038569</v>
      </c>
      <c r="F26" s="21">
        <f t="shared" si="1"/>
        <v>0.97588036104337372</v>
      </c>
      <c r="G26" s="31">
        <v>326</v>
      </c>
      <c r="H26" s="21">
        <f t="shared" si="2"/>
        <v>5.4333333333333336</v>
      </c>
      <c r="I26" s="21">
        <f t="shared" si="3"/>
        <v>0.30092450142112981</v>
      </c>
      <c r="J26" s="4"/>
      <c r="K26" s="8"/>
      <c r="L26" s="8"/>
      <c r="M26" s="8"/>
      <c r="N26" s="8"/>
      <c r="O26" s="4"/>
      <c r="P26" s="13" t="s">
        <v>32</v>
      </c>
      <c r="Q26" s="13">
        <f>MAX(V)</f>
        <v>4999</v>
      </c>
    </row>
    <row r="27" spans="1:17">
      <c r="A27" s="19">
        <v>3900</v>
      </c>
      <c r="B27" s="29">
        <v>3899</v>
      </c>
      <c r="C27" s="20">
        <f t="shared" si="4"/>
        <v>844.02985074626872</v>
      </c>
      <c r="D27" s="29">
        <v>850.55</v>
      </c>
      <c r="E27" s="21">
        <f t="shared" si="0"/>
        <v>4.5840926459349838</v>
      </c>
      <c r="F27" s="21">
        <f t="shared" si="1"/>
        <v>0.97533886083723054</v>
      </c>
      <c r="G27" s="31">
        <v>645</v>
      </c>
      <c r="H27" s="21">
        <f t="shared" si="2"/>
        <v>10.75</v>
      </c>
      <c r="I27" s="21">
        <f t="shared" si="3"/>
        <v>0.42328083664000982</v>
      </c>
      <c r="J27" s="4"/>
      <c r="K27" s="8"/>
      <c r="L27" s="8"/>
      <c r="M27" s="8"/>
      <c r="N27" s="8"/>
      <c r="O27" s="4"/>
      <c r="P27" s="13" t="s">
        <v>33</v>
      </c>
      <c r="Q27" s="13">
        <f>Q28*4.7</f>
        <v>5021.01</v>
      </c>
    </row>
    <row r="28" spans="1:17">
      <c r="A28" s="19">
        <v>4000</v>
      </c>
      <c r="B28" s="29">
        <v>3999.6</v>
      </c>
      <c r="C28" s="20">
        <f t="shared" si="4"/>
        <v>865.67164179104475</v>
      </c>
      <c r="D28" s="29">
        <v>871.9</v>
      </c>
      <c r="E28" s="21">
        <f t="shared" si="0"/>
        <v>4.5872233054249341</v>
      </c>
      <c r="F28" s="21">
        <f t="shared" si="1"/>
        <v>0.97600495860104974</v>
      </c>
      <c r="G28" s="31">
        <v>923</v>
      </c>
      <c r="H28" s="21">
        <f t="shared" si="2"/>
        <v>15.383333333333333</v>
      </c>
      <c r="I28" s="21">
        <f t="shared" si="3"/>
        <v>0.50634858436544372</v>
      </c>
      <c r="J28" s="4"/>
      <c r="K28" s="8"/>
      <c r="L28" s="8"/>
      <c r="M28" s="8"/>
      <c r="N28" s="8"/>
      <c r="O28" s="4"/>
      <c r="P28" s="13" t="s">
        <v>34</v>
      </c>
      <c r="Q28" s="13">
        <f>MAX(I)</f>
        <v>1068.3</v>
      </c>
    </row>
    <row r="29" spans="1:17">
      <c r="A29" s="19">
        <v>4100</v>
      </c>
      <c r="B29" s="29">
        <v>4099.6000000000004</v>
      </c>
      <c r="C29" s="20">
        <f t="shared" si="4"/>
        <v>887.31343283582089</v>
      </c>
      <c r="D29" s="29">
        <v>893.7</v>
      </c>
      <c r="E29" s="21">
        <f t="shared" si="0"/>
        <v>4.5872216627503635</v>
      </c>
      <c r="F29" s="21">
        <f t="shared" si="1"/>
        <v>0.97600460909582198</v>
      </c>
      <c r="G29" s="31">
        <v>1214</v>
      </c>
      <c r="H29" s="21">
        <f t="shared" si="2"/>
        <v>20.233333333333334</v>
      </c>
      <c r="I29" s="21">
        <f t="shared" si="3"/>
        <v>0.58070837967281153</v>
      </c>
      <c r="J29" s="4"/>
      <c r="K29" s="8"/>
      <c r="L29" s="8"/>
      <c r="M29" s="8"/>
      <c r="N29" s="8"/>
      <c r="O29" s="4"/>
      <c r="P29" s="13" t="s">
        <v>35</v>
      </c>
      <c r="Q29" s="13">
        <f>Q2</f>
        <v>4.7</v>
      </c>
    </row>
    <row r="30" spans="1:17">
      <c r="A30" s="19">
        <v>4200</v>
      </c>
      <c r="B30" s="29">
        <v>4199.3999999999996</v>
      </c>
      <c r="C30" s="20">
        <f t="shared" si="4"/>
        <v>908.95522388059703</v>
      </c>
      <c r="D30" s="29">
        <v>915.65</v>
      </c>
      <c r="E30" s="21">
        <f t="shared" si="0"/>
        <v>4.5862502047725657</v>
      </c>
      <c r="F30" s="21">
        <f t="shared" si="1"/>
        <v>0.97579791590905651</v>
      </c>
      <c r="G30" s="31">
        <v>1729</v>
      </c>
      <c r="H30" s="21">
        <f t="shared" si="2"/>
        <v>28.816666666666666</v>
      </c>
      <c r="I30" s="21">
        <f t="shared" si="3"/>
        <v>0.69302076287639303</v>
      </c>
      <c r="J30" s="4"/>
      <c r="K30" s="8"/>
      <c r="L30" s="8"/>
      <c r="M30" s="8"/>
      <c r="N30" s="8"/>
      <c r="O30" s="4"/>
      <c r="P30" s="13" t="s">
        <v>36</v>
      </c>
      <c r="Q30" s="14">
        <f>SLOPE(V,I)</f>
        <v>4.5978165459459097</v>
      </c>
    </row>
    <row r="31" spans="1:17">
      <c r="A31" s="19">
        <v>4300</v>
      </c>
      <c r="B31" s="29">
        <v>4299.6000000000004</v>
      </c>
      <c r="C31" s="20">
        <f t="shared" si="4"/>
        <v>930.59701492537317</v>
      </c>
      <c r="D31" s="29">
        <v>937.55</v>
      </c>
      <c r="E31" s="21">
        <f t="shared" si="0"/>
        <v>4.585995413577943</v>
      </c>
      <c r="F31" s="21">
        <f t="shared" si="1"/>
        <v>0.97574370501658358</v>
      </c>
      <c r="G31" s="31">
        <v>1921</v>
      </c>
      <c r="H31" s="21">
        <f t="shared" si="2"/>
        <v>32.016666666666666</v>
      </c>
      <c r="I31" s="21">
        <f t="shared" si="3"/>
        <v>0.73048690002703753</v>
      </c>
      <c r="J31" s="4"/>
      <c r="K31" s="8"/>
      <c r="L31" s="8"/>
      <c r="M31" s="8"/>
      <c r="N31" s="8"/>
      <c r="O31" s="4"/>
      <c r="P31" s="13" t="s">
        <v>37</v>
      </c>
      <c r="Q31" s="13">
        <f>ABS(Q29-Q30)*100/Q29</f>
        <v>2.1741160437040521</v>
      </c>
    </row>
    <row r="32" spans="1:17">
      <c r="A32" s="19">
        <v>4400</v>
      </c>
      <c r="B32" s="29">
        <v>4399.8</v>
      </c>
      <c r="C32" s="20">
        <f t="shared" si="4"/>
        <v>952.23880597014931</v>
      </c>
      <c r="D32" s="29">
        <v>959.4</v>
      </c>
      <c r="E32" s="21">
        <f t="shared" si="0"/>
        <v>4.5859912445278299</v>
      </c>
      <c r="F32" s="21">
        <f t="shared" si="1"/>
        <v>0.97574281798464457</v>
      </c>
      <c r="G32" s="31">
        <v>1943</v>
      </c>
      <c r="H32" s="21">
        <f t="shared" si="2"/>
        <v>32.383333333333333</v>
      </c>
      <c r="I32" s="21">
        <f t="shared" si="3"/>
        <v>0.73465789468447296</v>
      </c>
      <c r="J32" s="4"/>
      <c r="K32" s="4"/>
      <c r="L32" s="4"/>
      <c r="M32" s="4"/>
      <c r="N32" s="4"/>
      <c r="O32" s="4"/>
      <c r="P32" s="13" t="s">
        <v>38</v>
      </c>
      <c r="Q32" s="13">
        <f>MAX(H4:H37)</f>
        <v>54.616666666666667</v>
      </c>
    </row>
    <row r="33" spans="1:17">
      <c r="A33" s="19">
        <v>4500</v>
      </c>
      <c r="B33" s="29">
        <v>4499.8</v>
      </c>
      <c r="C33" s="20">
        <f t="shared" si="4"/>
        <v>973.88059701492534</v>
      </c>
      <c r="D33" s="29">
        <v>981.2</v>
      </c>
      <c r="E33" s="21">
        <f t="shared" si="0"/>
        <v>4.5860171218915617</v>
      </c>
      <c r="F33" s="21">
        <f t="shared" si="1"/>
        <v>0.97574832380671528</v>
      </c>
      <c r="G33" s="31">
        <v>2335</v>
      </c>
      <c r="H33" s="21">
        <f t="shared" si="2"/>
        <v>38.916666666666664</v>
      </c>
      <c r="I33" s="21">
        <f t="shared" si="3"/>
        <v>0.80536396188997128</v>
      </c>
      <c r="J33" s="4"/>
      <c r="K33" s="4"/>
      <c r="L33" s="4"/>
      <c r="M33" s="4"/>
      <c r="N33" s="4"/>
      <c r="O33" s="4"/>
      <c r="P33" s="13" t="s">
        <v>39</v>
      </c>
      <c r="Q33" s="13">
        <f>MAX(I4:I37)</f>
        <v>0.95408478542411401</v>
      </c>
    </row>
    <row r="34" spans="1:17">
      <c r="A34" s="19">
        <v>4600</v>
      </c>
      <c r="B34" s="29">
        <v>4599</v>
      </c>
      <c r="C34" s="20">
        <f t="shared" si="4"/>
        <v>995.52238805970148</v>
      </c>
      <c r="D34" s="29">
        <v>1000.65</v>
      </c>
      <c r="E34" s="21">
        <f t="shared" si="0"/>
        <v>4.5960125918153203</v>
      </c>
      <c r="F34" s="21">
        <f t="shared" si="1"/>
        <v>0.97787501953517453</v>
      </c>
      <c r="G34" s="31">
        <v>2262</v>
      </c>
      <c r="H34" s="21">
        <f t="shared" si="2"/>
        <v>37.700000000000003</v>
      </c>
      <c r="I34" s="21">
        <f t="shared" si="3"/>
        <v>0.79267479670627428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9">
        <v>4699.6000000000004</v>
      </c>
      <c r="C35" s="20">
        <f t="shared" si="4"/>
        <v>1017.1641791044776</v>
      </c>
      <c r="D35" s="29">
        <v>1024.4000000000001</v>
      </c>
      <c r="E35" s="21">
        <f t="shared" si="0"/>
        <v>4.5876610698945726</v>
      </c>
      <c r="F35" s="21">
        <f t="shared" si="1"/>
        <v>0.97609809997756858</v>
      </c>
      <c r="G35" s="31">
        <v>2434</v>
      </c>
      <c r="H35" s="21">
        <f t="shared" si="2"/>
        <v>40.56666666666667</v>
      </c>
      <c r="I35" s="21">
        <f t="shared" si="3"/>
        <v>0.82225975890293401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9">
        <v>4799.6000000000004</v>
      </c>
      <c r="C36" s="20">
        <f t="shared" si="4"/>
        <v>1038.8059701492537</v>
      </c>
      <c r="D36" s="29">
        <v>1046.4000000000001</v>
      </c>
      <c r="E36" s="21">
        <f t="shared" si="0"/>
        <v>4.5867737003058107</v>
      </c>
      <c r="F36" s="21">
        <f t="shared" si="1"/>
        <v>0.97590929793740644</v>
      </c>
      <c r="G36" s="31">
        <v>2412</v>
      </c>
      <c r="H36" s="21">
        <f t="shared" si="2"/>
        <v>40.200000000000003</v>
      </c>
      <c r="I36" s="21">
        <f t="shared" si="3"/>
        <v>0.81853527718724495</v>
      </c>
    </row>
    <row r="37" spans="1:17">
      <c r="A37" s="19">
        <v>4900</v>
      </c>
      <c r="B37" s="29">
        <v>4999</v>
      </c>
      <c r="C37" s="20">
        <f t="shared" si="4"/>
        <v>1060.4477611940299</v>
      </c>
      <c r="D37" s="29">
        <v>1068.3</v>
      </c>
      <c r="E37" s="21">
        <f t="shared" si="0"/>
        <v>4.6793971730787236</v>
      </c>
      <c r="F37" s="21">
        <f t="shared" si="1"/>
        <v>0.99561641980398374</v>
      </c>
      <c r="G37" s="31">
        <v>3277</v>
      </c>
      <c r="H37" s="21">
        <f t="shared" si="2"/>
        <v>54.616666666666667</v>
      </c>
      <c r="I37" s="21">
        <f t="shared" si="3"/>
        <v>0.95408478542411401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3" t="s">
        <v>5</v>
      </c>
      <c r="B44" s="23"/>
      <c r="C44" s="23"/>
      <c r="D44" s="23"/>
      <c r="E44" s="23"/>
      <c r="F44" s="23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3" t="s">
        <v>6</v>
      </c>
      <c r="B70" s="23"/>
      <c r="C70" s="23"/>
      <c r="D70" s="23"/>
      <c r="E70" s="23"/>
      <c r="F70" s="23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4"/>
      <c r="B94" s="24"/>
      <c r="C94" s="24"/>
      <c r="D94" s="24"/>
      <c r="E94" s="24"/>
    </row>
    <row r="95" spans="1:10" hidden="1">
      <c r="A95" s="24"/>
      <c r="B95" s="24"/>
      <c r="C95" s="24"/>
      <c r="D95" s="24"/>
      <c r="E95" s="24"/>
    </row>
    <row r="96" spans="1:10" hidden="1">
      <c r="A96" s="24"/>
      <c r="B96" s="24"/>
      <c r="C96" s="24"/>
      <c r="D96" s="24"/>
      <c r="E96" s="24"/>
    </row>
    <row r="97" spans="1:9" hidden="1">
      <c r="A97" s="24"/>
      <c r="B97" s="24"/>
      <c r="C97" s="24"/>
      <c r="D97" s="24"/>
      <c r="E97" s="24"/>
    </row>
    <row r="98" spans="1:9" hidden="1">
      <c r="A98" s="23" t="s">
        <v>8</v>
      </c>
      <c r="B98" s="23"/>
      <c r="C98" s="23"/>
      <c r="D98" s="23"/>
      <c r="E98" s="23"/>
      <c r="F98" s="23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3" t="s">
        <v>9</v>
      </c>
      <c r="B118" s="23"/>
      <c r="C118" s="23"/>
      <c r="D118" s="23"/>
      <c r="E118" s="23"/>
      <c r="F118" s="23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3" t="s">
        <v>10</v>
      </c>
      <c r="B146" s="23"/>
      <c r="C146" s="23"/>
      <c r="D146" s="23"/>
      <c r="E146" s="23"/>
      <c r="F146" s="23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Stephen Butalla</cp:lastModifiedBy>
  <cp:revision>2</cp:revision>
  <dcterms:created xsi:type="dcterms:W3CDTF">2006-05-16T10:27:47Z</dcterms:created>
  <dcterms:modified xsi:type="dcterms:W3CDTF">2018-05-22T19:17:03Z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