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8960" yWindow="0" windowWidth="25600" windowHeight="16060"/>
  </bookViews>
  <sheets>
    <sheet name="Sheet4" sheetId="4" r:id="rId1"/>
  </sheets>
  <definedNames>
    <definedName name="I">Sheet4!$D$4:$D$37</definedName>
    <definedName name="V">Sheet4!$B$4:$B$37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Q30" i="4"/>
  <c r="Q29" i="4"/>
  <c r="Q31" i="4"/>
  <c r="Q28" i="4"/>
  <c r="Q26" i="4"/>
  <c r="Q27" i="4"/>
  <c r="C4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<sst xmlns="http://schemas.openxmlformats.org/spreadsheetml/2006/main" count="85" uniqueCount="48">
  <si>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</si>
  <si>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</si>
  <si>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</si>
  <si>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</si>
  <si>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</si>
  <si>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</si>
  <si>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</si>
  <si>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</si>
  <si>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</si>
  <si>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</si>
  <si>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</si>
  <si>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</si>
  <si>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</si>
  <si>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</si>
  <si>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</si>
  <si>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</si>
  <si>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</si>
  <si>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</si>
  <si>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</si>
  <si>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</si>
  <si>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</si>
  <si>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</si>
  <si>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</si>
  <si>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</si>
  <si>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</si>
  <si>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</si>
  <si>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</si>
  <si>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</si>
  <si>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</si>
  <si>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</si>
  <si>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</si>
  <si>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</si>
  <si>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</si>
  <si>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</si>
  <si>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</si>
  <si>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</si>
  <si>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</si>
  <si>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</si>
  <si>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</si>
  <si>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</si>
  <si>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</si>
  <si>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V2</t>
  </si>
  <si>
    <t>Date</t>
  </si>
  <si>
    <t>QC4 Template</t>
  </si>
  <si>
    <t>ORTEC 142 PC</t>
  </si>
  <si>
    <t>TENNELEC TC 202BLR</t>
  </si>
  <si>
    <t>ORTEC 551</t>
  </si>
  <si>
    <t>Mechatronic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</si>
</sst>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13" x14ac:knownFonts="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Nimbus Sans L"/>
    </font>
    <font>
      <u/>
      <sz val="11"/>
      <color theme="11"/>
      <name val="Nimbus Sans L"/>
    </font>
    <font>
      <b/>
      <sz val="12"/>
      <name val="Arial"/>
    </font>
    <font>
      <b/>
      <sz val="11"/>
      <name val="Nimbus Sans L"/>
    </font>
    <font>
      <sz val="11"/>
      <color rgb="FFFF0000"/>
      <name val="Calibri"/>
      <family val="2"/>
    </font>
    <font>
      <b/>
      <sz val="11"/>
      <color rgb="FFFF0000"/>
      <name val="Nimbus Sans L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3" xfId="0" applyFont="1" applyFill="1" applyBorder="1"/>
    <xf numFmtId="0" fontId="4" fillId="5" borderId="3" xfId="0" applyFont="1" applyFill="1" applyBorder="1" applyProtection="1">
      <protection locked="0"/>
    </xf>
    <xf numFmtId="0" fontId="4" fillId="5" borderId="3" xfId="0" applyFont="1" applyFill="1" applyBorder="1" applyProtection="1"/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/>
    </xf>
    <xf numFmtId="14" fontId="9" fillId="6" borderId="5" xfId="0" applyNumberFormat="1" applyFont="1" applyFill="1" applyBorder="1"/>
    <xf numFmtId="0" fontId="4" fillId="5" borderId="3" xfId="0" applyFont="1" applyFill="1" applyBorder="1" applyAlignment="1">
      <alignment horizontal="center" vertical="center"/>
    </xf>
    <xf numFmtId="165" fontId="4" fillId="5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12" fillId="4" borderId="3" xfId="0" applyFont="1" applyFill="1" applyBorder="1" applyProtection="1">
      <protection locked="0"/>
    </xf>
    <xf numFmtId="0" fontId="12" fillId="4" borderId="6" xfId="0" applyFont="1" applyFill="1" applyBorder="1" applyAlignment="1" applyProtection="1">
      <alignment horizontal="right"/>
      <protection locked="0"/>
    </xf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0.0361247947454844"/>
          <c:w val="0.846246719160105"/>
          <c:h val="0.807881460787685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  <c:pt idx="8">
                  <c:v>1800.0</c:v>
                </c:pt>
                <c:pt idx="9">
                  <c:v>2000.0</c:v>
                </c:pt>
                <c:pt idx="10">
                  <c:v>2200.0</c:v>
                </c:pt>
                <c:pt idx="11">
                  <c:v>2400.0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3100.0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3500.0</c:v>
                </c:pt>
                <c:pt idx="20">
                  <c:v>3600.0</c:v>
                </c:pt>
                <c:pt idx="21">
                  <c:v>3700.0</c:v>
                </c:pt>
                <c:pt idx="22">
                  <c:v>3800.0</c:v>
                </c:pt>
                <c:pt idx="23">
                  <c:v>3900.0</c:v>
                </c:pt>
                <c:pt idx="24">
                  <c:v>4000.0</c:v>
                </c:pt>
                <c:pt idx="25">
                  <c:v>4100.0</c:v>
                </c:pt>
                <c:pt idx="26">
                  <c:v>4200.0</c:v>
                </c:pt>
                <c:pt idx="27">
                  <c:v>4300.0</c:v>
                </c:pt>
                <c:pt idx="28">
                  <c:v>4400.0</c:v>
                </c:pt>
                <c:pt idx="29">
                  <c:v>4500.0</c:v>
                </c:pt>
                <c:pt idx="30">
                  <c:v>4600.0</c:v>
                </c:pt>
                <c:pt idx="31">
                  <c:v>4700.0</c:v>
                </c:pt>
                <c:pt idx="32">
                  <c:v>4800.0</c:v>
                </c:pt>
                <c:pt idx="33">
                  <c:v>4900.0</c:v>
                </c:pt>
              </c:numCache>
            </c:numRef>
          </c:xVal>
          <c:yVal>
            <c:numRef>
              <c:f>Sheet4!$F$4:$F$38</c:f>
              <c:numCache>
                <c:formatCode>0.00</c:formatCode>
                <c:ptCount val="35"/>
                <c:pt idx="0">
                  <c:v>1.026272577996716</c:v>
                </c:pt>
                <c:pt idx="1">
                  <c:v>1.029442042413012</c:v>
                </c:pt>
                <c:pt idx="2">
                  <c:v>1.030159384446276</c:v>
                </c:pt>
                <c:pt idx="3">
                  <c:v>1.029820766378245</c:v>
                </c:pt>
                <c:pt idx="4">
                  <c:v>1.029872270292542</c:v>
                </c:pt>
                <c:pt idx="5">
                  <c:v>1.029694473051836</c:v>
                </c:pt>
                <c:pt idx="6">
                  <c:v>1.029532886221909</c:v>
                </c:pt>
                <c:pt idx="7">
                  <c:v>1.029184681902409</c:v>
                </c:pt>
                <c:pt idx="8">
                  <c:v>1.029115776954393</c:v>
                </c:pt>
                <c:pt idx="9">
                  <c:v>1.028957767349963</c:v>
                </c:pt>
                <c:pt idx="10">
                  <c:v>1.028597613436577</c:v>
                </c:pt>
                <c:pt idx="11">
                  <c:v>1.028403442010354</c:v>
                </c:pt>
                <c:pt idx="12">
                  <c:v>1.028239202657808</c:v>
                </c:pt>
                <c:pt idx="13">
                  <c:v>1.028007872165433</c:v>
                </c:pt>
                <c:pt idx="14">
                  <c:v>1.027891995614035</c:v>
                </c:pt>
                <c:pt idx="15">
                  <c:v>1.02775788440625</c:v>
                </c:pt>
                <c:pt idx="16">
                  <c:v>1.027711400601249</c:v>
                </c:pt>
                <c:pt idx="17">
                  <c:v>1.027590931738914</c:v>
                </c:pt>
                <c:pt idx="18">
                  <c:v>1.027431210406693</c:v>
                </c:pt>
                <c:pt idx="19">
                  <c:v>1.027398064637354</c:v>
                </c:pt>
                <c:pt idx="20">
                  <c:v>1.02729639016371</c:v>
                </c:pt>
                <c:pt idx="21">
                  <c:v>1.027200231018704</c:v>
                </c:pt>
                <c:pt idx="22">
                  <c:v>1.027067652911152</c:v>
                </c:pt>
                <c:pt idx="23">
                  <c:v>1.027035000105358</c:v>
                </c:pt>
                <c:pt idx="24">
                  <c:v>1.026826061950538</c:v>
                </c:pt>
                <c:pt idx="25">
                  <c:v>1.026627396766244</c:v>
                </c:pt>
                <c:pt idx="26">
                  <c:v>1.026618944239081</c:v>
                </c:pt>
                <c:pt idx="27">
                  <c:v>1.026386660554664</c:v>
                </c:pt>
                <c:pt idx="28">
                  <c:v>1.026258328201109</c:v>
                </c:pt>
                <c:pt idx="29">
                  <c:v>1.026135741652983</c:v>
                </c:pt>
                <c:pt idx="30">
                  <c:v>1.02587437544611</c:v>
                </c:pt>
                <c:pt idx="31">
                  <c:v>1.025721619781026</c:v>
                </c:pt>
                <c:pt idx="32">
                  <c:v>1.02551282051282</c:v>
                </c:pt>
                <c:pt idx="33">
                  <c:v>1.025177447435382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503864"/>
        <c:axId val="-2121244936"/>
      </c:scatterChart>
      <c:valAx>
        <c:axId val="-2120503864"/>
        <c:scaling>
          <c:orientation val="minMax"/>
          <c:max val="60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44936"/>
        <c:crosses val="autoZero"/>
        <c:crossBetween val="midCat"/>
      </c:valAx>
      <c:valAx>
        <c:axId val="-2121244936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50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0.0360892388451444"/>
          <c:w val="0.78623004102143"/>
          <c:h val="0.818230619794573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484170172574"/>
                  <c:y val="0.064658935296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General</c:formatCode>
                <c:ptCount val="35"/>
                <c:pt idx="0">
                  <c:v>40.6</c:v>
                </c:pt>
                <c:pt idx="1">
                  <c:v>80.95</c:v>
                </c:pt>
                <c:pt idx="2">
                  <c:v>121.3</c:v>
                </c:pt>
                <c:pt idx="3">
                  <c:v>161.8</c:v>
                </c:pt>
                <c:pt idx="4">
                  <c:v>202.25</c:v>
                </c:pt>
                <c:pt idx="5">
                  <c:v>242.75</c:v>
                </c:pt>
                <c:pt idx="6">
                  <c:v>283.3</c:v>
                </c:pt>
                <c:pt idx="7">
                  <c:v>323.8</c:v>
                </c:pt>
                <c:pt idx="8">
                  <c:v>364.35</c:v>
                </c:pt>
                <c:pt idx="9">
                  <c:v>404.9</c:v>
                </c:pt>
                <c:pt idx="10">
                  <c:v>445.55</c:v>
                </c:pt>
                <c:pt idx="11">
                  <c:v>486.15</c:v>
                </c:pt>
                <c:pt idx="12">
                  <c:v>526.75</c:v>
                </c:pt>
                <c:pt idx="13">
                  <c:v>567.4</c:v>
                </c:pt>
                <c:pt idx="14">
                  <c:v>608.0</c:v>
                </c:pt>
                <c:pt idx="15">
                  <c:v>628.35</c:v>
                </c:pt>
                <c:pt idx="16">
                  <c:v>648.65</c:v>
                </c:pt>
                <c:pt idx="17">
                  <c:v>669.0</c:v>
                </c:pt>
                <c:pt idx="18">
                  <c:v>689.3</c:v>
                </c:pt>
                <c:pt idx="19">
                  <c:v>709.6</c:v>
                </c:pt>
                <c:pt idx="20">
                  <c:v>729.95</c:v>
                </c:pt>
                <c:pt idx="21">
                  <c:v>750.3</c:v>
                </c:pt>
                <c:pt idx="22">
                  <c:v>770.6</c:v>
                </c:pt>
                <c:pt idx="23">
                  <c:v>790.95</c:v>
                </c:pt>
                <c:pt idx="24">
                  <c:v>811.4</c:v>
                </c:pt>
                <c:pt idx="25">
                  <c:v>831.85</c:v>
                </c:pt>
                <c:pt idx="26">
                  <c:v>852.15</c:v>
                </c:pt>
                <c:pt idx="27">
                  <c:v>872.6</c:v>
                </c:pt>
                <c:pt idx="28">
                  <c:v>893.05</c:v>
                </c:pt>
                <c:pt idx="29">
                  <c:v>913.5</c:v>
                </c:pt>
                <c:pt idx="30">
                  <c:v>934.0</c:v>
                </c:pt>
                <c:pt idx="31">
                  <c:v>954.45</c:v>
                </c:pt>
                <c:pt idx="32">
                  <c:v>975.0</c:v>
                </c:pt>
                <c:pt idx="33">
                  <c:v>995.6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599.8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1400.0</c:v>
                </c:pt>
                <c:pt idx="7">
                  <c:v>1599.6</c:v>
                </c:pt>
                <c:pt idx="8">
                  <c:v>1799.8</c:v>
                </c:pt>
                <c:pt idx="9">
                  <c:v>1999.8</c:v>
                </c:pt>
                <c:pt idx="10">
                  <c:v>2199.8</c:v>
                </c:pt>
                <c:pt idx="11">
                  <c:v>2399.8</c:v>
                </c:pt>
                <c:pt idx="12">
                  <c:v>2599.8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3399.4</c:v>
                </c:pt>
                <c:pt idx="19">
                  <c:v>3499.4</c:v>
                </c:pt>
                <c:pt idx="20">
                  <c:v>3599.4</c:v>
                </c:pt>
                <c:pt idx="21">
                  <c:v>3699.4</c:v>
                </c:pt>
                <c:pt idx="22">
                  <c:v>3799.0</c:v>
                </c:pt>
                <c:pt idx="23">
                  <c:v>3899.2</c:v>
                </c:pt>
                <c:pt idx="24">
                  <c:v>3999.2</c:v>
                </c:pt>
                <c:pt idx="25">
                  <c:v>4099.2</c:v>
                </c:pt>
                <c:pt idx="26">
                  <c:v>4199.2</c:v>
                </c:pt>
                <c:pt idx="27">
                  <c:v>4299.0</c:v>
                </c:pt>
                <c:pt idx="28">
                  <c:v>4399.2</c:v>
                </c:pt>
                <c:pt idx="29">
                  <c:v>4499.4</c:v>
                </c:pt>
                <c:pt idx="30">
                  <c:v>4599.2</c:v>
                </c:pt>
                <c:pt idx="31">
                  <c:v>4699.2</c:v>
                </c:pt>
                <c:pt idx="32">
                  <c:v>4799.4</c:v>
                </c:pt>
                <c:pt idx="33">
                  <c:v>4899.2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631304"/>
        <c:axId val="-201539106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General</c:formatCode>
                <c:ptCount val="35"/>
                <c:pt idx="0">
                  <c:v>40.6</c:v>
                </c:pt>
                <c:pt idx="1">
                  <c:v>80.95</c:v>
                </c:pt>
                <c:pt idx="2">
                  <c:v>121.3</c:v>
                </c:pt>
                <c:pt idx="3">
                  <c:v>161.8</c:v>
                </c:pt>
                <c:pt idx="4">
                  <c:v>202.25</c:v>
                </c:pt>
                <c:pt idx="5">
                  <c:v>242.75</c:v>
                </c:pt>
                <c:pt idx="6">
                  <c:v>283.3</c:v>
                </c:pt>
                <c:pt idx="7">
                  <c:v>323.8</c:v>
                </c:pt>
                <c:pt idx="8">
                  <c:v>364.35</c:v>
                </c:pt>
                <c:pt idx="9">
                  <c:v>404.9</c:v>
                </c:pt>
                <c:pt idx="10">
                  <c:v>445.55</c:v>
                </c:pt>
                <c:pt idx="11">
                  <c:v>486.15</c:v>
                </c:pt>
                <c:pt idx="12">
                  <c:v>526.75</c:v>
                </c:pt>
                <c:pt idx="13">
                  <c:v>567.4</c:v>
                </c:pt>
                <c:pt idx="14">
                  <c:v>608.0</c:v>
                </c:pt>
                <c:pt idx="15">
                  <c:v>628.35</c:v>
                </c:pt>
                <c:pt idx="16">
                  <c:v>648.65</c:v>
                </c:pt>
                <c:pt idx="17">
                  <c:v>669.0</c:v>
                </c:pt>
                <c:pt idx="18">
                  <c:v>689.3</c:v>
                </c:pt>
                <c:pt idx="19">
                  <c:v>709.6</c:v>
                </c:pt>
                <c:pt idx="20">
                  <c:v>729.95</c:v>
                </c:pt>
                <c:pt idx="21">
                  <c:v>750.3</c:v>
                </c:pt>
                <c:pt idx="22">
                  <c:v>770.6</c:v>
                </c:pt>
                <c:pt idx="23">
                  <c:v>790.95</c:v>
                </c:pt>
                <c:pt idx="24">
                  <c:v>811.4</c:v>
                </c:pt>
                <c:pt idx="25">
                  <c:v>831.85</c:v>
                </c:pt>
                <c:pt idx="26">
                  <c:v>852.15</c:v>
                </c:pt>
                <c:pt idx="27">
                  <c:v>872.6</c:v>
                </c:pt>
                <c:pt idx="28">
                  <c:v>893.05</c:v>
                </c:pt>
                <c:pt idx="29">
                  <c:v>913.5</c:v>
                </c:pt>
                <c:pt idx="30">
                  <c:v>934.0</c:v>
                </c:pt>
                <c:pt idx="31">
                  <c:v>954.45</c:v>
                </c:pt>
                <c:pt idx="32">
                  <c:v>975.0</c:v>
                </c:pt>
                <c:pt idx="33">
                  <c:v>995.6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0.1</c:v>
                </c:pt>
                <c:pt idx="13">
                  <c:v>0.0</c:v>
                </c:pt>
                <c:pt idx="14">
                  <c:v>0.0</c:v>
                </c:pt>
                <c:pt idx="15">
                  <c:v>0.1</c:v>
                </c:pt>
                <c:pt idx="16">
                  <c:v>0.1</c:v>
                </c:pt>
                <c:pt idx="17">
                  <c:v>0.2</c:v>
                </c:pt>
                <c:pt idx="18">
                  <c:v>0.4</c:v>
                </c:pt>
                <c:pt idx="19">
                  <c:v>0.5</c:v>
                </c:pt>
                <c:pt idx="20">
                  <c:v>0.7</c:v>
                </c:pt>
                <c:pt idx="21">
                  <c:v>0.7</c:v>
                </c:pt>
                <c:pt idx="22">
                  <c:v>0.3</c:v>
                </c:pt>
                <c:pt idx="23">
                  <c:v>0.9</c:v>
                </c:pt>
                <c:pt idx="24">
                  <c:v>1.1</c:v>
                </c:pt>
                <c:pt idx="25">
                  <c:v>0.9</c:v>
                </c:pt>
                <c:pt idx="26">
                  <c:v>0.6</c:v>
                </c:pt>
                <c:pt idx="27">
                  <c:v>1.4</c:v>
                </c:pt>
                <c:pt idx="28">
                  <c:v>1.0</c:v>
                </c:pt>
                <c:pt idx="29">
                  <c:v>0.9</c:v>
                </c:pt>
                <c:pt idx="30">
                  <c:v>1.2</c:v>
                </c:pt>
                <c:pt idx="31">
                  <c:v>1.4</c:v>
                </c:pt>
                <c:pt idx="32">
                  <c:v>1.1</c:v>
                </c:pt>
                <c:pt idx="33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9470920"/>
        <c:axId val="-1998988856"/>
      </c:scatterChart>
      <c:valAx>
        <c:axId val="-2114631304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Divider Current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391064"/>
        <c:crosses val="autoZero"/>
        <c:crossBetween val="midCat"/>
      </c:valAx>
      <c:valAx>
        <c:axId val="-2015391064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631304"/>
        <c:crosses val="autoZero"/>
        <c:crossBetween val="midCat"/>
      </c:valAx>
      <c:valAx>
        <c:axId val="-19989888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470920"/>
        <c:crosses val="max"/>
        <c:crossBetween val="midCat"/>
      </c:valAx>
      <c:valAx>
        <c:axId val="-1999470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9898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716316281711"/>
          <c:y val="0.314550287192362"/>
          <c:w val="0.292426186343321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M1" workbookViewId="0">
      <selection activeCell="Q21" sqref="Q21"/>
    </sheetView>
  </sheetViews>
  <sheetFormatPr baseColWidth="10" defaultColWidth="8.625" defaultRowHeight="15" x14ac:dyDescent="0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1.5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  <col min="18" max="18" width="12.25" customWidth="1"/>
  </cols>
  <sheetData>
    <row r="1" spans="1:19">
      <c r="A1" s="27" t="s">
        <v>40</v>
      </c>
      <c r="B1" s="27"/>
      <c r="C1" s="27"/>
      <c r="D1" s="27"/>
      <c r="E1" s="27"/>
      <c r="F1" s="27"/>
      <c r="G1" s="27"/>
      <c r="H1" s="27"/>
      <c r="I1" s="27"/>
      <c r="P1" s="28" t="s">
        <v>18</v>
      </c>
      <c r="Q1" s="28"/>
      <c r="R1" s="15" t="s">
        <v>43</v>
      </c>
      <c r="S1" s="16" t="s">
        <v>41</v>
      </c>
    </row>
    <row r="2" spans="1:19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7</v>
      </c>
      <c r="G2" s="19" t="s">
        <v>20</v>
      </c>
      <c r="H2" s="19" t="s">
        <v>21</v>
      </c>
      <c r="I2" s="19" t="s">
        <v>30</v>
      </c>
      <c r="P2" s="10" t="s">
        <v>19</v>
      </c>
      <c r="Q2" s="30">
        <v>4.8</v>
      </c>
      <c r="R2" s="17" t="s">
        <v>42</v>
      </c>
      <c r="S2" s="18">
        <v>43195</v>
      </c>
    </row>
    <row r="3" spans="1:19">
      <c r="A3" s="19" t="s">
        <v>26</v>
      </c>
      <c r="B3" s="19" t="s">
        <v>26</v>
      </c>
      <c r="C3" s="19" t="s">
        <v>27</v>
      </c>
      <c r="D3" s="19" t="s">
        <v>27</v>
      </c>
      <c r="E3" s="19" t="s">
        <v>28</v>
      </c>
      <c r="F3" s="19" t="s">
        <v>28</v>
      </c>
      <c r="G3" s="19"/>
      <c r="H3" s="19" t="s">
        <v>29</v>
      </c>
      <c r="I3" s="19" t="s">
        <v>29</v>
      </c>
      <c r="P3" s="10"/>
      <c r="Q3" s="12"/>
    </row>
    <row r="4" spans="1:19">
      <c r="A4" s="19">
        <v>200</v>
      </c>
      <c r="B4" s="29">
        <v>200</v>
      </c>
      <c r="C4" s="20">
        <f>A4/$Q$2</f>
        <v>41.666666666666671</v>
      </c>
      <c r="D4" s="29">
        <v>40.6</v>
      </c>
      <c r="E4" s="21">
        <f>B4/D4</f>
        <v>4.9261083743842367</v>
      </c>
      <c r="F4" s="21">
        <f>E4/$Q$2</f>
        <v>1.0262725779967161</v>
      </c>
      <c r="G4" s="29">
        <v>0</v>
      </c>
      <c r="H4" s="21">
        <f>G4/$Q$22</f>
        <v>0</v>
      </c>
      <c r="I4" s="21">
        <f>SQRT(G4)/$Q$22</f>
        <v>0</v>
      </c>
      <c r="P4" s="10"/>
      <c r="Q4" s="12"/>
    </row>
    <row r="5" spans="1:19">
      <c r="A5" s="19">
        <v>400</v>
      </c>
      <c r="B5" s="29">
        <v>400</v>
      </c>
      <c r="C5" s="20">
        <f>A5/$E$4</f>
        <v>81.2</v>
      </c>
      <c r="D5" s="29">
        <v>80.95</v>
      </c>
      <c r="E5" s="21">
        <f t="shared" ref="E5:E37" si="0">B5/D5</f>
        <v>4.9413218035824578</v>
      </c>
      <c r="F5" s="21">
        <f t="shared" ref="F5:F37" si="1">E5/$Q$2</f>
        <v>1.0294420424130122</v>
      </c>
      <c r="G5" s="29">
        <v>0</v>
      </c>
      <c r="H5" s="21">
        <f t="shared" ref="H5:H37" si="2">G5/$Q$22</f>
        <v>0</v>
      </c>
      <c r="I5" s="21">
        <f t="shared" ref="I5:I37" si="3">SQRT(G5)/$Q$22</f>
        <v>0</v>
      </c>
      <c r="P5" s="28" t="s">
        <v>16</v>
      </c>
      <c r="Q5" s="28"/>
    </row>
    <row r="6" spans="1:19">
      <c r="A6" s="19">
        <v>600</v>
      </c>
      <c r="B6" s="29">
        <v>599.79999999999995</v>
      </c>
      <c r="C6" s="20">
        <f t="shared" ref="C6:C37" si="4">A6/$E$4</f>
        <v>121.8</v>
      </c>
      <c r="D6" s="29">
        <v>121.3</v>
      </c>
      <c r="E6" s="21">
        <f t="shared" si="0"/>
        <v>4.9447650453421268</v>
      </c>
      <c r="F6" s="21">
        <f t="shared" si="1"/>
        <v>1.0301593844462764</v>
      </c>
      <c r="G6" s="29">
        <v>0</v>
      </c>
      <c r="H6" s="21">
        <f t="shared" si="2"/>
        <v>0</v>
      </c>
      <c r="I6" s="21">
        <f t="shared" si="3"/>
        <v>0</v>
      </c>
      <c r="P6" s="10" t="s">
        <v>17</v>
      </c>
      <c r="Q6" s="31" t="s">
        <v>44</v>
      </c>
    </row>
    <row r="7" spans="1:19">
      <c r="A7" s="19">
        <v>800</v>
      </c>
      <c r="B7" s="29">
        <v>799.8</v>
      </c>
      <c r="C7" s="20">
        <f t="shared" si="4"/>
        <v>162.4</v>
      </c>
      <c r="D7" s="29">
        <v>161.80000000000001</v>
      </c>
      <c r="E7" s="21">
        <f t="shared" si="0"/>
        <v>4.9431396786155739</v>
      </c>
      <c r="F7" s="21">
        <f t="shared" si="1"/>
        <v>1.0298207663782446</v>
      </c>
      <c r="G7" s="29">
        <v>0</v>
      </c>
      <c r="H7" s="21">
        <f t="shared" si="2"/>
        <v>0</v>
      </c>
      <c r="I7" s="21">
        <f t="shared" si="3"/>
        <v>0</v>
      </c>
      <c r="P7" s="10"/>
      <c r="Q7" s="22"/>
    </row>
    <row r="8" spans="1:19">
      <c r="A8" s="19">
        <v>1000</v>
      </c>
      <c r="B8" s="29">
        <v>999.8</v>
      </c>
      <c r="C8" s="20">
        <f t="shared" si="4"/>
        <v>203</v>
      </c>
      <c r="D8" s="29">
        <v>202.25</v>
      </c>
      <c r="E8" s="21">
        <f t="shared" si="0"/>
        <v>4.9433868974042028</v>
      </c>
      <c r="F8" s="21">
        <f t="shared" si="1"/>
        <v>1.0298722702925422</v>
      </c>
      <c r="G8" s="29">
        <v>0</v>
      </c>
      <c r="H8" s="21">
        <f t="shared" si="2"/>
        <v>0</v>
      </c>
      <c r="I8" s="21">
        <f t="shared" si="3"/>
        <v>0</v>
      </c>
      <c r="P8" s="28" t="s">
        <v>15</v>
      </c>
      <c r="Q8" s="28"/>
    </row>
    <row r="9" spans="1:19">
      <c r="A9" s="19">
        <v>1200</v>
      </c>
      <c r="B9" s="29">
        <v>1199.8</v>
      </c>
      <c r="C9" s="20">
        <f t="shared" si="4"/>
        <v>243.6</v>
      </c>
      <c r="D9" s="29">
        <v>242.75</v>
      </c>
      <c r="E9" s="21">
        <f t="shared" si="0"/>
        <v>4.9425334706488151</v>
      </c>
      <c r="F9" s="21">
        <f t="shared" si="1"/>
        <v>1.0296944730518365</v>
      </c>
      <c r="G9" s="29">
        <v>0</v>
      </c>
      <c r="H9" s="21">
        <f t="shared" si="2"/>
        <v>0</v>
      </c>
      <c r="I9" s="21">
        <f t="shared" si="3"/>
        <v>0</v>
      </c>
      <c r="P9" s="10" t="s">
        <v>17</v>
      </c>
      <c r="Q9" s="31" t="s">
        <v>45</v>
      </c>
    </row>
    <row r="10" spans="1:19">
      <c r="A10" s="19">
        <v>1400</v>
      </c>
      <c r="B10" s="29">
        <v>1400</v>
      </c>
      <c r="C10" s="20">
        <f t="shared" si="4"/>
        <v>284.2</v>
      </c>
      <c r="D10" s="29">
        <v>283.3</v>
      </c>
      <c r="E10" s="21">
        <f t="shared" si="0"/>
        <v>4.9417578538651608</v>
      </c>
      <c r="F10" s="21">
        <f t="shared" si="1"/>
        <v>1.0295328862219086</v>
      </c>
      <c r="G10" s="29">
        <v>0</v>
      </c>
      <c r="H10" s="21">
        <f t="shared" si="2"/>
        <v>0</v>
      </c>
      <c r="I10" s="21">
        <f t="shared" si="3"/>
        <v>0</v>
      </c>
      <c r="P10" s="10" t="s">
        <v>11</v>
      </c>
      <c r="Q10" s="30">
        <v>4</v>
      </c>
    </row>
    <row r="11" spans="1:19">
      <c r="A11" s="19">
        <v>1600</v>
      </c>
      <c r="B11" s="29">
        <v>1599.6</v>
      </c>
      <c r="C11" s="20">
        <f t="shared" si="4"/>
        <v>324.8</v>
      </c>
      <c r="D11" s="29">
        <v>323.8</v>
      </c>
      <c r="E11" s="21">
        <f t="shared" si="0"/>
        <v>4.9400864731315624</v>
      </c>
      <c r="F11" s="21">
        <f t="shared" si="1"/>
        <v>1.0291846819024089</v>
      </c>
      <c r="G11" s="29">
        <v>0</v>
      </c>
      <c r="H11" s="21">
        <f t="shared" si="2"/>
        <v>0</v>
      </c>
      <c r="I11" s="21">
        <f t="shared" si="3"/>
        <v>0</v>
      </c>
      <c r="P11" s="10" t="s">
        <v>12</v>
      </c>
      <c r="Q11" s="30">
        <v>4.5</v>
      </c>
    </row>
    <row r="12" spans="1:19">
      <c r="A12" s="19">
        <v>1800</v>
      </c>
      <c r="B12" s="29">
        <v>1799.8</v>
      </c>
      <c r="C12" s="20">
        <f t="shared" si="4"/>
        <v>365.4</v>
      </c>
      <c r="D12" s="29">
        <v>364.35</v>
      </c>
      <c r="E12" s="21">
        <f t="shared" si="0"/>
        <v>4.9397557293810888</v>
      </c>
      <c r="F12" s="21">
        <f t="shared" si="1"/>
        <v>1.0291157769543935</v>
      </c>
      <c r="G12" s="29">
        <v>0</v>
      </c>
      <c r="H12" s="21">
        <f t="shared" si="2"/>
        <v>0</v>
      </c>
      <c r="I12" s="21">
        <f t="shared" si="3"/>
        <v>0</v>
      </c>
      <c r="P12" s="10"/>
      <c r="Q12" s="10"/>
    </row>
    <row r="13" spans="1:19">
      <c r="A13" s="19">
        <v>2000</v>
      </c>
      <c r="B13" s="29">
        <v>1999.8</v>
      </c>
      <c r="C13" s="20">
        <f t="shared" si="4"/>
        <v>406</v>
      </c>
      <c r="D13" s="29">
        <v>404.9</v>
      </c>
      <c r="E13" s="21">
        <f t="shared" si="0"/>
        <v>4.9389972832798223</v>
      </c>
      <c r="F13" s="21">
        <f t="shared" si="1"/>
        <v>1.028957767349963</v>
      </c>
      <c r="G13" s="29">
        <v>0</v>
      </c>
      <c r="H13" s="21">
        <f t="shared" si="2"/>
        <v>0</v>
      </c>
      <c r="I13" s="21">
        <f t="shared" si="3"/>
        <v>0</v>
      </c>
      <c r="P13" s="10" t="s">
        <v>14</v>
      </c>
      <c r="Q13" s="22">
        <v>100</v>
      </c>
    </row>
    <row r="14" spans="1:19">
      <c r="A14" s="19">
        <v>2200</v>
      </c>
      <c r="B14" s="29">
        <v>2199.8000000000002</v>
      </c>
      <c r="C14" s="20">
        <f t="shared" si="4"/>
        <v>446.59999999999997</v>
      </c>
      <c r="D14" s="29">
        <v>445.55</v>
      </c>
      <c r="E14" s="21">
        <f t="shared" si="0"/>
        <v>4.9372685444955673</v>
      </c>
      <c r="F14" s="21">
        <f t="shared" si="1"/>
        <v>1.0285976134365766</v>
      </c>
      <c r="G14" s="29">
        <v>0</v>
      </c>
      <c r="H14" s="21">
        <f t="shared" si="2"/>
        <v>0</v>
      </c>
      <c r="I14" s="21">
        <f t="shared" si="3"/>
        <v>0</v>
      </c>
      <c r="P14" s="10" t="s">
        <v>13</v>
      </c>
      <c r="Q14" s="22">
        <v>100</v>
      </c>
    </row>
    <row r="15" spans="1:19">
      <c r="A15" s="19">
        <v>2400</v>
      </c>
      <c r="B15" s="29">
        <v>2399.8000000000002</v>
      </c>
      <c r="C15" s="20">
        <f t="shared" si="4"/>
        <v>487.2</v>
      </c>
      <c r="D15" s="29">
        <v>486.15</v>
      </c>
      <c r="E15" s="21">
        <f t="shared" si="0"/>
        <v>4.9363365216496975</v>
      </c>
      <c r="F15" s="21">
        <f t="shared" si="1"/>
        <v>1.0284034420103536</v>
      </c>
      <c r="G15" s="29">
        <v>0</v>
      </c>
      <c r="H15" s="21">
        <f t="shared" si="2"/>
        <v>0</v>
      </c>
      <c r="I15" s="21">
        <f t="shared" si="3"/>
        <v>0</v>
      </c>
      <c r="P15" s="10"/>
      <c r="Q15" s="11"/>
    </row>
    <row r="16" spans="1:19">
      <c r="A16" s="19">
        <v>2600</v>
      </c>
      <c r="B16" s="29">
        <v>2599.8000000000002</v>
      </c>
      <c r="C16" s="20">
        <f t="shared" si="4"/>
        <v>527.79999999999995</v>
      </c>
      <c r="D16" s="29">
        <v>526.75</v>
      </c>
      <c r="E16" s="21">
        <f t="shared" si="0"/>
        <v>4.9355481727574757</v>
      </c>
      <c r="F16" s="21">
        <f t="shared" si="1"/>
        <v>1.0282392026578075</v>
      </c>
      <c r="G16" s="29">
        <v>1</v>
      </c>
      <c r="H16" s="21">
        <f t="shared" si="2"/>
        <v>0.1</v>
      </c>
      <c r="I16" s="21">
        <f t="shared" si="3"/>
        <v>0.1</v>
      </c>
      <c r="P16" s="28" t="s">
        <v>22</v>
      </c>
      <c r="Q16" s="28"/>
    </row>
    <row r="17" spans="1:17">
      <c r="A17" s="19">
        <v>2800</v>
      </c>
      <c r="B17" s="29">
        <v>2799.8</v>
      </c>
      <c r="C17" s="20">
        <f t="shared" si="4"/>
        <v>568.4</v>
      </c>
      <c r="D17" s="29">
        <v>567.4</v>
      </c>
      <c r="E17" s="21">
        <f t="shared" si="0"/>
        <v>4.9344377863940787</v>
      </c>
      <c r="F17" s="21">
        <f t="shared" si="1"/>
        <v>1.0280078721654331</v>
      </c>
      <c r="G17" s="29">
        <v>0</v>
      </c>
      <c r="H17" s="21">
        <f t="shared" si="2"/>
        <v>0</v>
      </c>
      <c r="I17" s="21">
        <f t="shared" si="3"/>
        <v>0</v>
      </c>
      <c r="P17" s="10" t="s">
        <v>17</v>
      </c>
      <c r="Q17" s="31" t="s">
        <v>46</v>
      </c>
    </row>
    <row r="18" spans="1:17">
      <c r="A18" s="19">
        <v>3000</v>
      </c>
      <c r="B18" s="29">
        <v>2999.8</v>
      </c>
      <c r="C18" s="20">
        <f t="shared" si="4"/>
        <v>609</v>
      </c>
      <c r="D18" s="29">
        <v>608</v>
      </c>
      <c r="E18" s="21">
        <f t="shared" si="0"/>
        <v>4.9338815789473687</v>
      </c>
      <c r="F18" s="21">
        <f t="shared" si="1"/>
        <v>1.0278919956140351</v>
      </c>
      <c r="G18" s="29">
        <v>0</v>
      </c>
      <c r="H18" s="21">
        <f t="shared" si="2"/>
        <v>0</v>
      </c>
      <c r="I18" s="21">
        <f t="shared" si="3"/>
        <v>0</v>
      </c>
      <c r="P18" s="10" t="s">
        <v>23</v>
      </c>
      <c r="Q18" s="22">
        <v>140</v>
      </c>
    </row>
    <row r="19" spans="1:17">
      <c r="A19" s="19">
        <v>3100</v>
      </c>
      <c r="B19" s="29">
        <v>3099.8</v>
      </c>
      <c r="C19" s="20">
        <f t="shared" si="4"/>
        <v>629.29999999999995</v>
      </c>
      <c r="D19" s="29">
        <v>628.35</v>
      </c>
      <c r="E19" s="21">
        <f t="shared" si="0"/>
        <v>4.9332378451499963</v>
      </c>
      <c r="F19" s="21">
        <f t="shared" si="1"/>
        <v>1.0277578844062494</v>
      </c>
      <c r="G19" s="29">
        <v>1</v>
      </c>
      <c r="H19" s="21">
        <f t="shared" si="2"/>
        <v>0.1</v>
      </c>
      <c r="I19" s="21">
        <f t="shared" si="3"/>
        <v>0.1</v>
      </c>
      <c r="P19" s="10"/>
      <c r="Q19" s="10"/>
    </row>
    <row r="20" spans="1:17">
      <c r="A20" s="19">
        <v>3200</v>
      </c>
      <c r="B20" s="29">
        <v>3199.8</v>
      </c>
      <c r="C20" s="20">
        <f t="shared" si="4"/>
        <v>649.6</v>
      </c>
      <c r="D20" s="29">
        <v>648.65</v>
      </c>
      <c r="E20" s="21">
        <f t="shared" si="0"/>
        <v>4.9330147228859946</v>
      </c>
      <c r="F20" s="21">
        <f t="shared" si="1"/>
        <v>1.0277114006012489</v>
      </c>
      <c r="G20" s="29">
        <v>1</v>
      </c>
      <c r="H20" s="21">
        <f t="shared" si="2"/>
        <v>0.1</v>
      </c>
      <c r="I20" s="21">
        <f t="shared" si="3"/>
        <v>0.1</v>
      </c>
      <c r="P20" s="28" t="s">
        <v>24</v>
      </c>
      <c r="Q20" s="28"/>
    </row>
    <row r="21" spans="1:17">
      <c r="A21" s="19">
        <v>3300</v>
      </c>
      <c r="B21" s="29">
        <v>3299.8</v>
      </c>
      <c r="C21" s="20">
        <f t="shared" si="4"/>
        <v>669.9</v>
      </c>
      <c r="D21" s="29">
        <v>669</v>
      </c>
      <c r="E21" s="21">
        <f t="shared" si="0"/>
        <v>4.9324364723467866</v>
      </c>
      <c r="F21" s="21">
        <f t="shared" si="1"/>
        <v>1.027590931738914</v>
      </c>
      <c r="G21" s="29">
        <v>2</v>
      </c>
      <c r="H21" s="21">
        <f t="shared" si="2"/>
        <v>0.2</v>
      </c>
      <c r="I21" s="21">
        <f t="shared" si="3"/>
        <v>0.1414213562373095</v>
      </c>
      <c r="P21" s="10" t="s">
        <v>17</v>
      </c>
      <c r="Q21" s="31" t="s">
        <v>47</v>
      </c>
    </row>
    <row r="22" spans="1:17">
      <c r="A22" s="19">
        <v>3400</v>
      </c>
      <c r="B22" s="29">
        <v>3399.4</v>
      </c>
      <c r="C22" s="20">
        <f t="shared" si="4"/>
        <v>690.19999999999993</v>
      </c>
      <c r="D22" s="29">
        <v>689.3</v>
      </c>
      <c r="E22" s="21">
        <f t="shared" si="0"/>
        <v>4.9316698099521261</v>
      </c>
      <c r="F22" s="21">
        <f t="shared" si="1"/>
        <v>1.0274312104066929</v>
      </c>
      <c r="G22" s="29">
        <v>4</v>
      </c>
      <c r="H22" s="21">
        <f t="shared" si="2"/>
        <v>0.4</v>
      </c>
      <c r="I22" s="21">
        <f t="shared" si="3"/>
        <v>0.2</v>
      </c>
      <c r="P22" s="10" t="s">
        <v>25</v>
      </c>
      <c r="Q22" s="22">
        <v>10</v>
      </c>
    </row>
    <row r="23" spans="1:17">
      <c r="A23" s="19">
        <v>3500</v>
      </c>
      <c r="B23" s="29">
        <v>3499.4</v>
      </c>
      <c r="C23" s="20">
        <f t="shared" si="4"/>
        <v>710.5</v>
      </c>
      <c r="D23" s="29">
        <v>709.6</v>
      </c>
      <c r="E23" s="21">
        <f t="shared" si="0"/>
        <v>4.9315107102593005</v>
      </c>
      <c r="F23" s="21">
        <f t="shared" si="1"/>
        <v>1.0273980646373544</v>
      </c>
      <c r="G23" s="29">
        <v>5</v>
      </c>
      <c r="H23" s="21">
        <f t="shared" si="2"/>
        <v>0.5</v>
      </c>
      <c r="I23" s="21">
        <f t="shared" si="3"/>
        <v>0.22360679774997899</v>
      </c>
    </row>
    <row r="24" spans="1:17">
      <c r="A24" s="19">
        <v>3600</v>
      </c>
      <c r="B24" s="29">
        <v>3599.4</v>
      </c>
      <c r="C24" s="20">
        <f t="shared" si="4"/>
        <v>730.8</v>
      </c>
      <c r="D24" s="29">
        <v>729.95</v>
      </c>
      <c r="E24" s="21">
        <f t="shared" si="0"/>
        <v>4.9310226727858071</v>
      </c>
      <c r="F24" s="21">
        <f t="shared" si="1"/>
        <v>1.0272963901637098</v>
      </c>
      <c r="G24" s="29">
        <v>7</v>
      </c>
      <c r="H24" s="21">
        <f t="shared" si="2"/>
        <v>0.7</v>
      </c>
      <c r="I24" s="21">
        <f t="shared" si="3"/>
        <v>0.26457513110645908</v>
      </c>
    </row>
    <row r="25" spans="1:17">
      <c r="A25" s="19">
        <v>3700</v>
      </c>
      <c r="B25" s="29">
        <v>3699.4</v>
      </c>
      <c r="C25" s="20">
        <f t="shared" si="4"/>
        <v>751.1</v>
      </c>
      <c r="D25" s="29">
        <v>750.3</v>
      </c>
      <c r="E25" s="21">
        <f t="shared" si="0"/>
        <v>4.9305611088897781</v>
      </c>
      <c r="F25" s="21">
        <f t="shared" si="1"/>
        <v>1.0272002310187038</v>
      </c>
      <c r="G25" s="29">
        <v>7</v>
      </c>
      <c r="H25" s="21">
        <f t="shared" si="2"/>
        <v>0.7</v>
      </c>
      <c r="I25" s="21">
        <f t="shared" si="3"/>
        <v>0.26457513110645908</v>
      </c>
      <c r="J25" s="4"/>
      <c r="K25" s="4"/>
      <c r="L25" s="4"/>
      <c r="M25" s="4"/>
      <c r="N25" s="4"/>
      <c r="O25" s="4"/>
      <c r="P25" s="25" t="s">
        <v>31</v>
      </c>
      <c r="Q25" s="26"/>
    </row>
    <row r="26" spans="1:17">
      <c r="A26" s="19">
        <v>3800</v>
      </c>
      <c r="B26" s="29">
        <v>3799</v>
      </c>
      <c r="C26" s="20">
        <f t="shared" si="4"/>
        <v>771.4</v>
      </c>
      <c r="D26" s="29">
        <v>770.6</v>
      </c>
      <c r="E26" s="21">
        <f t="shared" si="0"/>
        <v>4.929924733973527</v>
      </c>
      <c r="F26" s="21">
        <f t="shared" si="1"/>
        <v>1.0270676529111515</v>
      </c>
      <c r="G26" s="29">
        <v>3</v>
      </c>
      <c r="H26" s="21">
        <f t="shared" si="2"/>
        <v>0.3</v>
      </c>
      <c r="I26" s="21">
        <f t="shared" si="3"/>
        <v>0.17320508075688773</v>
      </c>
      <c r="J26" s="4"/>
      <c r="K26" s="8"/>
      <c r="L26" s="8"/>
      <c r="M26" s="8"/>
      <c r="N26" s="8"/>
      <c r="O26" s="4"/>
      <c r="P26" s="13" t="s">
        <v>32</v>
      </c>
      <c r="Q26" s="13">
        <f>MAX(V)</f>
        <v>4899.2</v>
      </c>
    </row>
    <row r="27" spans="1:17">
      <c r="A27" s="19">
        <v>3900</v>
      </c>
      <c r="B27" s="29">
        <v>3899.2</v>
      </c>
      <c r="C27" s="20">
        <f t="shared" si="4"/>
        <v>791.69999999999993</v>
      </c>
      <c r="D27" s="29">
        <v>790.95</v>
      </c>
      <c r="E27" s="21">
        <f t="shared" si="0"/>
        <v>4.9297680005057201</v>
      </c>
      <c r="F27" s="21">
        <f t="shared" si="1"/>
        <v>1.0270350001053583</v>
      </c>
      <c r="G27" s="29">
        <v>9</v>
      </c>
      <c r="H27" s="21">
        <f t="shared" si="2"/>
        <v>0.9</v>
      </c>
      <c r="I27" s="21">
        <f t="shared" si="3"/>
        <v>0.3</v>
      </c>
      <c r="J27" s="4"/>
      <c r="K27" s="8"/>
      <c r="L27" s="8"/>
      <c r="M27" s="8"/>
      <c r="N27" s="8"/>
      <c r="O27" s="4"/>
      <c r="P27" s="13" t="s">
        <v>33</v>
      </c>
      <c r="Q27" s="13">
        <f>Q28*4.7</f>
        <v>4679.3200000000006</v>
      </c>
    </row>
    <row r="28" spans="1:17">
      <c r="A28" s="19">
        <v>4000</v>
      </c>
      <c r="B28" s="29">
        <v>3999.2</v>
      </c>
      <c r="C28" s="20">
        <f t="shared" si="4"/>
        <v>812</v>
      </c>
      <c r="D28" s="29">
        <v>811.4</v>
      </c>
      <c r="E28" s="21">
        <f t="shared" si="0"/>
        <v>4.9287650973625832</v>
      </c>
      <c r="F28" s="21">
        <f t="shared" si="1"/>
        <v>1.0268260619505383</v>
      </c>
      <c r="G28" s="29">
        <v>11</v>
      </c>
      <c r="H28" s="21">
        <f t="shared" si="2"/>
        <v>1.1000000000000001</v>
      </c>
      <c r="I28" s="21">
        <f t="shared" si="3"/>
        <v>0.33166247903553997</v>
      </c>
      <c r="J28" s="4"/>
      <c r="K28" s="8"/>
      <c r="L28" s="8"/>
      <c r="M28" s="8"/>
      <c r="N28" s="8"/>
      <c r="O28" s="4"/>
      <c r="P28" s="13" t="s">
        <v>34</v>
      </c>
      <c r="Q28" s="13">
        <f>MAX(I)</f>
        <v>995.6</v>
      </c>
    </row>
    <row r="29" spans="1:17">
      <c r="A29" s="19">
        <v>4100</v>
      </c>
      <c r="B29" s="29">
        <v>4099.2</v>
      </c>
      <c r="C29" s="20">
        <f t="shared" si="4"/>
        <v>832.3</v>
      </c>
      <c r="D29" s="29">
        <v>831.85</v>
      </c>
      <c r="E29" s="21">
        <f t="shared" si="0"/>
        <v>4.9278115044779707</v>
      </c>
      <c r="F29" s="21">
        <f t="shared" si="1"/>
        <v>1.026627396766244</v>
      </c>
      <c r="G29" s="29">
        <v>9</v>
      </c>
      <c r="H29" s="21">
        <f t="shared" si="2"/>
        <v>0.9</v>
      </c>
      <c r="I29" s="21">
        <f t="shared" si="3"/>
        <v>0.3</v>
      </c>
      <c r="J29" s="4"/>
      <c r="K29" s="8"/>
      <c r="L29" s="8"/>
      <c r="M29" s="8"/>
      <c r="N29" s="8"/>
      <c r="O29" s="4"/>
      <c r="P29" s="13" t="s">
        <v>35</v>
      </c>
      <c r="Q29" s="13">
        <f>Q2</f>
        <v>4.8</v>
      </c>
    </row>
    <row r="30" spans="1:17">
      <c r="A30" s="19">
        <v>4200</v>
      </c>
      <c r="B30" s="29">
        <v>4199.2</v>
      </c>
      <c r="C30" s="20">
        <f t="shared" si="4"/>
        <v>852.59999999999991</v>
      </c>
      <c r="D30" s="29">
        <v>852.15</v>
      </c>
      <c r="E30" s="21">
        <f t="shared" si="0"/>
        <v>4.9277709323475909</v>
      </c>
      <c r="F30" s="21">
        <f t="shared" si="1"/>
        <v>1.0266189442390814</v>
      </c>
      <c r="G30" s="29">
        <v>6</v>
      </c>
      <c r="H30" s="21">
        <f t="shared" si="2"/>
        <v>0.6</v>
      </c>
      <c r="I30" s="21">
        <f t="shared" si="3"/>
        <v>0.2449489742783178</v>
      </c>
      <c r="J30" s="4"/>
      <c r="K30" s="8"/>
      <c r="L30" s="8"/>
      <c r="M30" s="8"/>
      <c r="N30" s="8"/>
      <c r="O30" s="4"/>
      <c r="P30" s="13" t="s">
        <v>36</v>
      </c>
      <c r="Q30" s="14">
        <f>SLOPE(V,I)</f>
        <v>4.921454853401193</v>
      </c>
    </row>
    <row r="31" spans="1:17">
      <c r="A31" s="19">
        <v>4300</v>
      </c>
      <c r="B31" s="29">
        <v>4299</v>
      </c>
      <c r="C31" s="20">
        <f t="shared" si="4"/>
        <v>872.9</v>
      </c>
      <c r="D31" s="29">
        <v>872.6</v>
      </c>
      <c r="E31" s="21">
        <f t="shared" si="0"/>
        <v>4.926655970662388</v>
      </c>
      <c r="F31" s="21">
        <f t="shared" si="1"/>
        <v>1.0263866605546643</v>
      </c>
      <c r="G31" s="29">
        <v>14</v>
      </c>
      <c r="H31" s="21">
        <f t="shared" si="2"/>
        <v>1.4</v>
      </c>
      <c r="I31" s="21">
        <f t="shared" si="3"/>
        <v>0.37416573867739411</v>
      </c>
      <c r="J31" s="4"/>
      <c r="K31" s="8"/>
      <c r="L31" s="8"/>
      <c r="M31" s="8"/>
      <c r="N31" s="8"/>
      <c r="O31" s="4"/>
      <c r="P31" s="13" t="s">
        <v>37</v>
      </c>
      <c r="Q31" s="13">
        <f>ABS(Q29-Q30)*100/Q29</f>
        <v>2.5303094458581921</v>
      </c>
    </row>
    <row r="32" spans="1:17">
      <c r="A32" s="19">
        <v>4400</v>
      </c>
      <c r="B32" s="29">
        <v>4399.2</v>
      </c>
      <c r="C32" s="20">
        <f t="shared" si="4"/>
        <v>893.19999999999993</v>
      </c>
      <c r="D32" s="29">
        <v>893.05</v>
      </c>
      <c r="E32" s="21">
        <f t="shared" si="0"/>
        <v>4.9260399753653212</v>
      </c>
      <c r="F32" s="21">
        <f t="shared" si="1"/>
        <v>1.0262583282011086</v>
      </c>
      <c r="G32" s="29">
        <v>10</v>
      </c>
      <c r="H32" s="21">
        <f t="shared" si="2"/>
        <v>1</v>
      </c>
      <c r="I32" s="21">
        <f t="shared" si="3"/>
        <v>0.31622776601683794</v>
      </c>
      <c r="J32" s="4"/>
      <c r="K32" s="4"/>
      <c r="L32" s="4"/>
      <c r="M32" s="4"/>
      <c r="N32" s="4"/>
      <c r="O32" s="4"/>
      <c r="P32" s="13" t="s">
        <v>38</v>
      </c>
      <c r="Q32" s="13">
        <f>MAX(H4:H37)</f>
        <v>1.4</v>
      </c>
    </row>
    <row r="33" spans="1:17">
      <c r="A33" s="19">
        <v>4500</v>
      </c>
      <c r="B33" s="29">
        <v>4499.3999999999996</v>
      </c>
      <c r="C33" s="20">
        <f t="shared" si="4"/>
        <v>913.5</v>
      </c>
      <c r="D33" s="29">
        <v>913.5</v>
      </c>
      <c r="E33" s="21">
        <f t="shared" si="0"/>
        <v>4.9254515599343183</v>
      </c>
      <c r="F33" s="21">
        <f t="shared" si="1"/>
        <v>1.026135741652983</v>
      </c>
      <c r="G33" s="29">
        <v>9</v>
      </c>
      <c r="H33" s="21">
        <f t="shared" si="2"/>
        <v>0.9</v>
      </c>
      <c r="I33" s="21">
        <f t="shared" si="3"/>
        <v>0.3</v>
      </c>
      <c r="J33" s="4"/>
      <c r="K33" s="4"/>
      <c r="L33" s="4"/>
      <c r="M33" s="4"/>
      <c r="N33" s="4"/>
      <c r="O33" s="4"/>
      <c r="P33" s="13" t="s">
        <v>39</v>
      </c>
      <c r="Q33" s="13">
        <f>MAX(I4:I37)</f>
        <v>0.37416573867739411</v>
      </c>
    </row>
    <row r="34" spans="1:17">
      <c r="A34" s="19">
        <v>4600</v>
      </c>
      <c r="B34" s="29">
        <v>4599.2</v>
      </c>
      <c r="C34" s="20">
        <f t="shared" si="4"/>
        <v>933.8</v>
      </c>
      <c r="D34" s="29">
        <v>934</v>
      </c>
      <c r="E34" s="21">
        <f t="shared" si="0"/>
        <v>4.9241970021413275</v>
      </c>
      <c r="F34" s="21">
        <f t="shared" si="1"/>
        <v>1.0258743754461099</v>
      </c>
      <c r="G34" s="29">
        <v>12</v>
      </c>
      <c r="H34" s="21">
        <f t="shared" si="2"/>
        <v>1.2</v>
      </c>
      <c r="I34" s="21">
        <f t="shared" si="3"/>
        <v>0.34641016151377546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9">
        <v>4699.2</v>
      </c>
      <c r="C35" s="20">
        <f t="shared" si="4"/>
        <v>954.09999999999991</v>
      </c>
      <c r="D35" s="29">
        <v>954.45</v>
      </c>
      <c r="E35" s="21">
        <f t="shared" si="0"/>
        <v>4.9234637749489227</v>
      </c>
      <c r="F35" s="21">
        <f t="shared" si="1"/>
        <v>1.0257216197810257</v>
      </c>
      <c r="G35" s="29">
        <v>14</v>
      </c>
      <c r="H35" s="21">
        <f t="shared" si="2"/>
        <v>1.4</v>
      </c>
      <c r="I35" s="21">
        <f t="shared" si="3"/>
        <v>0.37416573867739411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9">
        <v>4799.3999999999996</v>
      </c>
      <c r="C36" s="20">
        <f t="shared" si="4"/>
        <v>974.4</v>
      </c>
      <c r="D36" s="29">
        <v>975</v>
      </c>
      <c r="E36" s="21">
        <f t="shared" si="0"/>
        <v>4.9224615384615378</v>
      </c>
      <c r="F36" s="21">
        <f t="shared" si="1"/>
        <v>1.0255128205128203</v>
      </c>
      <c r="G36" s="29">
        <v>11</v>
      </c>
      <c r="H36" s="21">
        <f t="shared" si="2"/>
        <v>1.1000000000000001</v>
      </c>
      <c r="I36" s="21">
        <f t="shared" si="3"/>
        <v>0.33166247903553997</v>
      </c>
    </row>
    <row r="37" spans="1:17">
      <c r="A37" s="19">
        <v>4900</v>
      </c>
      <c r="B37" s="29">
        <v>4899.2</v>
      </c>
      <c r="C37" s="20">
        <f t="shared" si="4"/>
        <v>994.69999999999993</v>
      </c>
      <c r="D37" s="29">
        <v>995.6</v>
      </c>
      <c r="E37" s="21">
        <f t="shared" si="0"/>
        <v>4.9208517476898352</v>
      </c>
      <c r="F37" s="21">
        <f t="shared" si="1"/>
        <v>1.0251774474353823</v>
      </c>
      <c r="G37" s="29">
        <v>6</v>
      </c>
      <c r="H37" s="21">
        <f t="shared" si="2"/>
        <v>0.6</v>
      </c>
      <c r="I37" s="21">
        <f t="shared" si="3"/>
        <v>0.2449489742783178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3" t="s">
        <v>5</v>
      </c>
      <c r="B44" s="23"/>
      <c r="C44" s="23"/>
      <c r="D44" s="23"/>
      <c r="E44" s="23"/>
      <c r="F44" s="23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3" t="s">
        <v>6</v>
      </c>
      <c r="B70" s="23"/>
      <c r="C70" s="23"/>
      <c r="D70" s="23"/>
      <c r="E70" s="23"/>
      <c r="F70" s="23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4"/>
      <c r="B94" s="24"/>
      <c r="C94" s="24"/>
      <c r="D94" s="24"/>
      <c r="E94" s="24"/>
    </row>
    <row r="95" spans="1:10" hidden="1">
      <c r="A95" s="24"/>
      <c r="B95" s="24"/>
      <c r="C95" s="24"/>
      <c r="D95" s="24"/>
      <c r="E95" s="24"/>
    </row>
    <row r="96" spans="1:10" hidden="1">
      <c r="A96" s="24"/>
      <c r="B96" s="24"/>
      <c r="C96" s="24"/>
      <c r="D96" s="24"/>
      <c r="E96" s="24"/>
    </row>
    <row r="97" spans="1:9" hidden="1">
      <c r="A97" s="24"/>
      <c r="B97" s="24"/>
      <c r="C97" s="24"/>
      <c r="D97" s="24"/>
      <c r="E97" s="24"/>
    </row>
    <row r="98" spans="1:9" hidden="1">
      <c r="A98" s="23" t="s">
        <v>8</v>
      </c>
      <c r="B98" s="23"/>
      <c r="C98" s="23"/>
      <c r="D98" s="23"/>
      <c r="E98" s="23"/>
      <c r="F98" s="23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3" t="s">
        <v>9</v>
      </c>
      <c r="B118" s="23"/>
      <c r="C118" s="23"/>
      <c r="D118" s="23"/>
      <c r="E118" s="23"/>
      <c r="F118" s="23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3" t="s">
        <v>10</v>
      </c>
      <c r="B146" s="23"/>
      <c r="C146" s="23"/>
      <c r="D146" s="23"/>
      <c r="E146" s="23"/>
      <c r="F146" s="23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heet="1" objects="1" scenarios="1"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Stephen Butalla</cp:lastModifiedBy>
  <cp:revision>2</cp:revision>
  <dcterms:created xsi:type="dcterms:W3CDTF">2006-05-16T10:27:47Z</dcterms:created>
  <dcterms:modified xsi:type="dcterms:W3CDTF">2018-05-22T19:22:27Z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