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8580" yWindow="0" windowWidth="25600" windowHeight="16060"/>
  </bookViews>
  <sheets>
    <sheet name="Sheet4" sheetId="4" r:id="rId1"/>
  </sheets>
  <definedNames>
    <definedName name="I">Sheet4!$D$4:$D$37</definedName>
    <definedName name="V">Sheet4!$B$4:$B$37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4"/>
  <c r="F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Q30" i="4"/>
  <c r="Q29" i="4"/>
  <c r="Q31" i="4"/>
  <c r="Q28" i="4"/>
  <c r="Q26" i="4"/>
  <c r="Q27" i="4"/>
  <c r="C4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<sst xmlns="http://schemas.openxmlformats.org/spreadsheetml/2006/main" count="85" uniqueCount="48">
  <si>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</si>
  <si>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</si>
  <si>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</si>
  <si>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</si>
  <si>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</si>
  <si>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</si>
  <si>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</si>
  <si>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</si>
  <si>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</si>
  <si>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</si>
  <si>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</si>
  <si>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</si>
  <si>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</si>
  <si>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</si>
  <si>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</si>
  <si>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</si>
  <si>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</si>
  <si>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</si>
  <si>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</si>
  <si>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</si>
  <si>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</si>
  <si>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</si>
  <si>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</si>
  <si>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</si>
  <si>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</si>
  <si>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</si>
  <si>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</si>
  <si>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</si>
  <si>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</si>
  <si>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</si>
  <si>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</si>
  <si>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</si>
  <si>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</si>
  <si>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</si>
  <si>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</si>
  <si>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</si>
  <si>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</si>
  <si>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</si>
  <si>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</si>
  <si>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</si>
  <si>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</si>
  <si>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V2</t>
  </si>
  <si>
    <t>Date</t>
  </si>
  <si>
    <t>QC4 Template</t>
  </si>
  <si>
    <t>ORTEC 142 PC</t>
  </si>
  <si>
    <t>TENNELEC TC 202BLR</t>
  </si>
  <si>
    <t>ORTEC 551</t>
  </si>
  <si>
    <t>Mechatronic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</si>
</sst>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0.0"/>
  </numFmts>
  <fonts count="13" x14ac:knownFonts="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Nimbus Sans L"/>
    </font>
    <font>
      <u/>
      <sz val="11"/>
      <color theme="11"/>
      <name val="Nimbus Sans L"/>
    </font>
    <font>
      <b/>
      <sz val="12"/>
      <name val="Arial"/>
    </font>
    <font>
      <b/>
      <sz val="11"/>
      <name val="Nimbus Sans L"/>
    </font>
    <font>
      <sz val="11"/>
      <color rgb="FFFF0000"/>
      <name val="Calibri"/>
      <family val="2"/>
    </font>
    <font>
      <b/>
      <sz val="11"/>
      <color rgb="FFFF0000"/>
      <name val="Nimbus Sans L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3" xfId="0" applyFont="1" applyFill="1" applyBorder="1"/>
    <xf numFmtId="0" fontId="4" fillId="5" borderId="3" xfId="0" applyFont="1" applyFill="1" applyBorder="1" applyProtection="1">
      <protection locked="0"/>
    </xf>
    <xf numFmtId="0" fontId="4" fillId="5" borderId="3" xfId="0" applyFont="1" applyFill="1" applyBorder="1" applyProtection="1"/>
    <xf numFmtId="0" fontId="5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horizontal="center"/>
    </xf>
    <xf numFmtId="14" fontId="9" fillId="6" borderId="5" xfId="0" applyNumberFormat="1" applyFont="1" applyFill="1" applyBorder="1"/>
    <xf numFmtId="0" fontId="4" fillId="5" borderId="3" xfId="0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 applyProtection="1">
      <alignment horizontal="center" vertical="center"/>
      <protection locked="0"/>
    </xf>
    <xf numFmtId="165" fontId="4" fillId="5" borderId="3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 applyProtection="1">
      <alignment horizontal="center" vertical="center"/>
      <protection locked="0"/>
    </xf>
    <xf numFmtId="0" fontId="11" fillId="7" borderId="3" xfId="0" applyFont="1" applyFill="1" applyBorder="1" applyAlignment="1" applyProtection="1">
      <alignment horizontal="right"/>
      <protection locked="0"/>
    </xf>
    <xf numFmtId="0" fontId="12" fillId="4" borderId="6" xfId="0" applyFont="1" applyFill="1" applyBorder="1" applyAlignment="1" applyProtection="1">
      <alignment horizontal="right"/>
      <protection locked="0"/>
    </xf>
    <xf numFmtId="0" fontId="12" fillId="4" borderId="3" xfId="0" applyFont="1" applyFill="1" applyBorder="1" applyProtection="1"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Heading" xfId="1"/>
    <cellStyle name="Heading1" xfId="2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0.0361247947454844"/>
          <c:w val="0.846246719160105"/>
          <c:h val="0.807881460787685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  <c:pt idx="3">
                  <c:v>800.0</c:v>
                </c:pt>
                <c:pt idx="4">
                  <c:v>1000.0</c:v>
                </c:pt>
                <c:pt idx="5">
                  <c:v>1200.0</c:v>
                </c:pt>
                <c:pt idx="6">
                  <c:v>1400.0</c:v>
                </c:pt>
                <c:pt idx="7">
                  <c:v>1600.0</c:v>
                </c:pt>
                <c:pt idx="8">
                  <c:v>1800.0</c:v>
                </c:pt>
                <c:pt idx="9">
                  <c:v>2000.0</c:v>
                </c:pt>
                <c:pt idx="10">
                  <c:v>2200.0</c:v>
                </c:pt>
                <c:pt idx="11">
                  <c:v>2400.0</c:v>
                </c:pt>
                <c:pt idx="12">
                  <c:v>2600.0</c:v>
                </c:pt>
                <c:pt idx="13">
                  <c:v>2800.0</c:v>
                </c:pt>
                <c:pt idx="14">
                  <c:v>3000.0</c:v>
                </c:pt>
                <c:pt idx="15">
                  <c:v>3100.0</c:v>
                </c:pt>
                <c:pt idx="16">
                  <c:v>3200.0</c:v>
                </c:pt>
                <c:pt idx="17">
                  <c:v>3300.0</c:v>
                </c:pt>
                <c:pt idx="18">
                  <c:v>3400.0</c:v>
                </c:pt>
                <c:pt idx="19">
                  <c:v>3500.0</c:v>
                </c:pt>
                <c:pt idx="20">
                  <c:v>3600.0</c:v>
                </c:pt>
                <c:pt idx="21">
                  <c:v>3700.0</c:v>
                </c:pt>
                <c:pt idx="22">
                  <c:v>3800.0</c:v>
                </c:pt>
                <c:pt idx="23">
                  <c:v>3900.0</c:v>
                </c:pt>
                <c:pt idx="24">
                  <c:v>4000.0</c:v>
                </c:pt>
                <c:pt idx="25">
                  <c:v>4100.0</c:v>
                </c:pt>
                <c:pt idx="26">
                  <c:v>4200.0</c:v>
                </c:pt>
                <c:pt idx="27">
                  <c:v>4300.0</c:v>
                </c:pt>
                <c:pt idx="28">
                  <c:v>4400.0</c:v>
                </c:pt>
                <c:pt idx="29">
                  <c:v>4500.0</c:v>
                </c:pt>
                <c:pt idx="30">
                  <c:v>4600.0</c:v>
                </c:pt>
                <c:pt idx="31">
                  <c:v>4700.0</c:v>
                </c:pt>
                <c:pt idx="32">
                  <c:v>4800.0</c:v>
                </c:pt>
                <c:pt idx="33">
                  <c:v>4900.0</c:v>
                </c:pt>
              </c:numCache>
            </c:numRef>
          </c:xVal>
          <c:yVal>
            <c:numRef>
              <c:f>Sheet4!$F$4:$F$38</c:f>
              <c:numCache>
                <c:formatCode>0.00</c:formatCode>
                <c:ptCount val="35"/>
                <c:pt idx="0">
                  <c:v>0.9872407507759</c:v>
                </c:pt>
                <c:pt idx="1">
                  <c:v>0.988343376469426</c:v>
                </c:pt>
                <c:pt idx="2">
                  <c:v>0.988610065638306</c:v>
                </c:pt>
                <c:pt idx="3">
                  <c:v>0.988419849921255</c:v>
                </c:pt>
                <c:pt idx="4">
                  <c:v>0.988305740414116</c:v>
                </c:pt>
                <c:pt idx="5">
                  <c:v>0.988229675708834</c:v>
                </c:pt>
                <c:pt idx="6">
                  <c:v>0.987990573093803</c:v>
                </c:pt>
                <c:pt idx="7">
                  <c:v>0.987849451743554</c:v>
                </c:pt>
                <c:pt idx="8">
                  <c:v>0.987671931836262</c:v>
                </c:pt>
                <c:pt idx="9">
                  <c:v>0.987461705000753</c:v>
                </c:pt>
                <c:pt idx="10">
                  <c:v>0.987351826547028</c:v>
                </c:pt>
                <c:pt idx="11">
                  <c:v>0.987178037118914</c:v>
                </c:pt>
                <c:pt idx="12">
                  <c:v>0.986955110624382</c:v>
                </c:pt>
                <c:pt idx="13">
                  <c:v>0.986742410893636</c:v>
                </c:pt>
                <c:pt idx="14">
                  <c:v>0.986644127329713</c:v>
                </c:pt>
                <c:pt idx="15">
                  <c:v>0.986536096024799</c:v>
                </c:pt>
                <c:pt idx="16">
                  <c:v>0.986496485386607</c:v>
                </c:pt>
                <c:pt idx="17">
                  <c:v>0.986459278436039</c:v>
                </c:pt>
                <c:pt idx="18">
                  <c:v>0.986442079606537</c:v>
                </c:pt>
                <c:pt idx="19">
                  <c:v>0.986278513620728</c:v>
                </c:pt>
                <c:pt idx="20">
                  <c:v>0.986305273483524</c:v>
                </c:pt>
                <c:pt idx="21">
                  <c:v>0.986154280870302</c:v>
                </c:pt>
                <c:pt idx="22">
                  <c:v>0.986146909725196</c:v>
                </c:pt>
                <c:pt idx="23">
                  <c:v>0.986058320878632</c:v>
                </c:pt>
                <c:pt idx="24">
                  <c:v>0.986038598805422</c:v>
                </c:pt>
                <c:pt idx="25">
                  <c:v>0.98587941891939</c:v>
                </c:pt>
                <c:pt idx="26">
                  <c:v>0.985756624314094</c:v>
                </c:pt>
                <c:pt idx="27">
                  <c:v>0.985685413841369</c:v>
                </c:pt>
                <c:pt idx="28">
                  <c:v>0.985662259333982</c:v>
                </c:pt>
                <c:pt idx="29">
                  <c:v>0.985539117978193</c:v>
                </c:pt>
                <c:pt idx="30">
                  <c:v>0.985477311781418</c:v>
                </c:pt>
                <c:pt idx="31">
                  <c:v>0.985363388657019</c:v>
                </c:pt>
                <c:pt idx="32">
                  <c:v>0.98525423763608</c:v>
                </c:pt>
                <c:pt idx="33">
                  <c:v>0.985109349912683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15352"/>
        <c:axId val="-2134297992"/>
      </c:scatterChart>
      <c:valAx>
        <c:axId val="2105415352"/>
        <c:scaling>
          <c:orientation val="minMax"/>
          <c:max val="60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297992"/>
        <c:crosses val="autoZero"/>
        <c:crossBetween val="midCat"/>
      </c:valAx>
      <c:valAx>
        <c:axId val="-2134297992"/>
        <c:scaling>
          <c:orientation val="minMax"/>
          <c:min val="0.9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1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0.0360892388451444"/>
          <c:w val="0.78623004102143"/>
          <c:h val="0.818230619794573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0484170172574"/>
                  <c:y val="0.0646589352961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38.3</c:v>
                </c:pt>
                <c:pt idx="1">
                  <c:v>76.4</c:v>
                </c:pt>
                <c:pt idx="2">
                  <c:v>114.55</c:v>
                </c:pt>
                <c:pt idx="3">
                  <c:v>152.75</c:v>
                </c:pt>
                <c:pt idx="4">
                  <c:v>190.95</c:v>
                </c:pt>
                <c:pt idx="5">
                  <c:v>229.15</c:v>
                </c:pt>
                <c:pt idx="6">
                  <c:v>267.4</c:v>
                </c:pt>
                <c:pt idx="7">
                  <c:v>305.6</c:v>
                </c:pt>
                <c:pt idx="8">
                  <c:v>343.9</c:v>
                </c:pt>
                <c:pt idx="9">
                  <c:v>382.15</c:v>
                </c:pt>
                <c:pt idx="10">
                  <c:v>420.45</c:v>
                </c:pt>
                <c:pt idx="11">
                  <c:v>458.75</c:v>
                </c:pt>
                <c:pt idx="12">
                  <c:v>497.05</c:v>
                </c:pt>
                <c:pt idx="13">
                  <c:v>535.4</c:v>
                </c:pt>
                <c:pt idx="14">
                  <c:v>573.7</c:v>
                </c:pt>
                <c:pt idx="15">
                  <c:v>592.85</c:v>
                </c:pt>
                <c:pt idx="16">
                  <c:v>612.0</c:v>
                </c:pt>
                <c:pt idx="17">
                  <c:v>631.15</c:v>
                </c:pt>
                <c:pt idx="18">
                  <c:v>650.25</c:v>
                </c:pt>
                <c:pt idx="19">
                  <c:v>669.45</c:v>
                </c:pt>
                <c:pt idx="20">
                  <c:v>688.6</c:v>
                </c:pt>
                <c:pt idx="21">
                  <c:v>707.8</c:v>
                </c:pt>
                <c:pt idx="22">
                  <c:v>726.9</c:v>
                </c:pt>
                <c:pt idx="23">
                  <c:v>746.1</c:v>
                </c:pt>
                <c:pt idx="24">
                  <c:v>765.25</c:v>
                </c:pt>
                <c:pt idx="25">
                  <c:v>784.55</c:v>
                </c:pt>
                <c:pt idx="26">
                  <c:v>803.75</c:v>
                </c:pt>
                <c:pt idx="27">
                  <c:v>822.95</c:v>
                </c:pt>
                <c:pt idx="28">
                  <c:v>842.15</c:v>
                </c:pt>
                <c:pt idx="29">
                  <c:v>861.4</c:v>
                </c:pt>
                <c:pt idx="30">
                  <c:v>880.6</c:v>
                </c:pt>
                <c:pt idx="31">
                  <c:v>899.85</c:v>
                </c:pt>
                <c:pt idx="32">
                  <c:v>919.1</c:v>
                </c:pt>
                <c:pt idx="33">
                  <c:v>938.35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200.4</c:v>
                </c:pt>
                <c:pt idx="1">
                  <c:v>400.2</c:v>
                </c:pt>
                <c:pt idx="2">
                  <c:v>600.2</c:v>
                </c:pt>
                <c:pt idx="3">
                  <c:v>800.2</c:v>
                </c:pt>
                <c:pt idx="4">
                  <c:v>1000.2</c:v>
                </c:pt>
                <c:pt idx="5">
                  <c:v>1200.2</c:v>
                </c:pt>
                <c:pt idx="6">
                  <c:v>1400.2</c:v>
                </c:pt>
                <c:pt idx="7">
                  <c:v>1600.0</c:v>
                </c:pt>
                <c:pt idx="8">
                  <c:v>1800.2</c:v>
                </c:pt>
                <c:pt idx="9">
                  <c:v>2000.0</c:v>
                </c:pt>
                <c:pt idx="10">
                  <c:v>2200.2</c:v>
                </c:pt>
                <c:pt idx="11">
                  <c:v>2400.2</c:v>
                </c:pt>
                <c:pt idx="12">
                  <c:v>2600.0</c:v>
                </c:pt>
                <c:pt idx="13">
                  <c:v>2800.0</c:v>
                </c:pt>
                <c:pt idx="14">
                  <c:v>3000.0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3399.6</c:v>
                </c:pt>
                <c:pt idx="19">
                  <c:v>3499.4</c:v>
                </c:pt>
                <c:pt idx="20">
                  <c:v>3599.6</c:v>
                </c:pt>
                <c:pt idx="21">
                  <c:v>3699.4</c:v>
                </c:pt>
                <c:pt idx="22">
                  <c:v>3799.2</c:v>
                </c:pt>
                <c:pt idx="23">
                  <c:v>3899.2</c:v>
                </c:pt>
                <c:pt idx="24">
                  <c:v>3999.2</c:v>
                </c:pt>
                <c:pt idx="25">
                  <c:v>4099.4</c:v>
                </c:pt>
                <c:pt idx="26">
                  <c:v>4199.2</c:v>
                </c:pt>
                <c:pt idx="27">
                  <c:v>4299.2</c:v>
                </c:pt>
                <c:pt idx="28">
                  <c:v>4399.4</c:v>
                </c:pt>
                <c:pt idx="29">
                  <c:v>4499.4</c:v>
                </c:pt>
                <c:pt idx="30">
                  <c:v>4599.4</c:v>
                </c:pt>
                <c:pt idx="31">
                  <c:v>4699.4</c:v>
                </c:pt>
                <c:pt idx="32">
                  <c:v>4799.4</c:v>
                </c:pt>
                <c:pt idx="33">
                  <c:v>4899.2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265576"/>
        <c:axId val="-2136256088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38.3</c:v>
                </c:pt>
                <c:pt idx="1">
                  <c:v>76.4</c:v>
                </c:pt>
                <c:pt idx="2">
                  <c:v>114.55</c:v>
                </c:pt>
                <c:pt idx="3">
                  <c:v>152.75</c:v>
                </c:pt>
                <c:pt idx="4">
                  <c:v>190.95</c:v>
                </c:pt>
                <c:pt idx="5">
                  <c:v>229.15</c:v>
                </c:pt>
                <c:pt idx="6">
                  <c:v>267.4</c:v>
                </c:pt>
                <c:pt idx="7">
                  <c:v>305.6</c:v>
                </c:pt>
                <c:pt idx="8">
                  <c:v>343.9</c:v>
                </c:pt>
                <c:pt idx="9">
                  <c:v>382.15</c:v>
                </c:pt>
                <c:pt idx="10">
                  <c:v>420.45</c:v>
                </c:pt>
                <c:pt idx="11">
                  <c:v>458.75</c:v>
                </c:pt>
                <c:pt idx="12">
                  <c:v>497.05</c:v>
                </c:pt>
                <c:pt idx="13">
                  <c:v>535.4</c:v>
                </c:pt>
                <c:pt idx="14">
                  <c:v>573.7</c:v>
                </c:pt>
                <c:pt idx="15">
                  <c:v>592.85</c:v>
                </c:pt>
                <c:pt idx="16">
                  <c:v>612.0</c:v>
                </c:pt>
                <c:pt idx="17">
                  <c:v>631.15</c:v>
                </c:pt>
                <c:pt idx="18">
                  <c:v>650.25</c:v>
                </c:pt>
                <c:pt idx="19">
                  <c:v>669.45</c:v>
                </c:pt>
                <c:pt idx="20">
                  <c:v>688.6</c:v>
                </c:pt>
                <c:pt idx="21">
                  <c:v>707.8</c:v>
                </c:pt>
                <c:pt idx="22">
                  <c:v>726.9</c:v>
                </c:pt>
                <c:pt idx="23">
                  <c:v>746.1</c:v>
                </c:pt>
                <c:pt idx="24">
                  <c:v>765.25</c:v>
                </c:pt>
                <c:pt idx="25">
                  <c:v>784.55</c:v>
                </c:pt>
                <c:pt idx="26">
                  <c:v>803.75</c:v>
                </c:pt>
                <c:pt idx="27">
                  <c:v>822.95</c:v>
                </c:pt>
                <c:pt idx="28">
                  <c:v>842.15</c:v>
                </c:pt>
                <c:pt idx="29">
                  <c:v>861.4</c:v>
                </c:pt>
                <c:pt idx="30">
                  <c:v>880.6</c:v>
                </c:pt>
                <c:pt idx="31">
                  <c:v>899.85</c:v>
                </c:pt>
                <c:pt idx="32">
                  <c:v>919.1</c:v>
                </c:pt>
                <c:pt idx="33">
                  <c:v>938.35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0.2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0.1</c:v>
                </c:pt>
                <c:pt idx="9">
                  <c:v>0.2</c:v>
                </c:pt>
                <c:pt idx="10">
                  <c:v>0.3</c:v>
                </c:pt>
                <c:pt idx="11">
                  <c:v>0.2</c:v>
                </c:pt>
                <c:pt idx="12">
                  <c:v>0.3</c:v>
                </c:pt>
                <c:pt idx="13">
                  <c:v>0.7</c:v>
                </c:pt>
                <c:pt idx="14">
                  <c:v>1.3</c:v>
                </c:pt>
                <c:pt idx="15">
                  <c:v>2.4</c:v>
                </c:pt>
                <c:pt idx="16">
                  <c:v>5.7</c:v>
                </c:pt>
                <c:pt idx="17">
                  <c:v>4.6</c:v>
                </c:pt>
                <c:pt idx="18">
                  <c:v>1.9</c:v>
                </c:pt>
                <c:pt idx="19">
                  <c:v>2.3</c:v>
                </c:pt>
                <c:pt idx="20">
                  <c:v>10.0</c:v>
                </c:pt>
                <c:pt idx="21">
                  <c:v>9.9</c:v>
                </c:pt>
                <c:pt idx="22">
                  <c:v>3.4</c:v>
                </c:pt>
                <c:pt idx="23">
                  <c:v>5.7</c:v>
                </c:pt>
                <c:pt idx="24">
                  <c:v>9.0</c:v>
                </c:pt>
                <c:pt idx="25">
                  <c:v>5.8</c:v>
                </c:pt>
                <c:pt idx="26">
                  <c:v>9.9</c:v>
                </c:pt>
                <c:pt idx="27">
                  <c:v>5.2</c:v>
                </c:pt>
                <c:pt idx="28">
                  <c:v>12.8</c:v>
                </c:pt>
                <c:pt idx="29">
                  <c:v>20.4</c:v>
                </c:pt>
                <c:pt idx="30">
                  <c:v>20.4</c:v>
                </c:pt>
                <c:pt idx="31">
                  <c:v>20.7</c:v>
                </c:pt>
                <c:pt idx="32">
                  <c:v>32.2</c:v>
                </c:pt>
                <c:pt idx="33">
                  <c:v>39.8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242888"/>
        <c:axId val="-2136249192"/>
      </c:scatterChart>
      <c:valAx>
        <c:axId val="-2136265576"/>
        <c:scaling>
          <c:orientation val="minMax"/>
          <c:max val="12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Divider Current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256088"/>
        <c:crosses val="autoZero"/>
        <c:crossBetween val="midCat"/>
      </c:valAx>
      <c:valAx>
        <c:axId val="-2136256088"/>
        <c:scaling>
          <c:orientation val="minMax"/>
          <c:max val="6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265576"/>
        <c:crosses val="autoZero"/>
        <c:crossBetween val="midCat"/>
      </c:valAx>
      <c:valAx>
        <c:axId val="-2136249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242888"/>
        <c:crosses val="max"/>
        <c:crossBetween val="midCat"/>
      </c:valAx>
      <c:valAx>
        <c:axId val="-213624288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136249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0716316281711"/>
          <c:y val="0.314550287192362"/>
          <c:w val="0.292426186343321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topLeftCell="K1" workbookViewId="0">
      <selection activeCell="R10" sqref="R10"/>
    </sheetView>
  </sheetViews>
  <sheetFormatPr baseColWidth="10" defaultColWidth="8.625" defaultRowHeight="15" x14ac:dyDescent="0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75" style="5" customWidth="1"/>
    <col min="6" max="6" width="11.5" style="5" bestFit="1" customWidth="1"/>
    <col min="7" max="8" width="10" style="5" customWidth="1"/>
    <col min="9" max="9" width="10" style="6" customWidth="1"/>
    <col min="10" max="10" width="8.75" customWidth="1"/>
    <col min="12" max="12" width="13.625" customWidth="1"/>
    <col min="13" max="13" width="12.375" bestFit="1" customWidth="1"/>
    <col min="14" max="14" width="10.875" customWidth="1"/>
    <col min="15" max="15" width="10.75" bestFit="1" customWidth="1"/>
    <col min="16" max="16" width="18.5" bestFit="1" customWidth="1"/>
    <col min="17" max="17" width="17.75" customWidth="1"/>
    <col min="18" max="18" width="12.25" customWidth="1"/>
  </cols>
  <sheetData>
    <row r="1" spans="1:19">
      <c r="A1" s="31" t="s">
        <v>40</v>
      </c>
      <c r="B1" s="31"/>
      <c r="C1" s="31"/>
      <c r="D1" s="31"/>
      <c r="E1" s="31"/>
      <c r="F1" s="31"/>
      <c r="G1" s="31"/>
      <c r="H1" s="31"/>
      <c r="I1" s="31"/>
      <c r="P1" s="32" t="s">
        <v>18</v>
      </c>
      <c r="Q1" s="32"/>
      <c r="R1" s="15" t="s">
        <v>43</v>
      </c>
      <c r="S1" s="16" t="s">
        <v>41</v>
      </c>
    </row>
    <row r="2" spans="1:19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7</v>
      </c>
      <c r="G2" s="19" t="s">
        <v>20</v>
      </c>
      <c r="H2" s="19" t="s">
        <v>21</v>
      </c>
      <c r="I2" s="19" t="s">
        <v>30</v>
      </c>
      <c r="P2" s="10" t="s">
        <v>19</v>
      </c>
      <c r="Q2" s="24">
        <v>5.3</v>
      </c>
      <c r="R2" s="17" t="s">
        <v>42</v>
      </c>
      <c r="S2" s="18">
        <v>43195</v>
      </c>
    </row>
    <row r="3" spans="1:19">
      <c r="A3" s="19" t="s">
        <v>26</v>
      </c>
      <c r="B3" s="19" t="s">
        <v>26</v>
      </c>
      <c r="C3" s="19" t="s">
        <v>27</v>
      </c>
      <c r="D3" s="19" t="s">
        <v>27</v>
      </c>
      <c r="E3" s="19" t="s">
        <v>28</v>
      </c>
      <c r="F3" s="19" t="s">
        <v>28</v>
      </c>
      <c r="G3" s="19"/>
      <c r="H3" s="19" t="s">
        <v>29</v>
      </c>
      <c r="I3" s="19" t="s">
        <v>29</v>
      </c>
      <c r="P3" s="10"/>
      <c r="Q3" s="12"/>
    </row>
    <row r="4" spans="1:19">
      <c r="A4" s="19">
        <v>200</v>
      </c>
      <c r="B4" s="20">
        <v>200.4</v>
      </c>
      <c r="C4" s="21">
        <f>A4/$Q$2</f>
        <v>37.735849056603776</v>
      </c>
      <c r="D4" s="20">
        <v>38.299999999999997</v>
      </c>
      <c r="E4" s="22">
        <f>B4/D4</f>
        <v>5.2323759791122724</v>
      </c>
      <c r="F4" s="22">
        <f>E4/$Q$2</f>
        <v>0.98724075077590046</v>
      </c>
      <c r="G4" s="23">
        <v>2</v>
      </c>
      <c r="H4" s="22">
        <f>G4/$Q$22</f>
        <v>0.2</v>
      </c>
      <c r="I4" s="22">
        <f>SQRT(G4)/$Q$22</f>
        <v>0.1414213562373095</v>
      </c>
      <c r="P4" s="10"/>
      <c r="Q4" s="12"/>
    </row>
    <row r="5" spans="1:19">
      <c r="A5" s="19">
        <v>400</v>
      </c>
      <c r="B5" s="20">
        <v>400.2</v>
      </c>
      <c r="C5" s="21">
        <f>A5/$E$4</f>
        <v>76.447105788423144</v>
      </c>
      <c r="D5" s="20">
        <v>76.400000000000006</v>
      </c>
      <c r="E5" s="22">
        <f t="shared" ref="E5:E37" si="0">B5/D5</f>
        <v>5.2382198952879575</v>
      </c>
      <c r="F5" s="22">
        <f t="shared" ref="F5:F37" si="1">E5/$Q$2</f>
        <v>0.98834337646942594</v>
      </c>
      <c r="G5" s="23">
        <v>1</v>
      </c>
      <c r="H5" s="22">
        <f t="shared" ref="H5:H37" si="2">G5/$Q$22</f>
        <v>0.1</v>
      </c>
      <c r="I5" s="22">
        <f t="shared" ref="I5:I37" si="3">SQRT(G5)/$Q$22</f>
        <v>0.1</v>
      </c>
      <c r="P5" s="32" t="s">
        <v>16</v>
      </c>
      <c r="Q5" s="32"/>
    </row>
    <row r="6" spans="1:19">
      <c r="A6" s="19">
        <v>600</v>
      </c>
      <c r="B6" s="20">
        <v>600.20000000000005</v>
      </c>
      <c r="C6" s="21">
        <f t="shared" ref="C6:C37" si="4">A6/$E$4</f>
        <v>114.67065868263471</v>
      </c>
      <c r="D6" s="20">
        <v>114.55</v>
      </c>
      <c r="E6" s="22">
        <f t="shared" si="0"/>
        <v>5.2396333478830215</v>
      </c>
      <c r="F6" s="22">
        <f t="shared" si="1"/>
        <v>0.988610065638306</v>
      </c>
      <c r="G6" s="23">
        <v>1</v>
      </c>
      <c r="H6" s="22">
        <f t="shared" si="2"/>
        <v>0.1</v>
      </c>
      <c r="I6" s="22">
        <f t="shared" si="3"/>
        <v>0.1</v>
      </c>
      <c r="P6" s="10" t="s">
        <v>17</v>
      </c>
      <c r="Q6" s="25" t="s">
        <v>44</v>
      </c>
    </row>
    <row r="7" spans="1:19">
      <c r="A7" s="19">
        <v>800</v>
      </c>
      <c r="B7" s="20">
        <v>800.2</v>
      </c>
      <c r="C7" s="21">
        <f t="shared" si="4"/>
        <v>152.89421157684629</v>
      </c>
      <c r="D7" s="20">
        <v>152.75</v>
      </c>
      <c r="E7" s="22">
        <f t="shared" si="0"/>
        <v>5.238625204582652</v>
      </c>
      <c r="F7" s="22">
        <f t="shared" si="1"/>
        <v>0.98841984992125509</v>
      </c>
      <c r="G7" s="23">
        <v>1</v>
      </c>
      <c r="H7" s="22">
        <f t="shared" si="2"/>
        <v>0.1</v>
      </c>
      <c r="I7" s="22">
        <f t="shared" si="3"/>
        <v>0.1</v>
      </c>
      <c r="P7" s="10"/>
      <c r="Q7" s="26"/>
    </row>
    <row r="8" spans="1:19">
      <c r="A8" s="19">
        <v>1000</v>
      </c>
      <c r="B8" s="20">
        <v>1000.2</v>
      </c>
      <c r="C8" s="21">
        <f t="shared" si="4"/>
        <v>191.11776447105785</v>
      </c>
      <c r="D8" s="20">
        <v>190.95</v>
      </c>
      <c r="E8" s="22">
        <f t="shared" si="0"/>
        <v>5.2380204241948158</v>
      </c>
      <c r="F8" s="22">
        <f t="shared" si="1"/>
        <v>0.98830574041411623</v>
      </c>
      <c r="G8" s="23">
        <v>0</v>
      </c>
      <c r="H8" s="22">
        <f t="shared" si="2"/>
        <v>0</v>
      </c>
      <c r="I8" s="22">
        <f t="shared" si="3"/>
        <v>0</v>
      </c>
      <c r="P8" s="32" t="s">
        <v>15</v>
      </c>
      <c r="Q8" s="32"/>
    </row>
    <row r="9" spans="1:19">
      <c r="A9" s="19">
        <v>1200</v>
      </c>
      <c r="B9" s="20">
        <v>1200.2</v>
      </c>
      <c r="C9" s="21">
        <f t="shared" si="4"/>
        <v>229.34131736526942</v>
      </c>
      <c r="D9" s="20">
        <v>229.15</v>
      </c>
      <c r="E9" s="22">
        <f t="shared" si="0"/>
        <v>5.2376172812568189</v>
      </c>
      <c r="F9" s="22">
        <f t="shared" si="1"/>
        <v>0.9882296757088338</v>
      </c>
      <c r="G9" s="23">
        <v>0</v>
      </c>
      <c r="H9" s="22">
        <f t="shared" si="2"/>
        <v>0</v>
      </c>
      <c r="I9" s="22">
        <f t="shared" si="3"/>
        <v>0</v>
      </c>
      <c r="P9" s="10" t="s">
        <v>17</v>
      </c>
      <c r="Q9" s="25" t="s">
        <v>45</v>
      </c>
    </row>
    <row r="10" spans="1:19">
      <c r="A10" s="19">
        <v>1400</v>
      </c>
      <c r="B10" s="20">
        <v>1400.2</v>
      </c>
      <c r="C10" s="21">
        <f t="shared" si="4"/>
        <v>267.56487025948098</v>
      </c>
      <c r="D10" s="20">
        <v>267.39999999999998</v>
      </c>
      <c r="E10" s="22">
        <f t="shared" si="0"/>
        <v>5.2363500373971581</v>
      </c>
      <c r="F10" s="22">
        <f t="shared" si="1"/>
        <v>0.98799057309380345</v>
      </c>
      <c r="G10" s="23">
        <v>0</v>
      </c>
      <c r="H10" s="22">
        <f t="shared" si="2"/>
        <v>0</v>
      </c>
      <c r="I10" s="22">
        <f t="shared" si="3"/>
        <v>0</v>
      </c>
      <c r="P10" s="10" t="s">
        <v>11</v>
      </c>
      <c r="Q10" s="26">
        <v>20</v>
      </c>
    </row>
    <row r="11" spans="1:19">
      <c r="A11" s="19">
        <v>1600</v>
      </c>
      <c r="B11" s="20">
        <v>1600</v>
      </c>
      <c r="C11" s="21">
        <f t="shared" si="4"/>
        <v>305.78842315369258</v>
      </c>
      <c r="D11" s="20">
        <v>305.60000000000002</v>
      </c>
      <c r="E11" s="22">
        <f t="shared" si="0"/>
        <v>5.2356020942408374</v>
      </c>
      <c r="F11" s="22">
        <f t="shared" si="1"/>
        <v>0.98784945174355432</v>
      </c>
      <c r="G11" s="23">
        <v>0</v>
      </c>
      <c r="H11" s="22">
        <f t="shared" si="2"/>
        <v>0</v>
      </c>
      <c r="I11" s="22">
        <f t="shared" si="3"/>
        <v>0</v>
      </c>
      <c r="P11" s="10" t="s">
        <v>12</v>
      </c>
      <c r="Q11" s="26">
        <v>0.9</v>
      </c>
    </row>
    <row r="12" spans="1:19">
      <c r="A12" s="19">
        <v>1800</v>
      </c>
      <c r="B12" s="20">
        <v>1800.2</v>
      </c>
      <c r="C12" s="21">
        <f t="shared" si="4"/>
        <v>344.01197604790411</v>
      </c>
      <c r="D12" s="20">
        <v>343.9</v>
      </c>
      <c r="E12" s="22">
        <f t="shared" si="0"/>
        <v>5.2346612387321905</v>
      </c>
      <c r="F12" s="22">
        <f t="shared" si="1"/>
        <v>0.98767193183626234</v>
      </c>
      <c r="G12" s="23">
        <v>1</v>
      </c>
      <c r="H12" s="22">
        <f t="shared" si="2"/>
        <v>0.1</v>
      </c>
      <c r="I12" s="22">
        <f t="shared" si="3"/>
        <v>0.1</v>
      </c>
      <c r="P12" s="10"/>
      <c r="Q12" s="10"/>
    </row>
    <row r="13" spans="1:19">
      <c r="A13" s="19">
        <v>2000</v>
      </c>
      <c r="B13" s="20">
        <v>2000</v>
      </c>
      <c r="C13" s="21">
        <f t="shared" si="4"/>
        <v>382.23552894211571</v>
      </c>
      <c r="D13" s="20">
        <v>382.15</v>
      </c>
      <c r="E13" s="22">
        <f t="shared" si="0"/>
        <v>5.2335470365039907</v>
      </c>
      <c r="F13" s="22">
        <f t="shared" si="1"/>
        <v>0.98746170500075303</v>
      </c>
      <c r="G13" s="23">
        <v>2</v>
      </c>
      <c r="H13" s="22">
        <f t="shared" si="2"/>
        <v>0.2</v>
      </c>
      <c r="I13" s="22">
        <f t="shared" si="3"/>
        <v>0.1414213562373095</v>
      </c>
      <c r="P13" s="10" t="s">
        <v>14</v>
      </c>
      <c r="Q13" s="24">
        <v>500</v>
      </c>
    </row>
    <row r="14" spans="1:19">
      <c r="A14" s="19">
        <v>2200</v>
      </c>
      <c r="B14" s="20">
        <v>2200.1999999999998</v>
      </c>
      <c r="C14" s="21">
        <f t="shared" si="4"/>
        <v>420.4590818363273</v>
      </c>
      <c r="D14" s="20">
        <v>420.45</v>
      </c>
      <c r="E14" s="22">
        <f t="shared" si="0"/>
        <v>5.2329646806992507</v>
      </c>
      <c r="F14" s="22">
        <f t="shared" si="1"/>
        <v>0.98735182654702847</v>
      </c>
      <c r="G14" s="23">
        <v>3</v>
      </c>
      <c r="H14" s="22">
        <f t="shared" si="2"/>
        <v>0.3</v>
      </c>
      <c r="I14" s="22">
        <f t="shared" si="3"/>
        <v>0.17320508075688773</v>
      </c>
      <c r="P14" s="10" t="s">
        <v>13</v>
      </c>
      <c r="Q14" s="24">
        <v>500</v>
      </c>
    </row>
    <row r="15" spans="1:19">
      <c r="A15" s="19">
        <v>2400</v>
      </c>
      <c r="B15" s="20">
        <v>2400.1999999999998</v>
      </c>
      <c r="C15" s="21">
        <f t="shared" si="4"/>
        <v>458.68263473053884</v>
      </c>
      <c r="D15" s="20">
        <v>458.75</v>
      </c>
      <c r="E15" s="22">
        <f t="shared" si="0"/>
        <v>5.2320435967302448</v>
      </c>
      <c r="F15" s="22">
        <f t="shared" si="1"/>
        <v>0.98717803711891416</v>
      </c>
      <c r="G15" s="23">
        <v>2</v>
      </c>
      <c r="H15" s="22">
        <f t="shared" si="2"/>
        <v>0.2</v>
      </c>
      <c r="I15" s="22">
        <f t="shared" si="3"/>
        <v>0.1414213562373095</v>
      </c>
      <c r="P15" s="10"/>
      <c r="Q15" s="11"/>
    </row>
    <row r="16" spans="1:19">
      <c r="A16" s="19">
        <v>2600</v>
      </c>
      <c r="B16" s="20">
        <v>2600</v>
      </c>
      <c r="C16" s="21">
        <f t="shared" si="4"/>
        <v>496.90618762475043</v>
      </c>
      <c r="D16" s="20">
        <v>497.05</v>
      </c>
      <c r="E16" s="22">
        <f t="shared" si="0"/>
        <v>5.2308620863092239</v>
      </c>
      <c r="F16" s="22">
        <f t="shared" si="1"/>
        <v>0.9869551106243819</v>
      </c>
      <c r="G16" s="23">
        <v>3</v>
      </c>
      <c r="H16" s="22">
        <f t="shared" si="2"/>
        <v>0.3</v>
      </c>
      <c r="I16" s="22">
        <f t="shared" si="3"/>
        <v>0.17320508075688773</v>
      </c>
      <c r="P16" s="32" t="s">
        <v>22</v>
      </c>
      <c r="Q16" s="32"/>
    </row>
    <row r="17" spans="1:17">
      <c r="A17" s="19">
        <v>2800</v>
      </c>
      <c r="B17" s="20">
        <v>2800</v>
      </c>
      <c r="C17" s="21">
        <f t="shared" si="4"/>
        <v>535.12974051896197</v>
      </c>
      <c r="D17" s="20">
        <v>535.4</v>
      </c>
      <c r="E17" s="22">
        <f t="shared" si="0"/>
        <v>5.2297347777362724</v>
      </c>
      <c r="F17" s="22">
        <f t="shared" si="1"/>
        <v>0.98674241089363635</v>
      </c>
      <c r="G17" s="23">
        <v>7</v>
      </c>
      <c r="H17" s="22">
        <f t="shared" si="2"/>
        <v>0.7</v>
      </c>
      <c r="I17" s="22">
        <f t="shared" si="3"/>
        <v>0.26457513110645908</v>
      </c>
      <c r="P17" s="10" t="s">
        <v>17</v>
      </c>
      <c r="Q17" s="25" t="s">
        <v>46</v>
      </c>
    </row>
    <row r="18" spans="1:17">
      <c r="A18" s="19">
        <v>3000</v>
      </c>
      <c r="B18" s="20">
        <v>3000</v>
      </c>
      <c r="C18" s="21">
        <f t="shared" si="4"/>
        <v>573.35329341317356</v>
      </c>
      <c r="D18" s="20">
        <v>573.70000000000005</v>
      </c>
      <c r="E18" s="22">
        <f t="shared" si="0"/>
        <v>5.2292138748474812</v>
      </c>
      <c r="F18" s="22">
        <f t="shared" si="1"/>
        <v>0.98664412732971352</v>
      </c>
      <c r="G18" s="23">
        <v>13</v>
      </c>
      <c r="H18" s="22">
        <f t="shared" si="2"/>
        <v>1.3</v>
      </c>
      <c r="I18" s="22">
        <f t="shared" si="3"/>
        <v>0.3605551275463989</v>
      </c>
      <c r="P18" s="10" t="s">
        <v>23</v>
      </c>
      <c r="Q18" s="26">
        <v>190</v>
      </c>
    </row>
    <row r="19" spans="1:17">
      <c r="A19" s="19">
        <v>3100</v>
      </c>
      <c r="B19" s="20">
        <v>3099.8</v>
      </c>
      <c r="C19" s="21">
        <f t="shared" si="4"/>
        <v>592.4650698602793</v>
      </c>
      <c r="D19" s="20">
        <v>592.85</v>
      </c>
      <c r="E19" s="22">
        <f t="shared" si="0"/>
        <v>5.228641308931433</v>
      </c>
      <c r="F19" s="22">
        <f t="shared" si="1"/>
        <v>0.98653609602479875</v>
      </c>
      <c r="G19" s="23">
        <v>24</v>
      </c>
      <c r="H19" s="22">
        <f t="shared" si="2"/>
        <v>2.4</v>
      </c>
      <c r="I19" s="22">
        <f t="shared" si="3"/>
        <v>0.4898979485566356</v>
      </c>
      <c r="P19" s="10"/>
      <c r="Q19" s="10"/>
    </row>
    <row r="20" spans="1:17">
      <c r="A20" s="19">
        <v>3200</v>
      </c>
      <c r="B20" s="20">
        <v>3199.8</v>
      </c>
      <c r="C20" s="21">
        <f t="shared" si="4"/>
        <v>611.57684630738515</v>
      </c>
      <c r="D20" s="20">
        <v>612</v>
      </c>
      <c r="E20" s="22">
        <f t="shared" si="0"/>
        <v>5.2284313725490197</v>
      </c>
      <c r="F20" s="22">
        <f t="shared" si="1"/>
        <v>0.9864964853866075</v>
      </c>
      <c r="G20" s="23">
        <v>57</v>
      </c>
      <c r="H20" s="22">
        <f t="shared" si="2"/>
        <v>5.7</v>
      </c>
      <c r="I20" s="22">
        <f t="shared" si="3"/>
        <v>0.75498344352707503</v>
      </c>
      <c r="P20" s="32" t="s">
        <v>24</v>
      </c>
      <c r="Q20" s="32"/>
    </row>
    <row r="21" spans="1:17">
      <c r="A21" s="19">
        <v>3300</v>
      </c>
      <c r="B21" s="20">
        <v>3299.8</v>
      </c>
      <c r="C21" s="21">
        <f t="shared" si="4"/>
        <v>630.68862275449089</v>
      </c>
      <c r="D21" s="20">
        <v>631.15</v>
      </c>
      <c r="E21" s="22">
        <f t="shared" si="0"/>
        <v>5.2282341757110045</v>
      </c>
      <c r="F21" s="22">
        <f t="shared" si="1"/>
        <v>0.98645927843603864</v>
      </c>
      <c r="G21" s="23">
        <v>46</v>
      </c>
      <c r="H21" s="22">
        <f t="shared" si="2"/>
        <v>4.5999999999999996</v>
      </c>
      <c r="I21" s="22">
        <f t="shared" si="3"/>
        <v>0.67823299831252681</v>
      </c>
      <c r="P21" s="10" t="s">
        <v>17</v>
      </c>
      <c r="Q21" s="25" t="s">
        <v>47</v>
      </c>
    </row>
    <row r="22" spans="1:17">
      <c r="A22" s="19">
        <v>3400</v>
      </c>
      <c r="B22" s="20">
        <v>3399.6</v>
      </c>
      <c r="C22" s="21">
        <f t="shared" si="4"/>
        <v>649.80039920159675</v>
      </c>
      <c r="D22" s="20">
        <v>650.25</v>
      </c>
      <c r="E22" s="22">
        <f t="shared" si="0"/>
        <v>5.2281430219146481</v>
      </c>
      <c r="F22" s="22">
        <f t="shared" si="1"/>
        <v>0.9864420796065374</v>
      </c>
      <c r="G22" s="23">
        <v>19</v>
      </c>
      <c r="H22" s="22">
        <f t="shared" si="2"/>
        <v>1.9</v>
      </c>
      <c r="I22" s="22">
        <f t="shared" si="3"/>
        <v>0.43588989435406739</v>
      </c>
      <c r="P22" s="10" t="s">
        <v>25</v>
      </c>
      <c r="Q22" s="26">
        <v>10</v>
      </c>
    </row>
    <row r="23" spans="1:17">
      <c r="A23" s="19">
        <v>3500</v>
      </c>
      <c r="B23" s="20">
        <v>3499.4</v>
      </c>
      <c r="C23" s="21">
        <f t="shared" si="4"/>
        <v>668.91217564870249</v>
      </c>
      <c r="D23" s="20">
        <v>669.45</v>
      </c>
      <c r="E23" s="22">
        <f t="shared" si="0"/>
        <v>5.2272761221898572</v>
      </c>
      <c r="F23" s="22">
        <f t="shared" si="1"/>
        <v>0.98627851362072783</v>
      </c>
      <c r="G23" s="23">
        <v>23</v>
      </c>
      <c r="H23" s="22">
        <f t="shared" si="2"/>
        <v>2.2999999999999998</v>
      </c>
      <c r="I23" s="22">
        <f t="shared" si="3"/>
        <v>0.47958315233127191</v>
      </c>
    </row>
    <row r="24" spans="1:17">
      <c r="A24" s="19">
        <v>3600</v>
      </c>
      <c r="B24" s="20">
        <v>3599.6</v>
      </c>
      <c r="C24" s="21">
        <f t="shared" si="4"/>
        <v>688.02395209580823</v>
      </c>
      <c r="D24" s="20">
        <v>688.6</v>
      </c>
      <c r="E24" s="22">
        <f t="shared" si="0"/>
        <v>5.2274179494626773</v>
      </c>
      <c r="F24" s="22">
        <f t="shared" si="1"/>
        <v>0.98630527348352404</v>
      </c>
      <c r="G24" s="23">
        <v>100</v>
      </c>
      <c r="H24" s="22">
        <f t="shared" si="2"/>
        <v>10</v>
      </c>
      <c r="I24" s="22">
        <f t="shared" si="3"/>
        <v>1</v>
      </c>
    </row>
    <row r="25" spans="1:17">
      <c r="A25" s="19">
        <v>3700</v>
      </c>
      <c r="B25" s="20">
        <v>3699.4</v>
      </c>
      <c r="C25" s="21">
        <f t="shared" si="4"/>
        <v>707.13572854291408</v>
      </c>
      <c r="D25" s="20">
        <v>707.8</v>
      </c>
      <c r="E25" s="22">
        <f t="shared" si="0"/>
        <v>5.2266176886126026</v>
      </c>
      <c r="F25" s="22">
        <f t="shared" si="1"/>
        <v>0.98615428087030244</v>
      </c>
      <c r="G25" s="23">
        <v>99</v>
      </c>
      <c r="H25" s="22">
        <f t="shared" si="2"/>
        <v>9.9</v>
      </c>
      <c r="I25" s="22">
        <f t="shared" si="3"/>
        <v>0.99498743710661997</v>
      </c>
      <c r="J25" s="4"/>
      <c r="K25" s="4"/>
      <c r="L25" s="4"/>
      <c r="M25" s="4"/>
      <c r="N25" s="4"/>
      <c r="O25" s="4"/>
      <c r="P25" s="29" t="s">
        <v>31</v>
      </c>
      <c r="Q25" s="30"/>
    </row>
    <row r="26" spans="1:17">
      <c r="A26" s="19">
        <v>3800</v>
      </c>
      <c r="B26" s="20">
        <v>3799.2</v>
      </c>
      <c r="C26" s="21">
        <f t="shared" si="4"/>
        <v>726.24750499001982</v>
      </c>
      <c r="D26" s="20">
        <v>726.9</v>
      </c>
      <c r="E26" s="22">
        <f t="shared" si="0"/>
        <v>5.226578621543541</v>
      </c>
      <c r="F26" s="22">
        <f t="shared" si="1"/>
        <v>0.98614690972519647</v>
      </c>
      <c r="G26" s="23">
        <v>34</v>
      </c>
      <c r="H26" s="22">
        <f t="shared" si="2"/>
        <v>3.4</v>
      </c>
      <c r="I26" s="22">
        <f t="shared" si="3"/>
        <v>0.5830951894845301</v>
      </c>
      <c r="J26" s="4"/>
      <c r="K26" s="8"/>
      <c r="L26" s="8"/>
      <c r="M26" s="8"/>
      <c r="N26" s="8"/>
      <c r="O26" s="4"/>
      <c r="P26" s="13" t="s">
        <v>32</v>
      </c>
      <c r="Q26" s="13">
        <f>MAX(V)</f>
        <v>4899.2</v>
      </c>
    </row>
    <row r="27" spans="1:17">
      <c r="A27" s="19">
        <v>3900</v>
      </c>
      <c r="B27" s="20">
        <v>3899.2</v>
      </c>
      <c r="C27" s="21">
        <f t="shared" si="4"/>
        <v>745.35928143712567</v>
      </c>
      <c r="D27" s="20">
        <v>746.1</v>
      </c>
      <c r="E27" s="22">
        <f t="shared" si="0"/>
        <v>5.2261091006567479</v>
      </c>
      <c r="F27" s="22">
        <f t="shared" si="1"/>
        <v>0.98605832087863177</v>
      </c>
      <c r="G27" s="23">
        <v>57</v>
      </c>
      <c r="H27" s="22">
        <f t="shared" si="2"/>
        <v>5.7</v>
      </c>
      <c r="I27" s="22">
        <f t="shared" si="3"/>
        <v>0.75498344352707503</v>
      </c>
      <c r="J27" s="4"/>
      <c r="K27" s="8"/>
      <c r="L27" s="8"/>
      <c r="M27" s="8"/>
      <c r="N27" s="8"/>
      <c r="O27" s="4"/>
      <c r="P27" s="13" t="s">
        <v>33</v>
      </c>
      <c r="Q27" s="13">
        <f>Q28*4.7</f>
        <v>4410.2449999999999</v>
      </c>
    </row>
    <row r="28" spans="1:17">
      <c r="A28" s="19">
        <v>4000</v>
      </c>
      <c r="B28" s="20">
        <v>3999.2</v>
      </c>
      <c r="C28" s="21">
        <f t="shared" si="4"/>
        <v>764.47105788423141</v>
      </c>
      <c r="D28" s="20">
        <v>765.25</v>
      </c>
      <c r="E28" s="22">
        <f t="shared" si="0"/>
        <v>5.2260045736687353</v>
      </c>
      <c r="F28" s="22">
        <f t="shared" si="1"/>
        <v>0.98603859880542177</v>
      </c>
      <c r="G28" s="23">
        <v>90</v>
      </c>
      <c r="H28" s="22">
        <f t="shared" si="2"/>
        <v>9</v>
      </c>
      <c r="I28" s="22">
        <f t="shared" si="3"/>
        <v>0.94868329805051377</v>
      </c>
      <c r="J28" s="4"/>
      <c r="K28" s="8"/>
      <c r="L28" s="8"/>
      <c r="M28" s="8"/>
      <c r="N28" s="8"/>
      <c r="O28" s="4"/>
      <c r="P28" s="13" t="s">
        <v>34</v>
      </c>
      <c r="Q28" s="13">
        <f>MAX(I)</f>
        <v>938.35</v>
      </c>
    </row>
    <row r="29" spans="1:17">
      <c r="A29" s="19">
        <v>4100</v>
      </c>
      <c r="B29" s="20">
        <v>4099.3999999999996</v>
      </c>
      <c r="C29" s="21">
        <f t="shared" si="4"/>
        <v>783.58283433133715</v>
      </c>
      <c r="D29" s="20">
        <v>784.55</v>
      </c>
      <c r="E29" s="22">
        <f t="shared" si="0"/>
        <v>5.225160920272768</v>
      </c>
      <c r="F29" s="22">
        <f t="shared" si="1"/>
        <v>0.98587941891939024</v>
      </c>
      <c r="G29" s="23">
        <v>58</v>
      </c>
      <c r="H29" s="22">
        <f t="shared" si="2"/>
        <v>5.8</v>
      </c>
      <c r="I29" s="22">
        <f t="shared" si="3"/>
        <v>0.76157731058639089</v>
      </c>
      <c r="J29" s="4"/>
      <c r="K29" s="8"/>
      <c r="L29" s="8"/>
      <c r="M29" s="8"/>
      <c r="N29" s="8"/>
      <c r="O29" s="4"/>
      <c r="P29" s="13" t="s">
        <v>35</v>
      </c>
      <c r="Q29" s="13">
        <f>Q2</f>
        <v>5.3</v>
      </c>
    </row>
    <row r="30" spans="1:17">
      <c r="A30" s="19">
        <v>4200</v>
      </c>
      <c r="B30" s="20">
        <v>4199.2</v>
      </c>
      <c r="C30" s="21">
        <f t="shared" si="4"/>
        <v>802.69461077844301</v>
      </c>
      <c r="D30" s="20">
        <v>803.75</v>
      </c>
      <c r="E30" s="22">
        <f t="shared" si="0"/>
        <v>5.2245101088646964</v>
      </c>
      <c r="F30" s="22">
        <f t="shared" si="1"/>
        <v>0.98575662431409372</v>
      </c>
      <c r="G30" s="23">
        <v>99</v>
      </c>
      <c r="H30" s="22">
        <f t="shared" si="2"/>
        <v>9.9</v>
      </c>
      <c r="I30" s="22">
        <f t="shared" si="3"/>
        <v>0.99498743710661997</v>
      </c>
      <c r="J30" s="4"/>
      <c r="K30" s="8"/>
      <c r="L30" s="8"/>
      <c r="M30" s="8"/>
      <c r="N30" s="8"/>
      <c r="O30" s="4"/>
      <c r="P30" s="13" t="s">
        <v>36</v>
      </c>
      <c r="Q30" s="14">
        <f>SLOPE(V,I)</f>
        <v>5.2202500210281517</v>
      </c>
    </row>
    <row r="31" spans="1:17">
      <c r="A31" s="19">
        <v>4300</v>
      </c>
      <c r="B31" s="20">
        <v>4299.2</v>
      </c>
      <c r="C31" s="21">
        <f t="shared" si="4"/>
        <v>821.80638722554875</v>
      </c>
      <c r="D31" s="20">
        <v>822.95</v>
      </c>
      <c r="E31" s="22">
        <f t="shared" si="0"/>
        <v>5.2241326933592562</v>
      </c>
      <c r="F31" s="22">
        <f t="shared" si="1"/>
        <v>0.9856854138413691</v>
      </c>
      <c r="G31" s="23">
        <v>52</v>
      </c>
      <c r="H31" s="22">
        <f t="shared" si="2"/>
        <v>5.2</v>
      </c>
      <c r="I31" s="22">
        <f t="shared" si="3"/>
        <v>0.7211102550927978</v>
      </c>
      <c r="J31" s="4"/>
      <c r="K31" s="8"/>
      <c r="L31" s="8"/>
      <c r="M31" s="8"/>
      <c r="N31" s="8"/>
      <c r="O31" s="4"/>
      <c r="P31" s="13" t="s">
        <v>37</v>
      </c>
      <c r="Q31" s="13">
        <f>ABS(Q29-Q30)*100/Q29</f>
        <v>1.5047165843744925</v>
      </c>
    </row>
    <row r="32" spans="1:17">
      <c r="A32" s="19">
        <v>4400</v>
      </c>
      <c r="B32" s="20">
        <v>4399.3999999999996</v>
      </c>
      <c r="C32" s="21">
        <f t="shared" si="4"/>
        <v>840.9181636726546</v>
      </c>
      <c r="D32" s="20">
        <v>842.15</v>
      </c>
      <c r="E32" s="22">
        <f t="shared" si="0"/>
        <v>5.2240099744701061</v>
      </c>
      <c r="F32" s="22">
        <f t="shared" si="1"/>
        <v>0.98566225933398233</v>
      </c>
      <c r="G32" s="23">
        <v>128</v>
      </c>
      <c r="H32" s="22">
        <f t="shared" si="2"/>
        <v>12.8</v>
      </c>
      <c r="I32" s="22">
        <f t="shared" si="3"/>
        <v>1.131370849898476</v>
      </c>
      <c r="J32" s="4"/>
      <c r="K32" s="4"/>
      <c r="L32" s="4"/>
      <c r="M32" s="4"/>
      <c r="N32" s="4"/>
      <c r="O32" s="4"/>
      <c r="P32" s="13" t="s">
        <v>38</v>
      </c>
      <c r="Q32" s="13">
        <f>MAX(H4:H37)</f>
        <v>39.799999999999997</v>
      </c>
    </row>
    <row r="33" spans="1:17">
      <c r="A33" s="19">
        <v>4500</v>
      </c>
      <c r="B33" s="20">
        <v>4499.3999999999996</v>
      </c>
      <c r="C33" s="21">
        <f t="shared" si="4"/>
        <v>860.02994011976034</v>
      </c>
      <c r="D33" s="20">
        <v>861.4</v>
      </c>
      <c r="E33" s="22">
        <f t="shared" si="0"/>
        <v>5.2233573252844208</v>
      </c>
      <c r="F33" s="22">
        <f t="shared" si="1"/>
        <v>0.9855391179781926</v>
      </c>
      <c r="G33" s="23">
        <v>204</v>
      </c>
      <c r="H33" s="22">
        <f t="shared" si="2"/>
        <v>20.399999999999999</v>
      </c>
      <c r="I33" s="22">
        <f t="shared" si="3"/>
        <v>1.4282856857085702</v>
      </c>
      <c r="J33" s="4"/>
      <c r="K33" s="4"/>
      <c r="L33" s="4"/>
      <c r="M33" s="4"/>
      <c r="N33" s="4"/>
      <c r="O33" s="4"/>
      <c r="P33" s="13" t="s">
        <v>39</v>
      </c>
      <c r="Q33" s="13">
        <f>MAX(I4:I37)</f>
        <v>1.9949937343260005</v>
      </c>
    </row>
    <row r="34" spans="1:17">
      <c r="A34" s="19">
        <v>4600</v>
      </c>
      <c r="B34" s="20">
        <v>4599.3999999999996</v>
      </c>
      <c r="C34" s="21">
        <f t="shared" si="4"/>
        <v>879.14171656686608</v>
      </c>
      <c r="D34" s="20">
        <v>880.6</v>
      </c>
      <c r="E34" s="22">
        <f t="shared" si="0"/>
        <v>5.2230297524415166</v>
      </c>
      <c r="F34" s="22">
        <f t="shared" si="1"/>
        <v>0.98547731178141829</v>
      </c>
      <c r="G34" s="23">
        <v>204</v>
      </c>
      <c r="H34" s="22">
        <f t="shared" si="2"/>
        <v>20.399999999999999</v>
      </c>
      <c r="I34" s="22">
        <f t="shared" si="3"/>
        <v>1.4282856857085702</v>
      </c>
      <c r="J34" s="4"/>
      <c r="K34" s="4"/>
      <c r="L34" s="4"/>
      <c r="M34" s="4"/>
      <c r="N34" s="4"/>
      <c r="O34" s="4"/>
    </row>
    <row r="35" spans="1:17">
      <c r="A35" s="19">
        <v>4700</v>
      </c>
      <c r="B35" s="20">
        <v>4699.3999999999996</v>
      </c>
      <c r="C35" s="21">
        <f t="shared" si="4"/>
        <v>898.25349301397193</v>
      </c>
      <c r="D35" s="20">
        <v>899.85</v>
      </c>
      <c r="E35" s="22">
        <f t="shared" si="0"/>
        <v>5.2224259598822025</v>
      </c>
      <c r="F35" s="22">
        <f t="shared" si="1"/>
        <v>0.98536338865701933</v>
      </c>
      <c r="G35" s="23">
        <v>207</v>
      </c>
      <c r="H35" s="22">
        <f t="shared" si="2"/>
        <v>20.7</v>
      </c>
      <c r="I35" s="22">
        <f t="shared" si="3"/>
        <v>1.438749456993816</v>
      </c>
      <c r="J35" s="4"/>
      <c r="K35" s="4"/>
      <c r="L35" s="4"/>
      <c r="M35" s="4"/>
      <c r="N35" s="4"/>
      <c r="O35" s="4"/>
    </row>
    <row r="36" spans="1:17">
      <c r="A36" s="19">
        <v>4800</v>
      </c>
      <c r="B36" s="20">
        <v>4799.3999999999996</v>
      </c>
      <c r="C36" s="21">
        <f t="shared" si="4"/>
        <v>917.36526946107767</v>
      </c>
      <c r="D36" s="20">
        <v>919.1</v>
      </c>
      <c r="E36" s="22">
        <f t="shared" si="0"/>
        <v>5.2218474594712214</v>
      </c>
      <c r="F36" s="22">
        <f t="shared" si="1"/>
        <v>0.98525423763607956</v>
      </c>
      <c r="G36" s="23">
        <v>322</v>
      </c>
      <c r="H36" s="22">
        <f t="shared" si="2"/>
        <v>32.200000000000003</v>
      </c>
      <c r="I36" s="22">
        <f t="shared" si="3"/>
        <v>1.7944358444926363</v>
      </c>
    </row>
    <row r="37" spans="1:17">
      <c r="A37" s="19">
        <v>4900</v>
      </c>
      <c r="B37" s="20">
        <v>4899.2</v>
      </c>
      <c r="C37" s="21">
        <f t="shared" si="4"/>
        <v>936.47704590818353</v>
      </c>
      <c r="D37" s="20">
        <v>938.35</v>
      </c>
      <c r="E37" s="22">
        <f t="shared" si="0"/>
        <v>5.2210795545372193</v>
      </c>
      <c r="F37" s="22">
        <f t="shared" si="1"/>
        <v>0.98510934991268295</v>
      </c>
      <c r="G37" s="23">
        <v>398</v>
      </c>
      <c r="H37" s="22">
        <f t="shared" si="2"/>
        <v>39.799999999999997</v>
      </c>
      <c r="I37" s="22">
        <f t="shared" si="3"/>
        <v>1.9949937343260005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7" t="s">
        <v>5</v>
      </c>
      <c r="B44" s="27"/>
      <c r="C44" s="27"/>
      <c r="D44" s="27"/>
      <c r="E44" s="27"/>
      <c r="F44" s="27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7" t="s">
        <v>6</v>
      </c>
      <c r="B70" s="27"/>
      <c r="C70" s="27"/>
      <c r="D70" s="27"/>
      <c r="E70" s="27"/>
      <c r="F70" s="27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8"/>
      <c r="B94" s="28"/>
      <c r="C94" s="28"/>
      <c r="D94" s="28"/>
      <c r="E94" s="28"/>
    </row>
    <row r="95" spans="1:10" hidden="1">
      <c r="A95" s="28"/>
      <c r="B95" s="28"/>
      <c r="C95" s="28"/>
      <c r="D95" s="28"/>
      <c r="E95" s="28"/>
    </row>
    <row r="96" spans="1:10" hidden="1">
      <c r="A96" s="28"/>
      <c r="B96" s="28"/>
      <c r="C96" s="28"/>
      <c r="D96" s="28"/>
      <c r="E96" s="28"/>
    </row>
    <row r="97" spans="1:9" hidden="1">
      <c r="A97" s="28"/>
      <c r="B97" s="28"/>
      <c r="C97" s="28"/>
      <c r="D97" s="28"/>
      <c r="E97" s="28"/>
    </row>
    <row r="98" spans="1:9" hidden="1">
      <c r="A98" s="27" t="s">
        <v>8</v>
      </c>
      <c r="B98" s="27"/>
      <c r="C98" s="27"/>
      <c r="D98" s="27"/>
      <c r="E98" s="27"/>
      <c r="F98" s="27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7" t="s">
        <v>9</v>
      </c>
      <c r="B118" s="27"/>
      <c r="C118" s="27"/>
      <c r="D118" s="27"/>
      <c r="E118" s="27"/>
      <c r="F118" s="27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7" t="s">
        <v>10</v>
      </c>
      <c r="B146" s="27"/>
      <c r="C146" s="27"/>
      <c r="D146" s="27"/>
      <c r="E146" s="27"/>
      <c r="F146" s="27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Stephen Butalla</cp:lastModifiedBy>
  <cp:revision>2</cp:revision>
  <dcterms:created xsi:type="dcterms:W3CDTF">2006-05-16T10:27:47Z</dcterms:created>
  <dcterms:modified xsi:type="dcterms:W3CDTF">2018-06-22T18:42:17Z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