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c5ba9056b17e0285/Documents/Belajar Data Analyst/Excel/YT Chandoo/"/>
    </mc:Choice>
  </mc:AlternateContent>
  <xr:revisionPtr revIDLastSave="1" documentId="13_ncr:1_{74A09D2A-C0BB-4ACD-BE43-5592F21D0905}" xr6:coauthVersionLast="47" xr6:coauthVersionMax="47" xr10:uidLastSave="{C2F19809-E5D7-4744-B512-3EEE0B78FC28}"/>
  <bookViews>
    <workbookView xWindow="-110" yWindow="-110" windowWidth="19420" windowHeight="11500" firstSheet="2" activeTab="2" xr2:uid="{26D4546B-D2A1-4444-8EAF-A6228F96F0C1}"/>
  </bookViews>
  <sheets>
    <sheet name="Data" sheetId="2" r:id="rId1"/>
    <sheet name="Pivot" sheetId="6" r:id="rId2"/>
    <sheet name="Customer Centre Report" sheetId="5"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657" r:id="rId9"/>
    <pivotCache cacheId="660" r:id="rId10"/>
    <pivotCache cacheId="663" r:id="rId11"/>
    <pivotCache cacheId="666" r:id="rId12"/>
    <pivotCache cacheId="66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5" i="6" l="1"/>
  <c r="H73" i="6" s="1"/>
  <c r="K37" i="5" s="1"/>
  <c r="N25" i="5" a="1"/>
  <c r="N25" i="5" s="1"/>
  <c r="M26" i="5" a="1"/>
  <c r="M26" i="5" s="1"/>
  <c r="K49" i="6"/>
  <c r="G52" i="6" a="1"/>
  <c r="G52" i="6" s="1"/>
  <c r="H67" i="6" s="1"/>
  <c r="H70" i="6" s="1"/>
  <c r="H75" i="6" s="1"/>
  <c r="K39"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c r="K66" i="2" a="1"/>
  <c r="K66" i="2" s="1"/>
  <c r="K67" i="2" a="1"/>
  <c r="K67" i="2" s="1"/>
  <c r="K68" i="2" a="1"/>
  <c r="K68" i="2" s="1"/>
  <c r="K69" i="2" a="1"/>
  <c r="K69" i="2" s="1"/>
  <c r="K70" i="2" a="1"/>
  <c r="K70" i="2" s="1"/>
  <c r="K71" i="2" a="1"/>
  <c r="K71" i="2" s="1"/>
  <c r="K72" i="2" a="1"/>
  <c r="K72" i="2" s="1"/>
  <c r="K73" i="2" a="1"/>
  <c r="K73" i="2" s="1"/>
  <c r="K74" i="2" a="1"/>
  <c r="K74" i="2"/>
  <c r="K75" i="2" a="1"/>
  <c r="K75" i="2" s="1"/>
  <c r="K76" i="2" a="1"/>
  <c r="K76" i="2" s="1"/>
  <c r="K77" i="2" a="1"/>
  <c r="K77" i="2"/>
  <c r="K78" i="2" a="1"/>
  <c r="K78" i="2" s="1"/>
  <c r="K79" i="2" a="1"/>
  <c r="K79" i="2" s="1"/>
  <c r="K80" i="2" a="1"/>
  <c r="K80" i="2" s="1"/>
  <c r="K81" i="2" a="1"/>
  <c r="K81" i="2" s="1"/>
  <c r="K82" i="2" a="1"/>
  <c r="K82" i="2" s="1"/>
  <c r="K83" i="2" a="1"/>
  <c r="K83" i="2"/>
  <c r="K84" i="2" a="1"/>
  <c r="K84" i="2" s="1"/>
  <c r="K85" i="2" a="1"/>
  <c r="K85" i="2" s="1"/>
  <c r="K86" i="2" a="1"/>
  <c r="K86" i="2" s="1"/>
  <c r="K87" i="2" a="1"/>
  <c r="K87" i="2" s="1"/>
  <c r="K88" i="2" a="1"/>
  <c r="K88" i="2" s="1"/>
  <c r="K89" i="2" a="1"/>
  <c r="K89" i="2"/>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c r="K101" i="2" a="1"/>
  <c r="K101" i="2" s="1"/>
  <c r="K102" i="2" a="1"/>
  <c r="K102" i="2" s="1"/>
  <c r="K103" i="2" a="1"/>
  <c r="K103" i="2" s="1"/>
  <c r="K104" i="2" a="1"/>
  <c r="K104" i="2" s="1"/>
  <c r="K105" i="2" a="1"/>
  <c r="K105" i="2" s="1"/>
  <c r="K106" i="2" a="1"/>
  <c r="K106" i="2"/>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s="1"/>
  <c r="K125" i="2" a="1"/>
  <c r="K125" i="2" s="1"/>
  <c r="K126" i="2" a="1"/>
  <c r="K126" i="2" s="1"/>
  <c r="K127" i="2" a="1"/>
  <c r="K127" i="2" s="1"/>
  <c r="K128" i="2" a="1"/>
  <c r="K128" i="2"/>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c r="K140" i="2" a="1"/>
  <c r="K140" i="2" s="1"/>
  <c r="K141" i="2" a="1"/>
  <c r="K141" i="2" s="1"/>
  <c r="K142" i="2" a="1"/>
  <c r="K142" i="2" s="1"/>
  <c r="K143" i="2" a="1"/>
  <c r="K143" i="2" s="1"/>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c r="K989" i="2" a="1"/>
  <c r="K989" i="2" s="1"/>
  <c r="K990" i="2" a="1"/>
  <c r="K990" i="2" s="1"/>
  <c r="K991" i="2" a="1"/>
  <c r="K991" i="2" s="1"/>
  <c r="K992" i="2" a="1"/>
  <c r="K992" i="2" s="1"/>
  <c r="K993" i="2" a="1"/>
  <c r="K993" i="2" s="1"/>
  <c r="K994" i="2" a="1"/>
  <c r="K994" i="2"/>
  <c r="K995" i="2" a="1"/>
  <c r="K995" i="2" s="1"/>
  <c r="K996" i="2" a="1"/>
  <c r="K996" i="2" s="1"/>
  <c r="K997" i="2" a="1"/>
  <c r="K997" i="2" s="1"/>
  <c r="K998" i="2" a="1"/>
  <c r="K998" i="2" s="1"/>
  <c r="K999" i="2" a="1"/>
  <c r="K999" i="2" s="1"/>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2" i="6" l="1" a="1"/>
  <c r="J52" i="6" s="1"/>
  <c r="H66" i="6"/>
  <c r="H69" i="6" s="1"/>
  <c r="K52" i="6" a="1"/>
  <c r="K52" i="6" s="1"/>
  <c r="H76" i="6" l="1"/>
  <c r="H74" i="6"/>
  <c r="K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672E4D-0599-44C1-A8EF-ACD1F715048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CD77DBE-C3CE-45E1-A123-DBEEEFB6B68C}"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FBC5D2DE-477F-403A-9E85-984E7F01CD0E}"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<sst xmlns="http://schemas.openxmlformats.org/spreadsheetml/2006/main" count="3175" uniqueCount="1084">
  <si>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</si>
  <si>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</si>
  <si>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</si>
  <si>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</si>
  <si>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</si>
  <si>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</si>
  <si>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</si>
  <si>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</si>
  <si>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</si>
  <si>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</si>
  <si>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</si>
  <si>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</si>
  <si>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</si>
  <si>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</si>
  <si>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</si>
  <si>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</si>
  <si>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</si>
  <si>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</si>
  <si>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</si>
  <si>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</si>
  <si>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</si>
  <si>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</si>
  <si>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</si>
  <si>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</si>
  <si>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</si>
  <si>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</si>
  <si>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</si>
  <si>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</si>
  <si>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</si>
  <si>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</si>
  <si>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</si>
  <si>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</si>
  <si>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</si>
  <si>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</si>
  <si>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</si>
  <si>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</si>
  <si>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</si>
  <si>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</si>
  <si>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</si>
  <si>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</si>
  <si>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</si>
  <si>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</si>
  <si>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</si>
  <si>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</si>
  <si>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</si>
  <si>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</si>
  <si>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</si>
  <si>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</si>
  <si>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</si>
  <si>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</si>
  <si>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</si>
  <si>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</si>
  <si>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</si>
  <si>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</si>
  <si>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</si>
  <si>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</si>
  <si>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</si>
  <si>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</si>
  <si>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</si>
  <si>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</si>
  <si>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</si>
  <si>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</si>
  <si>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</si>
  <si>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</si>
  <si>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</si>
  <si>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</si>
  <si>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</si>
  <si>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</si>
  <si>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</si>
  <si>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</si>
  <si>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</si>
  <si>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</si>
  <si>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</si>
  <si>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</si>
  <si>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</si>
  <si>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</si>
  <si>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</si>
  <si>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</si>
  <si>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</si>
  <si>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</si>
  <si>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</si>
  <si>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</si>
  <si>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</si>
  <si>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</si>
  <si>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</si>
  <si>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</si>
  <si>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</si>
  <si>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</si>
  <si>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</si>
  <si>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</si>
  <si>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</si>
  <si>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</si>
  <si>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</si>
  <si>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</si>
  <si>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</si>
  <si>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</si>
  <si>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</si>
  <si>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</si>
  <si>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</si>
  <si>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</si>
  <si>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</si>
  <si>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</si>
  <si>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</si>
  <si>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</si>
  <si>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</si>
  <si>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</si>
  <si>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</si>
  <si>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</si>
  <si>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</si>
  <si>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</si>
  <si>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</si>
  <si>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</si>
  <si>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</si>
  <si>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</si>
  <si>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</si>
  <si>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</si>
  <si>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</si>
  <si>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</si>
  <si>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</si>
  <si>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</si>
  <si>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</si>
  <si>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</si>
  <si>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</si>
  <si>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</si>
  <si>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</si>
  <si>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</si>
  <si>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</si>
  <si>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</si>
  <si>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</si>
  <si>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</si>
  <si>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</si>
  <si>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</si>
  <si>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</si>
  <si>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</si>
  <si>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</si>
  <si>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</si>
  <si>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</si>
  <si>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</si>
  <si>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</si>
  <si>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</si>
  <si>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</si>
  <si>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</si>
  <si>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</si>
  <si>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</si>
  <si>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</si>
  <si>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</si>
  <si>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</si>
  <si>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</si>
  <si>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</si>
  <si>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</si>
  <si>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</si>
  <si>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</si>
  <si>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</si>
  <si>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</si>
  <si>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</si>
  <si>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</si>
  <si>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</si>
  <si>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</si>
  <si>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</si>
  <si>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</si>
  <si>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</si>
  <si>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</si>
  <si>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</si>
  <si>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</si>
  <si>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</si>
  <si>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</si>
  <si>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</si>
  <si>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</si>
  <si>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</si>
  <si>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</si>
  <si>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</si>
  <si>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</si>
  <si>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</si>
  <si>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</si>
  <si>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</si>
  <si>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</si>
  <si>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</si>
  <si>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</si>
  <si>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</si>
  <si>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</si>
  <si>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</si>
  <si>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</si>
  <si>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</si>
  <si>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</si>
  <si>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</si>
  <si>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</si>
  <si>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</si>
  <si>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</si>
  <si>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</si>
  <si>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</si>
  <si>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</si>
  <si>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</si>
  <si>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</si>
  <si>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</si>
  <si>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</si>
  <si>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</si>
  <si>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</si>
  <si>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</si>
  <si>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</si>
  <si>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</si>
  <si>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</si>
  <si>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</si>
  <si>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</si>
  <si>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</si>
  <si>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</si>
  <si>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</si>
  <si>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</si>
  <si>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</si>
  <si>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</si>
  <si>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</si>
  <si>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</si>
  <si>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</si>
  <si>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</si>
  <si>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</si>
  <si>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</si>
  <si>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</si>
  <si>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</si>
  <si>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</si>
  <si>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</si>
  <si>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</si>
  <si>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</si>
  <si>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</si>
  <si>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</si>
  <si>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</si>
  <si>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</si>
  <si>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</si>
  <si>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</si>
  <si>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</si>
  <si>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</si>
  <si>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</si>
  <si>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</si>
  <si>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</si>
  <si>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</si>
  <si>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</si>
  <si>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</si>
  <si>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</si>
  <si>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</si>
  <si>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</si>
  <si>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</si>
  <si>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</si>
  <si>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</si>
  <si>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</si>
  <si>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</si>
  <si>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</si>
  <si>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</si>
  <si>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</si>
  <si>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</si>
  <si>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</si>
  <si>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</si>
  <si>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</si>
  <si>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</si>
  <si>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</si>
  <si>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</si>
  <si>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</si>
  <si>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</si>
  <si>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</si>
  <si>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</si>
  <si>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</si>
  <si>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</si>
  <si>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</si>
  <si>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</si>
  <si>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</si>
  <si>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</si>
  <si>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</si>
  <si>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</si>
  <si>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</si>
  <si>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</si>
  <si>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</si>
  <si>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</si>
  <si>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</si>
  <si>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</si>
  <si>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</si>
  <si>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</si>
  <si>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</si>
  <si>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</si>
  <si>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</si>
  <si>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</si>
  <si>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</si>
  <si>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</si>
  <si>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</si>
  <si>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</si>
  <si>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</si>
  <si>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</si>
  <si>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</si>
  <si>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</si>
  <si>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</si>
  <si>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</si>
  <si>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</si>
  <si>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</si>
  <si>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</si>
  <si>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</si>
  <si>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</si>
  <si>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</si>
  <si>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</si>
  <si>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</si>
  <si>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</si>
  <si>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</si>
  <si>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</si>
  <si>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</si>
  <si>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</si>
  <si>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</si>
  <si>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</si>
  <si>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</si>
  <si>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</si>
  <si>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</si>
  <si>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</si>
  <si>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</si>
  <si>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</si>
  <si>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</si>
  <si>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</si>
  <si>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</si>
  <si>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</si>
  <si>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</si>
  <si>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</si>
  <si>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</si>
  <si>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</si>
  <si>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</si>
  <si>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</si>
  <si>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</si>
  <si>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</si>
  <si>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</si>
  <si>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</si>
  <si>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</si>
  <si>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</si>
  <si>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</si>
  <si>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</si>
  <si>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</si>
  <si>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</si>
  <si>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</si>
  <si>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</si>
  <si>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</si>
  <si>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</si>
  <si>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</si>
  <si>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</si>
  <si>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</si>
  <si>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</si>
  <si>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</si>
  <si>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</si>
  <si>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</si>
  <si>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</si>
  <si>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</si>
  <si>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</si>
  <si>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</si>
  <si>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</si>
  <si>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</si>
  <si>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</si>
  <si>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</si>
  <si>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</si>
  <si>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</si>
  <si>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</si>
  <si>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</si>
  <si>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</si>
  <si>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</si>
  <si>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</si>
  <si>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</si>
  <si>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</si>
  <si>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</si>
  <si>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</si>
  <si>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</si>
  <si>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</si>
  <si>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</si>
  <si>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</si>
  <si>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</si>
  <si>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</si>
  <si>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</si>
  <si>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</si>
  <si>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</si>
  <si>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</si>
  <si>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</si>
  <si>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</si>
  <si>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</si>
  <si>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</si>
  <si>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</si>
  <si>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</si>
  <si>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</si>
  <si>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</si>
  <si>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</si>
  <si>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</si>
  <si>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</si>
  <si>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</si>
  <si>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</si>
  <si>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</si>
  <si>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</si>
  <si>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</si>
  <si>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</si>
  <si>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</si>
  <si>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</si>
  <si>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</si>
  <si>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</si>
  <si>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</si>
  <si>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</si>
  <si>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</si>
  <si>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</si>
  <si>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</si>
  <si>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</si>
  <si>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</si>
  <si>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</si>
  <si>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</si>
  <si>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</si>
  <si>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</si>
  <si>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</si>
  <si>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</si>
  <si>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</si>
  <si>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</si>
  <si>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</si>
  <si>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</si>
  <si>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</si>
  <si>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</si>
  <si>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</si>
  <si>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</si>
  <si>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</si>
  <si>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</si>
  <si>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</si>
  <si>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</si>
  <si>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</si>
  <si>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</si>
  <si>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</si>
  <si>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</si>
  <si>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</si>
  <si>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</si>
  <si>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</si>
  <si>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</si>
  <si>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</si>
  <si>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</si>
  <si>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</si>
  <si>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</si>
  <si>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</si>
  <si>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</si>
  <si>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</si>
  <si>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</si>
  <si>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</si>
  <si>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</si>
  <si>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</si>
  <si>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</si>
  <si>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</si>
  <si>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</si>
  <si>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</si>
  <si>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</si>
  <si>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</si>
  <si>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</si>
  <si>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</si>
  <si>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</si>
  <si>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</si>
  <si>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</si>
  <si>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</si>
  <si>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</si>
  <si>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</si>
  <si>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</si>
  <si>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</si>
  <si>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</si>
  <si>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</si>
  <si>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</si>
  <si>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</si>
  <si>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</si>
  <si>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</si>
  <si>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</si>
  <si>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</si>
  <si>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</si>
  <si>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</si>
  <si>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</si>
  <si>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</si>
  <si>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</si>
  <si>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</si>
  <si>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</si>
  <si>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</si>
  <si>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</si>
  <si>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</si>
  <si>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</si>
  <si>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</si>
  <si>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</si>
  <si>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</si>
  <si>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</si>
  <si>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</si>
  <si>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</si>
  <si>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</si>
  <si>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</si>
  <si>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</si>
  <si>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</si>
  <si>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</si>
  <si>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</si>
  <si>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</si>
  <si>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</si>
  <si>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</si>
  <si>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</si>
  <si>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</si>
  <si>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</si>
  <si>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</si>
  <si>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</si>
  <si>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</si>
  <si>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</si>
  <si>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</si>
  <si>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</si>
  <si>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</si>
  <si>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</si>
  <si>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</si>
  <si>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</si>
  <si>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</si>
  <si>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</si>
  <si>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</si>
  <si>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</si>
  <si>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</si>
  <si>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</si>
  <si>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</si>
  <si>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</si>
  <si>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</si>
  <si>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</si>
  <si>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</si>
  <si>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</si>
  <si>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</si>
  <si>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</si>
  <si>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</si>
  <si>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</si>
  <si>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</si>
  <si>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</si>
  <si>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</si>
  <si>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</si>
  <si>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</si>
  <si>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</si>
  <si>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</si>
  <si>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</si>
  <si>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</si>
  <si>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</si>
  <si>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</si>
  <si>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</si>
  <si>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</si>
  <si>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</si>
  <si>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</si>
  <si>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</si>
  <si>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</si>
  <si>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</si>
  <si>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</si>
  <si>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</si>
  <si>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</si>
  <si>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</si>
  <si>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</si>
  <si>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</si>
  <si>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</si>
  <si>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</si>
  <si>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</si>
  <si>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</si>
  <si>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</si>
  <si>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</si>
  <si>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</si>
  <si>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</si>
  <si>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</si>
  <si>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</si>
  <si>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</si>
  <si>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</si>
  <si>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</si>
  <si>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</si>
  <si>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</si>
  <si>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</si>
  <si>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</si>
  <si>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</si>
  <si>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</si>
  <si>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</si>
  <si>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</si>
  <si>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</si>
  <si>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</si>
  <si>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</si>
  <si>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</si>
  <si>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</si>
  <si>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</si>
  <si>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</si>
  <si>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</si>
  <si>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</si>
  <si>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</si>
  <si>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</si>
  <si>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</si>
  <si>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</si>
  <si>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</si>
  <si>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</si>
  <si>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</si>
  <si>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</si>
  <si>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</si>
  <si>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</si>
  <si>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</si>
  <si>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</si>
  <si>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</si>
  <si>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</si>
  <si>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</si>
  <si>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</si>
  <si>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</si>
  <si>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</si>
  <si>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</si>
  <si>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</si>
  <si>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</si>
  <si>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</si>
  <si>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</si>
  <si>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</si>
  <si>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</si>
  <si>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</si>
  <si>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</si>
  <si>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</si>
  <si>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</si>
  <si>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</si>
  <si>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</si>
  <si>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</si>
  <si>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</si>
  <si>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</si>
  <si>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</si>
  <si>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</si>
  <si>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</si>
  <si>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</si>
  <si>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</si>
  <si>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</si>
  <si>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</si>
  <si>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</si>
  <si>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</si>
  <si>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</si>
  <si>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</si>
  <si>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</si>
  <si>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</si>
  <si>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</si>
  <si>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</si>
  <si>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</si>
  <si>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</si>
  <si>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</si>
  <si>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</si>
  <si>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</si>
  <si>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</si>
  <si>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</si>
  <si>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</si>
  <si>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</si>
  <si>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</si>
  <si>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</si>
  <si>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</si>
  <si>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</si>
  <si>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</si>
  <si>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</si>
  <si>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</si>
  <si>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</si>
  <si>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</si>
  <si>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</si>
  <si>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</si>
  <si>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</si>
  <si>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</si>
  <si>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</si>
  <si>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</si>
  <si>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</si>
  <si>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</si>
  <si>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</si>
  <si>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</si>
  <si>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</si>
  <si>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</si>
  <si>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</si>
  <si>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</si>
  <si>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</si>
  <si>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</si>
  <si>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</si>
  <si>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</si>
  <si>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</si>
  <si>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</si>
  <si>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</si>
  <si>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</si>
  <si>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</si>
  <si>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</si>
  <si>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</si>
  <si>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</si>
  <si>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</si>
  <si>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</si>
  <si>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</si>
  <si>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</si>
  <si>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</si>
  <si>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</si>
  <si>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</si>
  <si>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</si>
  <si>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</si>
  <si>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</si>
  <si>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</si>
  <si>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</si>
  <si>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</si>
  <si>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</si>
  <si>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</si>
  <si>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</si>
  <si>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</si>
  <si>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</si>
  <si>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</si>
  <si>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</si>
  <si>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</si>
  <si>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</si>
  <si>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</si>
  <si>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</si>
  <si>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</si>
  <si>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</si>
  <si>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</si>
  <si>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</si>
  <si>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</si>
  <si>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</si>
  <si>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</si>
  <si>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</si>
  <si>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</si>
  <si>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</si>
  <si>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</si>
  <si>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</si>
  <si>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</si>
  <si>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</si>
  <si>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</si>
  <si>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</si>
  <si>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</si>
  <si>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</si>
  <si>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</si>
  <si>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</si>
  <si>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</si>
  <si>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</si>
  <si>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</si>
  <si>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</si>
  <si>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</si>
  <si>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</si>
  <si>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</si>
  <si>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</si>
  <si>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</si>
  <si>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</si>
  <si>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</si>
  <si>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</si>
  <si>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</si>
  <si>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</si>
  <si>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</si>
  <si>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</si>
  <si>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</si>
  <si>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</si>
  <si>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</si>
  <si>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</si>
  <si>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</si>
  <si>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</si>
  <si>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</si>
  <si>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</si>
  <si>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</si>
  <si>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</si>
  <si>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</si>
  <si>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</si>
  <si>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</si>
  <si>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</si>
  <si>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</si>
  <si>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</si>
  <si>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</si>
  <si>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</si>
  <si>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</si>
  <si>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</si>
  <si>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</si>
  <si>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</si>
  <si>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</si>
  <si>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</si>
  <si>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</si>
  <si>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</si>
  <si>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</si>
  <si>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</si>
  <si>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</si>
  <si>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</si>
  <si>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</si>
  <si>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</si>
  <si>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</si>
  <si>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</si>
  <si>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</si>
  <si>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</si>
  <si>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</si>
  <si>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</si>
  <si>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</si>
  <si>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</si>
  <si>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</si>
  <si>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</si>
  <si>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</si>
  <si>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</si>
  <si>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</si>
  <si>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</si>
  <si>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</si>
  <si>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</si>
  <si>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</si>
  <si>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</si>
  <si>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</si>
  <si>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</si>
  <si>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</si>
  <si>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</si>
  <si>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</si>
  <si>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</si>
  <si>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</si>
  <si>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</si>
  <si>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</si>
  <si>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</si>
  <si>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</si>
  <si>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</si>
  <si>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</si>
  <si>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</si>
  <si>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</si>
  <si>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</si>
  <si>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</si>
  <si>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</si>
  <si>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</si>
  <si>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</si>
  <si>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</si>
  <si>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</si>
  <si>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</si>
  <si>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</si>
  <si>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</si>
  <si>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</si>
  <si>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</si>
  <si>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</si>
  <si>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</si>
  <si>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</si>
  <si>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</si>
  <si>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</si>
  <si>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</si>
  <si>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</si>
  <si>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</si>
  <si>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</si>
  <si>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</si>
  <si>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</si>
  <si>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</si>
  <si>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</si>
  <si>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</si>
  <si>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</si>
  <si>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</si>
  <si>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</si>
  <si>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</si>
  <si>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</si>
  <si>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</si>
  <si>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</si>
  <si>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</si>
  <si>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</si>
  <si>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</si>
  <si>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</si>
  <si>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</si>
  <si>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</si>
  <si>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</si>
  <si>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</si>
  <si>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</si>
  <si>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</si>
  <si>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</si>
  <si>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</si>
  <si>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</si>
  <si>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</si>
  <si>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</si>
  <si>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</si>
  <si>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</si>
  <si>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</si>
  <si>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</si>
  <si>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</si>
  <si>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</si>
  <si>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</si>
  <si>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</si>
  <si>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</si>
  <si>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</si>
  <si>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</si>
  <si>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</si>
  <si>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</si>
  <si>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</si>
  <si>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</si>
  <si>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</si>
  <si>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</si>
  <si>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</si>
  <si>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</si>
  <si>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</si>
  <si>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</si>
  <si>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</si>
  <si>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</si>
  <si>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</si>
  <si>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</si>
  <si>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</si>
  <si>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</si>
  <si>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</si>
  <si>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</si>
  <si>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</si>
  <si>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</si>
  <si>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</si>
  <si>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</si>
  <si>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</si>
  <si>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</si>
  <si>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</si>
  <si>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</si>
  <si>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</si>
  <si>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</si>
  <si>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</si>
  <si>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</si>
  <si>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</si>
  <si>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</si>
  <si>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</si>
  <si>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</si>
  <si>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</si>
  <si>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</si>
  <si>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</si>
  <si>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</si>
  <si>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</si>
  <si>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</si>
  <si>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</si>
  <si>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</si>
  <si>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</si>
  <si>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</si>
  <si>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</si>
  <si>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</si>
  <si>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</si>
  <si>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</si>
  <si>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</si>
  <si>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</si>
  <si>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</si>
  <si>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</si>
  <si>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</si>
  <si>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</si>
  <si>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</si>
  <si>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</si>
  <si>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</si>
  <si>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</si>
  <si>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</si>
  <si>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</si>
  <si>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</si>
  <si>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</si>
  <si>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</si>
  <si>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</si>
  <si>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</si>
  <si>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</si>
  <si>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</si>
  <si>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</si>
  <si>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</si>
  <si>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</si>
  <si>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</si>
  <si>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</si>
  <si>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</si>
  <si>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</si>
  <si>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</si>
  <si>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</si>
  <si>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</si>
  <si>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</si>
  <si>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</si>
  <si>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</si>
  <si>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</si>
  <si>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</si>
  <si>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</si>
  <si>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</si>
  <si>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</si>
  <si>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</si>
  <si>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</si>
  <si>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</si>
  <si>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</si>
  <si>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</si>
  <si>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</si>
  <si>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</si>
  <si>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</si>
  <si>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</si>
  <si>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</si>
  <si>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</si>
  <si>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</si>
  <si>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</si>
  <si>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</si>
  <si>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</si>
  <si>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</si>
  <si>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</si>
  <si>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</si>
  <si>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</si>
  <si>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</si>
  <si>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</si>
  <si>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</si>
  <si>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</si>
  <si>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</si>
  <si>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</si>
  <si>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</si>
  <si>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</si>
  <si>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</si>
  <si>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</si>
  <si>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</si>
  <si>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</si>
  <si>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</si>
  <si>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</si>
  <si>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</si>
  <si>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</si>
  <si>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</si>
  <si>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</si>
  <si>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</si>
  <si>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</si>
  <si>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</si>
  <si>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</si>
  <si>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</si>
  <si>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</si>
  <si>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</si>
  <si>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</si>
  <si>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</si>
  <si>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</si>
  <si>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</si>
  <si>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</si>
  <si>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</si>
  <si>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</si>
  <si>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</si>
  <si>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</si>
  <si>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</si>
  <si>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</si>
  <si>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</si>
  <si>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</si>
  <si>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</si>
  <si>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</si>
  <si>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</si>
  <si>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</si>
  <si>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</si>
  <si>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</si>
  <si>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</si>
  <si>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</si>
  <si>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</si>
  <si>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</si>
  <si>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</si>
  <si>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</si>
  <si>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</si>
  <si>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</si>
  <si>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</si>
  <si>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</si>
  <si>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</si>
  <si>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</si>
  <si>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</si>
  <si>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</si>
  <si>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</si>
  <si>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</si>
  <si>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</si>
  <si>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</si>
  <si>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</si>
  <si>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</si>
  <si>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</si>
  <si>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</si>
  <si>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</si>
  <si>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</si>
  <si>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</si>
  <si>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</si>
  <si>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</si>
  <si>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</si>
  <si>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</si>
  <si>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</si>
  <si>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</si>
  <si>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</si>
  <si>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</si>
  <si>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</si>
  <si>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</si>
  <si>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</si>
  <si>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</si>
  <si>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</si>
  <si>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</si>
  <si>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</si>
  <si>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</si>
  <si>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</si>
  <si>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</si>
  <si>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</si>
  <si>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Day of week</t>
  </si>
  <si>
    <t>Duration Bucket</t>
  </si>
  <si>
    <t>Rating rounded</t>
  </si>
  <si>
    <t>Rep ID</t>
  </si>
  <si>
    <t>Rep Image</t>
  </si>
  <si>
    <t>Total Amount</t>
  </si>
  <si>
    <t>Total Duration</t>
  </si>
  <si>
    <t>Avg. Rating</t>
  </si>
  <si>
    <t>5* Calls</t>
  </si>
  <si>
    <t>Call Count</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</si>
  <si>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</si>
  <si>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</si>
  <si>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</si>
  <si>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</si>
  <si>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</si>
  <si>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</si>
  <si>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</si>
  <si>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</si>
  <si>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</si>
  <si>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</si>
  <si>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</si>
  <si>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</si>
  <si>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</si>
  <si>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</si>
  <si>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</si>
  <si>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</si>
  <si>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</si>
  <si>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</si>
  <si>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</si>
  <si>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</si>
  <si>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</si>
  <si>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</si>
  <si>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</si>
  <si>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</si>
  <si>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</si>
  <si>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</si>
  <si>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</si>
  <si>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</si>
  <si>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</si>
  <si>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</si>
  <si>
    <t>TOTAL</t>
  </si>
  <si>
    <t>Rep Summary</t>
  </si>
  <si>
    <t>% of calls</t>
  </si>
  <si>
    <t>Call rank</t>
  </si>
  <si>
    <t>Amount rank</t>
  </si>
  <si>
    <t>Labels:</t>
  </si>
  <si>
    <t>Financial Year</t>
  </si>
  <si>
    <r>
      <rPr>
        <b/>
        <sz val="26"/>
        <color theme="0" tint="-0.499984740745262"/>
        <rFont val="Aptos"/>
        <family val="2"/>
        <scheme val="minor"/>
      </rPr>
      <t>Call Centre Report</t>
    </r>
    <r>
      <rPr>
        <b/>
        <sz val="26"/>
        <color theme="1"/>
        <rFont val="Aptos"/>
        <family val="2"/>
        <scheme val="minor"/>
      </rPr>
      <t xml:space="preserve"> </t>
    </r>
    <r>
      <rPr>
        <b/>
        <sz val="26"/>
        <color theme="0" tint="-0.34998626667073579"/>
        <rFont val="Aptos"/>
        <family val="2"/>
        <scheme val="minor"/>
      </rPr>
      <t xml:space="preserve">- </t>
    </r>
    <r>
      <rPr>
        <sz val="26"/>
        <color theme="0" tint="-0.34998626667073579"/>
        <rFont val="Aptos"/>
        <family val="2"/>
        <scheme val="minor"/>
      </rPr>
      <t>2023</t>
    </r>
  </si>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</sst>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164" formatCode="[$-409]d\-mmm\-yy;@"/>
    <numFmt numFmtId="165" formatCode="\$#,##0;\(\$#,##0\);\$#,##0"/>
    <numFmt numFmtId="166" formatCode="0.0"/>
    <numFmt numFmtId="167" formatCode="&quot;$&quot;#,###.0,&quot;k&quot;"/>
  </numFmts>
  <fonts count="11"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12"/>
      <color theme="1"/>
      <name val="Aptos"/>
      <family val="2"/>
      <scheme val="minor"/>
    </font>
    <font>
      <b/>
      <sz val="26"/>
      <color theme="1"/>
      <name val="Aptos"/>
      <family val="2"/>
      <scheme val="minor"/>
    </font>
    <font>
      <sz val="26"/>
      <color theme="0" tint="-0.34998626667073579"/>
      <name val="Aptos"/>
      <family val="2"/>
      <scheme val="minor"/>
    </font>
    <font>
      <b/>
      <sz val="26"/>
      <color theme="0" tint="-0.499984740745262"/>
      <name val="Aptos"/>
      <family val="2"/>
      <scheme val="minor"/>
    </font>
    <font>
      <b/>
      <sz val="26"/>
      <color theme="0" tint="-0.34998626667073579"/>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3" borderId="0" xfId="0" applyFill="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4" fillId="5" borderId="0" xfId="0" applyFont="1" applyFill="1"/>
    <xf numFmtId="6" fontId="4" fillId="5" borderId="0" xfId="0" applyNumberFormat="1" applyFont="1" applyFill="1"/>
    <xf numFmtId="0" fontId="0" fillId="5" borderId="10" xfId="0" applyFill="1" applyBorder="1"/>
    <xf numFmtId="0" fontId="0" fillId="5" borderId="12" xfId="0" applyFill="1" applyBorder="1" applyAlignment="1">
      <alignment horizontal="right"/>
    </xf>
    <xf numFmtId="0" fontId="4" fillId="5" borderId="14" xfId="0" applyFont="1" applyFill="1" applyBorder="1"/>
    <xf numFmtId="0" fontId="4" fillId="5" borderId="13" xfId="0" applyFont="1" applyFill="1" applyBorder="1" applyAlignment="1">
      <alignment horizontal="left" indent="1"/>
    </xf>
    <xf numFmtId="6" fontId="4" fillId="5" borderId="14" xfId="0" applyNumberFormat="1" applyFont="1" applyFill="1" applyBorder="1"/>
    <xf numFmtId="0" fontId="4" fillId="5" borderId="15" xfId="0" applyFont="1" applyFill="1" applyBorder="1" applyAlignment="1">
      <alignment horizontal="left" indent="1"/>
    </xf>
    <xf numFmtId="6" fontId="4" fillId="5" borderId="16" xfId="0" applyNumberFormat="1" applyFont="1" applyFill="1" applyBorder="1"/>
    <xf numFmtId="6" fontId="4" fillId="5" borderId="17" xfId="0" applyNumberFormat="1" applyFont="1" applyFill="1" applyBorder="1"/>
    <xf numFmtId="0" fontId="1" fillId="5" borderId="11" xfId="0" applyFont="1" applyFill="1" applyBorder="1" applyAlignment="1">
      <alignment horizontal="right"/>
    </xf>
    <xf numFmtId="0" fontId="5" fillId="5" borderId="13" xfId="0" applyFont="1" applyFill="1" applyBorder="1"/>
    <xf numFmtId="6" fontId="0" fillId="0" borderId="0" xfId="0" applyNumberFormat="1"/>
    <xf numFmtId="0" fontId="6" fillId="3" borderId="0" xfId="0" applyFont="1" applyFill="1"/>
    <xf numFmtId="0" fontId="1" fillId="3" borderId="0" xfId="0" applyFont="1" applyFill="1" applyAlignment="1">
      <alignment horizontal="center" vertical="center"/>
    </xf>
    <xf numFmtId="0" fontId="7" fillId="3" borderId="0" xfId="0" applyFont="1" applyFill="1"/>
  </cellXfs>
  <cellStyles count="1">
    <cellStyle name="Normal" xfId="0" builtinId="0"/>
  </cellStyles>
  <dxfs count="19">
    <dxf>
      <fill>
        <patternFill>
          <bgColor theme="8" tint="0.39994506668294322"/>
        </patternFill>
      </fill>
      <border>
        <left style="thin">
          <color theme="1" tint="0.34998626667073579"/>
        </left>
        <right style="thin">
          <color theme="1" tint="0.34998626667073579"/>
        </right>
        <top/>
        <bottom/>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BDD655A5-3FB0-477F-8926-96B4CB42762C}">
      <tableStyleElement type="wholeTable" dxfId="17"/>
      <tableStyleElement type="headerRow" dxfId="16"/>
    </tableStyle>
  </tableStyles>
  <colors>
    <mruColors>
      <color rgb="FFF5F7FA"/>
      <color rgb="FF3C91E6"/>
      <color rgb="FF1B263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Dashboard.xlsx]Pivot!weekday trend</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Pivot!$I$24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Pivot!$H$25:$H$32</c:f>
              <c:strCache>
                <c:ptCount val="7"/>
                <c:pt idx="0">
                  <c:v>Sunday</c:v>
                </c:pt>
                <c:pt idx="1">
                  <c:v>Monday</c:v>
                </c:pt>
                <c:pt idx="2">
                  <c:v>Tuesday</c:v>
                </c:pt>
                <c:pt idx="3">
                  <c:v>Wednesday</c:v>
                </c:pt>
                <c:pt idx="4">
                  <c:v>Thursday</c:v>
                </c:pt>
                <c:pt idx="5">
                  <c:v>Friday</c:v>
                </c:pt>
                <c:pt idx="6">
                  <c:v>Saturday</c:v>
                </c:pt>
              </c:strCache>
            </c:strRef>
          </c:cat>
          <c:val>
            <c:numRef>
              <c:f>Pivot!$I$25:$I$32</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A334-4F6B-BE6C-DFE6EDD1B193}"/>
            </c:ext>
          </c:extLst>
        </c:ser>
        <c:dLbls>
          <c:dLblPos val="outEnd"/>
          <c:showLegendKey val="0"/>
          <c:showVal val="1"/>
          <c:showCatName val="0"/>
          <c:showSerName val="0"/>
          <c:showPercent val="0"/>
          <c:showBubbleSize val="0"/>
        </c:dLbls>
        <c:gapWidth val="25"/>
        <c:axId val="994641231"/>
        <c:axId val="994639311"/>
      </c:barChart>
      <c:catAx>
        <c:axId val="994641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639311"/>
        <c:crosses val="autoZero"/>
        <c:auto val="1"/>
        <c:lblAlgn val="ctr"/>
        <c:lblOffset val="100"/>
        <c:noMultiLvlLbl val="0"/>
      </c:catAx>
      <c:valAx>
        <c:axId val="994639311"/>
        <c:scaling>
          <c:orientation val="minMax"/>
        </c:scaling>
        <c:delete val="1"/>
        <c:axPos val="b"/>
        <c:numFmt formatCode="#,##0" sourceLinked="1"/>
        <c:majorTickMark val="none"/>
        <c:minorTickMark val="none"/>
        <c:tickLblPos val="nextTo"/>
        <c:crossAx val="99464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Dashboard.xlsx]Pivot!monthly trend</c:name>
    <c:fmtId val="14"/>
  </c:pivotSource>
  <c:chart>
    <c:title>
      <c:tx>
        <c:rich>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r>
              <a:rPr lang="en-US" sz="1800">
                <a:solidFill>
                  <a:schemeClr val="accent6"/>
                </a:solidFill>
                <a:latin typeface="+mj-lt"/>
              </a:rPr>
              <a:t>Call Trend</a:t>
            </a:r>
          </a:p>
        </c:rich>
      </c:tx>
      <c:layout>
        <c:manualLayout>
          <c:xMode val="edge"/>
          <c:yMode val="edge"/>
          <c:x val="2.5112997770311854E-2"/>
          <c:y val="3.0488597784575251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lumMod val="95000"/>
              </a:schemeClr>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Pivot!$C$24</c:f>
              <c:strCache>
                <c:ptCount val="1"/>
                <c:pt idx="0">
                  <c:v>Call Count2</c:v>
                </c:pt>
              </c:strCache>
            </c:strRef>
          </c:tx>
          <c:spPr>
            <a:gradFill flip="none" rotWithShape="1">
              <a:gsLst>
                <a:gs pos="0">
                  <a:schemeClr val="accent6">
                    <a:lumMod val="60000"/>
                    <a:lumOff val="40000"/>
                    <a:alpha val="50000"/>
                  </a:schemeClr>
                </a:gs>
                <a:gs pos="100000">
                  <a:schemeClr val="accent6"/>
                </a:gs>
              </a:gsLst>
              <a:lin ang="16200000" scaled="1"/>
              <a:tileRect/>
            </a:gradFill>
            <a:ln>
              <a:noFill/>
            </a:ln>
            <a:effectLst/>
          </c:spP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Pivot!$C$25:$C$37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F442-479E-AE46-ABF459E0808D}"/>
            </c:ext>
          </c:extLst>
        </c:ser>
        <c:dLbls>
          <c:showLegendKey val="0"/>
          <c:showVal val="0"/>
          <c:showCatName val="0"/>
          <c:showSerName val="0"/>
          <c:showPercent val="0"/>
          <c:showBubbleSize val="0"/>
        </c:dLbls>
        <c:axId val="1527939056"/>
        <c:axId val="1527943856"/>
      </c:areaChart>
      <c:lineChart>
        <c:grouping val="standard"/>
        <c:varyColors val="0"/>
        <c:ser>
          <c:idx val="0"/>
          <c:order val="0"/>
          <c:tx>
            <c:strRef>
              <c:f>Pivot!$B$24</c:f>
              <c:strCache>
                <c:ptCount val="1"/>
                <c:pt idx="0">
                  <c:v>Call Count</c:v>
                </c:pt>
              </c:strCache>
            </c:strRef>
          </c:tx>
          <c:spPr>
            <a:ln w="28575" cap="rnd">
              <a:solidFill>
                <a:schemeClr val="accent6"/>
              </a:solidFill>
              <a:round/>
            </a:ln>
            <a:effectLst/>
          </c:spPr>
          <c:marker>
            <c:symbol val="circle"/>
            <c:size val="7"/>
            <c:spPr>
              <a:solidFill>
                <a:schemeClr val="bg1">
                  <a:lumMod val="95000"/>
                </a:schemeClr>
              </a:solidFill>
              <a:ln w="25400">
                <a:solidFill>
                  <a:schemeClr val="tx1">
                    <a:lumMod val="85000"/>
                    <a:lumOff val="15000"/>
                  </a:schemeClr>
                </a:solidFill>
              </a:ln>
              <a:effectLst/>
            </c:spPr>
          </c:marke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Pivot!$B$25:$B$37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F442-479E-AE46-ABF459E0808D}"/>
            </c:ext>
          </c:extLst>
        </c:ser>
        <c:dLbls>
          <c:showLegendKey val="0"/>
          <c:showVal val="0"/>
          <c:showCatName val="0"/>
          <c:showSerName val="0"/>
          <c:showPercent val="0"/>
          <c:showBubbleSize val="0"/>
        </c:dLbls>
        <c:marker val="1"/>
        <c:smooth val="0"/>
        <c:axId val="1527939056"/>
        <c:axId val="1527943856"/>
      </c:lineChart>
      <c:catAx>
        <c:axId val="152793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43856"/>
        <c:crosses val="autoZero"/>
        <c:auto val="1"/>
        <c:lblAlgn val="ctr"/>
        <c:lblOffset val="100"/>
        <c:noMultiLvlLbl val="0"/>
      </c:catAx>
      <c:valAx>
        <c:axId val="1527943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3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accent5"/>
                </a:solidFill>
                <a:latin typeface="+mj-lt"/>
                <a:ea typeface="+mn-ea"/>
                <a:cs typeface="+mn-cs"/>
              </a:defRPr>
            </a:pPr>
            <a:r>
              <a:rPr lang="en-US" sz="1800">
                <a:solidFill>
                  <a:schemeClr val="accent5"/>
                </a:solidFill>
                <a:latin typeface="+mj-lt"/>
              </a:rPr>
              <a:t>Calls</a:t>
            </a:r>
          </a:p>
        </c:rich>
      </c:tx>
      <c:layout>
        <c:manualLayout>
          <c:xMode val="edge"/>
          <c:yMode val="edge"/>
          <c:x val="4.1008631148441894E-2"/>
          <c:y val="2.861104634201014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Pivot!$G$52:$G$56</c:f>
              <c:strCache>
                <c:ptCount val="5"/>
                <c:pt idx="0">
                  <c:v>R01</c:v>
                </c:pt>
                <c:pt idx="1">
                  <c:v>R02</c:v>
                </c:pt>
                <c:pt idx="2">
                  <c:v>R03</c:v>
                </c:pt>
                <c:pt idx="3">
                  <c:v>R04</c:v>
                </c:pt>
                <c:pt idx="4">
                  <c:v>R05</c:v>
                </c:pt>
              </c:strCache>
            </c:strRef>
          </c:cat>
          <c:val>
            <c:numRef>
              <c:f>Pivot!$H$52:$H$56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753-45C0-B08B-9EB1A99E55AE}"/>
            </c:ext>
          </c:extLst>
        </c:ser>
        <c:ser>
          <c:idx val="1"/>
          <c:order val="1"/>
          <c:tx>
            <c:strRef>
              <c:f>Pivot!$J$51</c:f>
              <c:strCache>
                <c:ptCount val="1"/>
                <c:pt idx="0">
                  <c:v>Sel. Calls</c:v>
                </c:pt>
              </c:strCache>
            </c:strRef>
          </c:tx>
          <c:spPr>
            <a:gradFill flip="none" rotWithShape="1">
              <a:gsLst>
                <a:gs pos="0">
                  <a:schemeClr val="accent5">
                    <a:lumMod val="60000"/>
                    <a:lumOff val="40000"/>
                  </a:schemeClr>
                </a:gs>
                <a:gs pos="100000">
                  <a:schemeClr val="accent5"/>
                </a:gs>
              </a:gsLst>
              <a:lin ang="0" scaled="1"/>
              <a:tileRect/>
            </a:gradFill>
            <a:ln>
              <a:noFill/>
            </a:ln>
            <a:effectLst/>
          </c:spPr>
          <c:invertIfNegative val="0"/>
          <c:dLbls>
            <c:delete val="1"/>
          </c:dLbls>
          <c:val>
            <c:numRef>
              <c:f>Pivot!$J$52:$J$56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2753-45C0-B08B-9EB1A99E55AE}"/>
            </c:ext>
          </c:extLst>
        </c:ser>
        <c:dLbls>
          <c:dLblPos val="outEnd"/>
          <c:showLegendKey val="0"/>
          <c:showVal val="1"/>
          <c:showCatName val="0"/>
          <c:showSerName val="0"/>
          <c:showPercent val="0"/>
          <c:showBubbleSize val="0"/>
        </c:dLbls>
        <c:gapWidth val="25"/>
        <c:overlap val="100"/>
        <c:axId val="994654191"/>
        <c:axId val="994654671"/>
      </c:barChart>
      <c:catAx>
        <c:axId val="9946541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654671"/>
        <c:crosses val="autoZero"/>
        <c:auto val="1"/>
        <c:lblAlgn val="ctr"/>
        <c:lblOffset val="100"/>
        <c:noMultiLvlLbl val="0"/>
      </c:catAx>
      <c:valAx>
        <c:axId val="994654671"/>
        <c:scaling>
          <c:orientation val="minMax"/>
        </c:scaling>
        <c:delete val="1"/>
        <c:axPos val="t"/>
        <c:numFmt formatCode="General" sourceLinked="1"/>
        <c:majorTickMark val="none"/>
        <c:minorTickMark val="none"/>
        <c:tickLblPos val="nextTo"/>
        <c:crossAx val="99465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r>
              <a:rPr lang="en-US" sz="1800">
                <a:solidFill>
                  <a:schemeClr val="accent6"/>
                </a:solidFill>
                <a:latin typeface="+mj-lt"/>
              </a:rPr>
              <a:t>Amount</a:t>
            </a:r>
          </a:p>
        </c:rich>
      </c:tx>
      <c:layout>
        <c:manualLayout>
          <c:xMode val="edge"/>
          <c:yMode val="edge"/>
          <c:x val="5.9830024215404697E-2"/>
          <c:y val="2.8177274251776886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Pivot!$G$52:$G$56</c:f>
              <c:strCache>
                <c:ptCount val="5"/>
                <c:pt idx="0">
                  <c:v>R01</c:v>
                </c:pt>
                <c:pt idx="1">
                  <c:v>R02</c:v>
                </c:pt>
                <c:pt idx="2">
                  <c:v>R03</c:v>
                </c:pt>
                <c:pt idx="3">
                  <c:v>R04</c:v>
                </c:pt>
                <c:pt idx="4">
                  <c:v>R05</c:v>
                </c:pt>
              </c:strCache>
            </c:strRef>
          </c:cat>
          <c:val>
            <c:numRef>
              <c:f>Pivot!$I$52:$I$56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A07-43D8-898C-44CC8522B56D}"/>
            </c:ext>
          </c:extLst>
        </c:ser>
        <c:ser>
          <c:idx val="1"/>
          <c:order val="1"/>
          <c:tx>
            <c:strRef>
              <c:f>Pivot!$K$51</c:f>
              <c:strCache>
                <c:ptCount val="1"/>
                <c:pt idx="0">
                  <c:v>Sel. Amount</c:v>
                </c:pt>
              </c:strCache>
            </c:strRef>
          </c:tx>
          <c:spPr>
            <a:gradFill flip="none" rotWithShape="1">
              <a:gsLst>
                <a:gs pos="0">
                  <a:schemeClr val="accent6">
                    <a:lumMod val="60000"/>
                    <a:lumOff val="40000"/>
                  </a:schemeClr>
                </a:gs>
                <a:gs pos="100000">
                  <a:schemeClr val="accent6"/>
                </a:gs>
              </a:gsLst>
              <a:lin ang="0" scaled="1"/>
              <a:tileRect/>
            </a:gradFill>
            <a:ln>
              <a:noFill/>
            </a:ln>
            <a:effectLst/>
          </c:spPr>
          <c:invertIfNegative val="0"/>
          <c:dLbls>
            <c:delete val="1"/>
          </c:dLbls>
          <c:val>
            <c:numRef>
              <c:f>Pivot!$K$52:$K$56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DA07-43D8-898C-44CC8522B56D}"/>
            </c:ext>
          </c:extLst>
        </c:ser>
        <c:dLbls>
          <c:dLblPos val="outEnd"/>
          <c:showLegendKey val="0"/>
          <c:showVal val="1"/>
          <c:showCatName val="0"/>
          <c:showSerName val="0"/>
          <c:showPercent val="0"/>
          <c:showBubbleSize val="0"/>
        </c:dLbls>
        <c:gapWidth val="25"/>
        <c:overlap val="100"/>
        <c:axId val="994663311"/>
        <c:axId val="994663791"/>
      </c:barChart>
      <c:catAx>
        <c:axId val="994663311"/>
        <c:scaling>
          <c:orientation val="maxMin"/>
        </c:scaling>
        <c:delete val="1"/>
        <c:axPos val="l"/>
        <c:numFmt formatCode="General" sourceLinked="1"/>
        <c:majorTickMark val="none"/>
        <c:minorTickMark val="none"/>
        <c:tickLblPos val="nextTo"/>
        <c:crossAx val="994663791"/>
        <c:crosses val="autoZero"/>
        <c:auto val="1"/>
        <c:lblAlgn val="ctr"/>
        <c:lblOffset val="100"/>
        <c:noMultiLvlLbl val="0"/>
      </c:catAx>
      <c:valAx>
        <c:axId val="994663791"/>
        <c:scaling>
          <c:orientation val="minMax"/>
        </c:scaling>
        <c:delete val="1"/>
        <c:axPos val="t"/>
        <c:numFmt formatCode="&quot;$&quot;#,###.0,&quot;k&quot;" sourceLinked="1"/>
        <c:majorTickMark val="none"/>
        <c:minorTickMark val="none"/>
        <c:tickLblPos val="nextTo"/>
        <c:crossAx val="9946633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Dashboard.xlsx]Pivot!PivotTable4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Female</a:t>
            </a:r>
            <a:r>
              <a:rPr lang="en-US" b="1"/>
              <a:t> vs. </a:t>
            </a:r>
            <a:r>
              <a:rPr lang="en-US" b="1">
                <a:solidFill>
                  <a:schemeClr val="accent4"/>
                </a:solidFill>
              </a:rPr>
              <a:t>Male</a:t>
            </a:r>
            <a:r>
              <a:rPr lang="en-US" b="1" baseline="0"/>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solidFill>
              <a:schemeClr val="bg1">
                <a:lumMod val="85000"/>
                <a:alpha val="75000"/>
              </a:schemeClr>
            </a:solid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solidFill>
              <a:schemeClr val="bg1">
                <a:lumMod val="85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pivotFmt>
    </c:pivotFmts>
    <c:plotArea>
      <c:layout/>
      <c:barChart>
        <c:barDir val="col"/>
        <c:grouping val="percentStacked"/>
        <c:varyColors val="0"/>
        <c:ser>
          <c:idx val="0"/>
          <c:order val="0"/>
          <c:tx>
            <c:strRef>
              <c:f>Pivot!$B$79:$B$80</c:f>
              <c:strCache>
                <c:ptCount val="1"/>
                <c:pt idx="0">
                  <c:v>Female</c:v>
                </c:pt>
              </c:strCache>
            </c:strRef>
          </c:tx>
          <c:spPr>
            <a:solidFill>
              <a:schemeClr val="accent5"/>
            </a:solidFill>
            <a:ln>
              <a:noFill/>
            </a:ln>
            <a:effectLst/>
          </c:spPr>
          <c:invertIfNegative val="0"/>
          <c:dLbls>
            <c:spPr>
              <a:solidFill>
                <a:schemeClr val="bg1">
                  <a:lumMod val="85000"/>
                  <a:alpha val="75000"/>
                </a:schemeClr>
              </a:solid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Pivot!$A$81:$A$84</c:f>
              <c:strCache>
                <c:ptCount val="3"/>
                <c:pt idx="0">
                  <c:v>Cincinnati</c:v>
                </c:pt>
                <c:pt idx="1">
                  <c:v>Cleveland</c:v>
                </c:pt>
                <c:pt idx="2">
                  <c:v>Columbus</c:v>
                </c:pt>
              </c:strCache>
            </c:strRef>
          </c:cat>
          <c:val>
            <c:numRef>
              <c:f>Pivot!$B$81:$B$84</c:f>
              <c:numCache>
                <c:formatCode>#,##0</c:formatCode>
                <c:ptCount val="3"/>
                <c:pt idx="0">
                  <c:v>144</c:v>
                </c:pt>
                <c:pt idx="1">
                  <c:v>326</c:v>
                </c:pt>
                <c:pt idx="2">
                  <c:v>129</c:v>
                </c:pt>
              </c:numCache>
            </c:numRef>
          </c:val>
          <c:extLst>
            <c:ext xmlns:c16="http://schemas.microsoft.com/office/drawing/2014/chart" uri="{C3380CC4-5D6E-409C-BE32-E72D297353CC}">
              <c16:uniqueId val="{00000000-088E-40F4-9C8B-BB57D9FFFEF4}"/>
            </c:ext>
          </c:extLst>
        </c:ser>
        <c:ser>
          <c:idx val="1"/>
          <c:order val="1"/>
          <c:tx>
            <c:strRef>
              <c:f>Pivot!$C$79:$C$80</c:f>
              <c:strCache>
                <c:ptCount val="1"/>
                <c:pt idx="0">
                  <c:v>Male</c:v>
                </c:pt>
              </c:strCache>
            </c:strRef>
          </c:tx>
          <c:spPr>
            <a:solidFill>
              <a:schemeClr val="accent4"/>
            </a:solidFill>
            <a:ln>
              <a:noFill/>
            </a:ln>
            <a:effectLst/>
          </c:spPr>
          <c:invertIfNegative val="0"/>
          <c:dLbls>
            <c:spPr>
              <a:solidFill>
                <a:schemeClr val="bg1">
                  <a:lumMod val="85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Pivot!$A$81:$A$84</c:f>
              <c:strCache>
                <c:ptCount val="3"/>
                <c:pt idx="0">
                  <c:v>Cincinnati</c:v>
                </c:pt>
                <c:pt idx="1">
                  <c:v>Cleveland</c:v>
                </c:pt>
                <c:pt idx="2">
                  <c:v>Columbus</c:v>
                </c:pt>
              </c:strCache>
            </c:strRef>
          </c:cat>
          <c:val>
            <c:numRef>
              <c:f>Pivot!$C$81:$C$84</c:f>
              <c:numCache>
                <c:formatCode>#,##0</c:formatCode>
                <c:ptCount val="3"/>
                <c:pt idx="0">
                  <c:v>132</c:v>
                </c:pt>
                <c:pt idx="1">
                  <c:v>63</c:v>
                </c:pt>
                <c:pt idx="2">
                  <c:v>206</c:v>
                </c:pt>
              </c:numCache>
            </c:numRef>
          </c:val>
          <c:extLst>
            <c:ext xmlns:c16="http://schemas.microsoft.com/office/drawing/2014/chart" uri="{C3380CC4-5D6E-409C-BE32-E72D297353CC}">
              <c16:uniqueId val="{00000001-088E-40F4-9C8B-BB57D9FFFEF4}"/>
            </c:ext>
          </c:extLst>
        </c:ser>
        <c:dLbls>
          <c:dLblPos val="ctr"/>
          <c:showLegendKey val="0"/>
          <c:showVal val="1"/>
          <c:showCatName val="0"/>
          <c:showSerName val="0"/>
          <c:showPercent val="0"/>
          <c:showBubbleSize val="0"/>
        </c:dLbls>
        <c:gapWidth val="25"/>
        <c:overlap val="100"/>
        <c:axId val="1001350143"/>
        <c:axId val="2040337791"/>
      </c:barChart>
      <c:catAx>
        <c:axId val="1001350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337791"/>
        <c:crosses val="autoZero"/>
        <c:auto val="1"/>
        <c:lblAlgn val="ctr"/>
        <c:lblOffset val="100"/>
        <c:noMultiLvlLbl val="0"/>
      </c:catAx>
      <c:valAx>
        <c:axId val="2040337791"/>
        <c:scaling>
          <c:orientation val="minMax"/>
        </c:scaling>
        <c:delete val="1"/>
        <c:axPos val="l"/>
        <c:numFmt formatCode="0%" sourceLinked="1"/>
        <c:majorTickMark val="out"/>
        <c:minorTickMark val="none"/>
        <c:tickLblPos val="nextTo"/>
        <c:crossAx val="100135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Dashboard.xlsx]Pivot!rep satisfaction</c:name>
    <c:fmtId val="15"/>
  </c:pivotSource>
  <c:chart>
    <c:title>
      <c:tx>
        <c:rich>
          <a:bodyPr rot="0" spcFirstLastPara="1" vertOverflow="ellipsis" vert="horz" wrap="square" anchor="ctr" anchorCtr="1"/>
          <a:lstStyle/>
          <a:p>
            <a:pPr>
              <a:defRPr sz="1800" b="0" i="0" u="none" strike="noStrike" kern="1200" spc="0" baseline="0">
                <a:solidFill>
                  <a:schemeClr val="bg2">
                    <a:lumMod val="50000"/>
                  </a:schemeClr>
                </a:solidFill>
                <a:latin typeface="+mj-lt"/>
                <a:ea typeface="+mn-ea"/>
                <a:cs typeface="+mn-cs"/>
              </a:defRPr>
            </a:pPr>
            <a:r>
              <a:rPr lang="en-US" sz="1800">
                <a:solidFill>
                  <a:schemeClr val="bg2">
                    <a:lumMod val="50000"/>
                  </a:schemeClr>
                </a:solidFill>
                <a:latin typeface="+mj-lt"/>
              </a:rPr>
              <a:t>Rating</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bg2">
                  <a:lumMod val="50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Pivot!$B$90</c:f>
              <c:strCache>
                <c:ptCount val="1"/>
                <c:pt idx="0">
                  <c:v>Total</c:v>
                </c:pt>
              </c:strCache>
            </c:strRef>
          </c:tx>
          <c:spPr>
            <a:solidFill>
              <a:schemeClr val="bg2">
                <a:lumMod val="50000"/>
              </a:schemeClr>
            </a:solidFill>
            <a:ln>
              <a:noFill/>
            </a:ln>
            <a:effectLst/>
          </c:spPr>
          <c:invertIfNegative val="0"/>
          <c:cat>
            <c:strRef>
              <c:f>Pivot!$A$91:$A$97</c:f>
              <c:strCache>
                <c:ptCount val="6"/>
                <c:pt idx="0">
                  <c:v>0</c:v>
                </c:pt>
                <c:pt idx="1">
                  <c:v>1</c:v>
                </c:pt>
                <c:pt idx="2">
                  <c:v>2</c:v>
                </c:pt>
                <c:pt idx="3">
                  <c:v>3</c:v>
                </c:pt>
                <c:pt idx="4">
                  <c:v>4</c:v>
                </c:pt>
                <c:pt idx="5">
                  <c:v>5</c:v>
                </c:pt>
              </c:strCache>
            </c:strRef>
          </c:cat>
          <c:val>
            <c:numRef>
              <c:f>Pivot!$B$91:$B$97</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369A-4E58-AE31-02D2398394B4}"/>
            </c:ext>
          </c:extLst>
        </c:ser>
        <c:dLbls>
          <c:showLegendKey val="0"/>
          <c:showVal val="0"/>
          <c:showCatName val="0"/>
          <c:showSerName val="0"/>
          <c:showPercent val="0"/>
          <c:showBubbleSize val="0"/>
        </c:dLbls>
        <c:gapWidth val="10"/>
        <c:overlap val="-27"/>
        <c:axId val="464092080"/>
        <c:axId val="464090160"/>
      </c:barChart>
      <c:catAx>
        <c:axId val="46409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090160"/>
        <c:crosses val="autoZero"/>
        <c:auto val="1"/>
        <c:lblAlgn val="ctr"/>
        <c:lblOffset val="100"/>
        <c:noMultiLvlLbl val="0"/>
      </c:catAx>
      <c:valAx>
        <c:axId val="4640901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09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215081</xdr:colOff>
      <xdr:row>23</xdr:row>
      <xdr:rowOff>133144</xdr:rowOff>
    </xdr:from>
    <xdr:to>
      <xdr:col>9</xdr:col>
      <xdr:colOff>204840</xdr:colOff>
      <xdr:row>43</xdr:row>
      <xdr:rowOff>14724</xdr:rowOff>
    </xdr:to>
    <xdr:sp macro="" textlink="">
      <xdr:nvSpPr>
        <xdr:cNvPr id="6" name="Rectangle 5">
          <a:extLst>
            <a:ext uri="{FF2B5EF4-FFF2-40B4-BE49-F238E27FC236}">
              <a16:creationId xmlns:a16="http://schemas.microsoft.com/office/drawing/2014/main" id="{BC956D40-45BB-8C95-710E-6171E7F71EB0}"/>
            </a:ext>
          </a:extLst>
        </xdr:cNvPr>
        <xdr:cNvSpPr/>
      </xdr:nvSpPr>
      <xdr:spPr>
        <a:xfrm>
          <a:off x="441867" y="3965823"/>
          <a:ext cx="4820294" cy="3510151"/>
        </a:xfrm>
        <a:prstGeom prst="rect">
          <a:avLst/>
        </a:prstGeom>
        <a:solidFill>
          <a:schemeClr val="bg1"/>
        </a:soli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603265</xdr:colOff>
      <xdr:row>10</xdr:row>
      <xdr:rowOff>133752</xdr:rowOff>
    </xdr:from>
    <xdr:to>
      <xdr:col>11</xdr:col>
      <xdr:colOff>375987</xdr:colOff>
      <xdr:row>20</xdr:row>
      <xdr:rowOff>174459</xdr:rowOff>
    </xdr:to>
    <xdr:graphicFrame macro="">
      <xdr:nvGraphicFramePr>
        <xdr:cNvPr id="2" name="Chart 1">
          <a:extLst>
            <a:ext uri="{FF2B5EF4-FFF2-40B4-BE49-F238E27FC236}">
              <a16:creationId xmlns:a16="http://schemas.microsoft.com/office/drawing/2014/main" id="{2B92341F-AF0D-4B86-A7C4-DFFC1ADAE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215081</xdr:colOff>
      <xdr:row>3</xdr:row>
      <xdr:rowOff>0</xdr:rowOff>
    </xdr:from>
    <xdr:to>
      <xdr:col>4</xdr:col>
      <xdr:colOff>62380</xdr:colOff>
      <xdr:row>7</xdr:row>
      <xdr:rowOff>175683</xdr:rowOff>
    </xdr:to>
    <xdr:sp macro="" textlink="Pivot!A4">
      <xdr:nvSpPr>
        <xdr:cNvPr id="3" name="Rectangle 2">
          <a:extLst>
            <a:ext uri="{FF2B5EF4-FFF2-40B4-BE49-F238E27FC236}">
              <a16:creationId xmlns:a16="http://schemas.microsoft.com/office/drawing/2014/main" id="{010299A5-5A22-3EE8-527B-388A5EA7E430}"/>
            </a:ext>
          </a:extLst>
        </xdr:cNvPr>
        <xdr:cNvSpPr/>
      </xdr:nvSpPr>
      <xdr:spPr>
        <a:xfrm>
          <a:off x="441867" y="204107"/>
          <a:ext cx="1389442" cy="901397"/>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73C40BE-E6D9-4FE7-B7AC-FF988167B8A0}" type="TxLink">
            <a:rPr lang="en-US" sz="2800" b="0" i="0" u="none" strike="noStrike">
              <a:solidFill>
                <a:schemeClr val="bg1"/>
              </a:solidFill>
              <a:latin typeface="+mj-lt"/>
            </a:rPr>
            <a:pPr algn="ctr"/>
            <a:t>1,000</a:t>
          </a:fld>
          <a:endParaRPr lang="en-US" sz="2800">
            <a:solidFill>
              <a:schemeClr val="bg1"/>
            </a:solidFill>
            <a:latin typeface="+mj-lt"/>
          </a:endParaRPr>
        </a:p>
      </xdr:txBody>
    </xdr:sp>
    <xdr:clientData/>
  </xdr:twoCellAnchor>
  <xdr:twoCellAnchor>
    <xdr:from>
      <xdr:col>2</xdr:col>
      <xdr:colOff>139191</xdr:colOff>
      <xdr:row>3</xdr:row>
      <xdr:rowOff>42735</xdr:rowOff>
    </xdr:from>
    <xdr:to>
      <xdr:col>3</xdr:col>
      <xdr:colOff>641779</xdr:colOff>
      <xdr:row>4</xdr:row>
      <xdr:rowOff>74886</xdr:rowOff>
    </xdr:to>
    <xdr:sp macro="" textlink="">
      <xdr:nvSpPr>
        <xdr:cNvPr id="7" name="TextBox 6">
          <a:extLst>
            <a:ext uri="{FF2B5EF4-FFF2-40B4-BE49-F238E27FC236}">
              <a16:creationId xmlns:a16="http://schemas.microsoft.com/office/drawing/2014/main" id="{57E250A9-2B07-6558-7F8E-568C0AEEB8F3}"/>
            </a:ext>
          </a:extLst>
        </xdr:cNvPr>
        <xdr:cNvSpPr txBox="1"/>
      </xdr:nvSpPr>
      <xdr:spPr>
        <a:xfrm>
          <a:off x="596391" y="233235"/>
          <a:ext cx="1162988" cy="222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clientData/>
  </xdr:twoCellAnchor>
  <xdr:twoCellAnchor editAs="oneCell">
    <xdr:from>
      <xdr:col>2</xdr:col>
      <xdr:colOff>83333</xdr:colOff>
      <xdr:row>3</xdr:row>
      <xdr:rowOff>37908</xdr:rowOff>
    </xdr:from>
    <xdr:to>
      <xdr:col>2</xdr:col>
      <xdr:colOff>255317</xdr:colOff>
      <xdr:row>4</xdr:row>
      <xdr:rowOff>7479</xdr:rowOff>
    </xdr:to>
    <xdr:pic>
      <xdr:nvPicPr>
        <xdr:cNvPr id="8" name="Graphic 7" descr="Receiver with solid fill">
          <a:extLst>
            <a:ext uri="{FF2B5EF4-FFF2-40B4-BE49-F238E27FC236}">
              <a16:creationId xmlns:a16="http://schemas.microsoft.com/office/drawing/2014/main" id="{898BEDDB-4DBE-4C6F-8E1C-A223969E567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607508">
          <a:off x="540533" y="228408"/>
          <a:ext cx="171984" cy="160072"/>
        </a:xfrm>
        <a:prstGeom prst="rect">
          <a:avLst/>
        </a:prstGeom>
      </xdr:spPr>
    </xdr:pic>
    <xdr:clientData/>
  </xdr:twoCellAnchor>
  <xdr:twoCellAnchor>
    <xdr:from>
      <xdr:col>2</xdr:col>
      <xdr:colOff>352412</xdr:colOff>
      <xdr:row>6</xdr:row>
      <xdr:rowOff>139190</xdr:rowOff>
    </xdr:from>
    <xdr:to>
      <xdr:col>3</xdr:col>
      <xdr:colOff>432791</xdr:colOff>
      <xdr:row>7</xdr:row>
      <xdr:rowOff>131153</xdr:rowOff>
    </xdr:to>
    <xdr:sp macro="" textlink="Pivot!A8">
      <xdr:nvSpPr>
        <xdr:cNvPr id="9" name="TextBox 8">
          <a:extLst>
            <a:ext uri="{FF2B5EF4-FFF2-40B4-BE49-F238E27FC236}">
              <a16:creationId xmlns:a16="http://schemas.microsoft.com/office/drawing/2014/main" id="{71A4D654-4B9F-B364-8001-2A2CD74D5D73}"/>
            </a:ext>
          </a:extLst>
        </xdr:cNvPr>
        <xdr:cNvSpPr txBox="1"/>
      </xdr:nvSpPr>
      <xdr:spPr>
        <a:xfrm>
          <a:off x="809612" y="901190"/>
          <a:ext cx="740779" cy="182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BF0ED8-5FC0-4764-951E-5007DDBB418A}" type="TxLink">
            <a:rPr lang="en-US" sz="1100" b="0" i="0" u="none" strike="noStrike">
              <a:solidFill>
                <a:schemeClr val="accent6">
                  <a:lumMod val="20000"/>
                  <a:lumOff val="80000"/>
                </a:schemeClr>
              </a:solidFill>
              <a:latin typeface="Aptos"/>
            </a:rPr>
            <a:pPr algn="ctr"/>
            <a:t>1,000</a:t>
          </a:fld>
          <a:endParaRPr lang="en-US" sz="1100">
            <a:solidFill>
              <a:schemeClr val="accent6">
                <a:lumMod val="20000"/>
                <a:lumOff val="80000"/>
              </a:schemeClr>
            </a:solidFill>
          </a:endParaRPr>
        </a:p>
      </xdr:txBody>
    </xdr:sp>
    <xdr:clientData/>
  </xdr:twoCellAnchor>
  <xdr:twoCellAnchor>
    <xdr:from>
      <xdr:col>5</xdr:col>
      <xdr:colOff>594088</xdr:colOff>
      <xdr:row>3</xdr:row>
      <xdr:rowOff>0</xdr:rowOff>
    </xdr:from>
    <xdr:to>
      <xdr:col>8</xdr:col>
      <xdr:colOff>0</xdr:colOff>
      <xdr:row>7</xdr:row>
      <xdr:rowOff>180034</xdr:rowOff>
    </xdr:to>
    <xdr:sp macro="" textlink="Pivot!B4">
      <xdr:nvSpPr>
        <xdr:cNvPr id="14" name="Rectangle 13">
          <a:extLst>
            <a:ext uri="{FF2B5EF4-FFF2-40B4-BE49-F238E27FC236}">
              <a16:creationId xmlns:a16="http://schemas.microsoft.com/office/drawing/2014/main" id="{AF7CE14E-3E69-4871-8D4E-D1EDC109C98D}"/>
            </a:ext>
          </a:extLst>
        </xdr:cNvPr>
        <xdr:cNvSpPr/>
      </xdr:nvSpPr>
      <xdr:spPr>
        <a:xfrm>
          <a:off x="3053453" y="181429"/>
          <a:ext cx="1401626" cy="905748"/>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5BCEE0F-183E-414B-9966-2ABF37C64BC9}" type="TxLink">
            <a:rPr lang="en-US" sz="2400" b="0" i="0" u="none" strike="noStrike">
              <a:solidFill>
                <a:schemeClr val="bg1"/>
              </a:solidFill>
              <a:latin typeface="+mj-lt"/>
            </a:rPr>
            <a:pPr algn="ctr"/>
            <a:t>$96,623</a:t>
          </a:fld>
          <a:endParaRPr lang="en-US" sz="2400">
            <a:solidFill>
              <a:schemeClr val="bg1"/>
            </a:solidFill>
            <a:latin typeface="+mj-lt"/>
          </a:endParaRPr>
        </a:p>
      </xdr:txBody>
    </xdr:sp>
    <xdr:clientData/>
  </xdr:twoCellAnchor>
  <xdr:twoCellAnchor>
    <xdr:from>
      <xdr:col>6</xdr:col>
      <xdr:colOff>65109</xdr:colOff>
      <xdr:row>3</xdr:row>
      <xdr:rowOff>57552</xdr:rowOff>
    </xdr:from>
    <xdr:to>
      <xdr:col>7</xdr:col>
      <xdr:colOff>563463</xdr:colOff>
      <xdr:row>4</xdr:row>
      <xdr:rowOff>89703</xdr:rowOff>
    </xdr:to>
    <xdr:sp macro="" textlink="">
      <xdr:nvSpPr>
        <xdr:cNvPr id="15" name="TextBox 14">
          <a:extLst>
            <a:ext uri="{FF2B5EF4-FFF2-40B4-BE49-F238E27FC236}">
              <a16:creationId xmlns:a16="http://schemas.microsoft.com/office/drawing/2014/main" id="{ACA90A21-55C3-4FF9-9AA0-D5CB74709F47}"/>
            </a:ext>
          </a:extLst>
        </xdr:cNvPr>
        <xdr:cNvSpPr txBox="1"/>
      </xdr:nvSpPr>
      <xdr:spPr>
        <a:xfrm>
          <a:off x="3189712" y="238981"/>
          <a:ext cx="1163592" cy="213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Amount</a:t>
          </a:r>
        </a:p>
      </xdr:txBody>
    </xdr:sp>
    <xdr:clientData/>
  </xdr:twoCellAnchor>
  <xdr:twoCellAnchor editAs="oneCell">
    <xdr:from>
      <xdr:col>6</xdr:col>
      <xdr:colOff>12869</xdr:colOff>
      <xdr:row>3</xdr:row>
      <xdr:rowOff>52725</xdr:rowOff>
    </xdr:from>
    <xdr:to>
      <xdr:col>6</xdr:col>
      <xdr:colOff>177617</xdr:colOff>
      <xdr:row>4</xdr:row>
      <xdr:rowOff>22296</xdr:rowOff>
    </xdr:to>
    <xdr:pic>
      <xdr:nvPicPr>
        <xdr:cNvPr id="16" name="Graphic 15">
          <a:extLst>
            <a:ext uri="{FF2B5EF4-FFF2-40B4-BE49-F238E27FC236}">
              <a16:creationId xmlns:a16="http://schemas.microsoft.com/office/drawing/2014/main" id="{8C9096FB-F6BF-46EF-83E2-BE50F393491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3137472" y="234154"/>
          <a:ext cx="164748" cy="151000"/>
        </a:xfrm>
        <a:prstGeom prst="rect">
          <a:avLst/>
        </a:prstGeom>
      </xdr:spPr>
    </xdr:pic>
    <xdr:clientData/>
  </xdr:twoCellAnchor>
  <xdr:twoCellAnchor>
    <xdr:from>
      <xdr:col>6</xdr:col>
      <xdr:colOff>274096</xdr:colOff>
      <xdr:row>6</xdr:row>
      <xdr:rowOff>154007</xdr:rowOff>
    </xdr:from>
    <xdr:to>
      <xdr:col>7</xdr:col>
      <xdr:colOff>354475</xdr:colOff>
      <xdr:row>7</xdr:row>
      <xdr:rowOff>145970</xdr:rowOff>
    </xdr:to>
    <xdr:sp macro="" textlink="Pivot!B8">
      <xdr:nvSpPr>
        <xdr:cNvPr id="17" name="TextBox 16">
          <a:extLst>
            <a:ext uri="{FF2B5EF4-FFF2-40B4-BE49-F238E27FC236}">
              <a16:creationId xmlns:a16="http://schemas.microsoft.com/office/drawing/2014/main" id="{26629992-25D9-4657-9715-897E959AE8BB}"/>
            </a:ext>
          </a:extLst>
        </xdr:cNvPr>
        <xdr:cNvSpPr txBox="1"/>
      </xdr:nvSpPr>
      <xdr:spPr>
        <a:xfrm>
          <a:off x="3398699" y="879721"/>
          <a:ext cx="745617" cy="173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8AEEF5B-0479-4A10-B49F-5EB4C55FFD8A}" type="TxLink">
            <a:rPr lang="en-US" sz="1100" b="0" i="0" u="none" strike="noStrike">
              <a:solidFill>
                <a:schemeClr val="accent6">
                  <a:lumMod val="20000"/>
                  <a:lumOff val="80000"/>
                </a:schemeClr>
              </a:solidFill>
              <a:latin typeface="Aptos"/>
            </a:rPr>
            <a:pPr algn="ctr"/>
            <a:t>$96,623</a:t>
          </a:fld>
          <a:endParaRPr lang="en-US" sz="1100">
            <a:solidFill>
              <a:schemeClr val="accent6">
                <a:lumMod val="20000"/>
                <a:lumOff val="80000"/>
              </a:schemeClr>
            </a:solidFill>
          </a:endParaRPr>
        </a:p>
      </xdr:txBody>
    </xdr:sp>
    <xdr:clientData/>
  </xdr:twoCellAnchor>
  <xdr:twoCellAnchor>
    <xdr:from>
      <xdr:col>9</xdr:col>
      <xdr:colOff>589854</xdr:colOff>
      <xdr:row>3</xdr:row>
      <xdr:rowOff>0</xdr:rowOff>
    </xdr:from>
    <xdr:to>
      <xdr:col>12</xdr:col>
      <xdr:colOff>0</xdr:colOff>
      <xdr:row>7</xdr:row>
      <xdr:rowOff>178523</xdr:rowOff>
    </xdr:to>
    <xdr:sp macro="" textlink="Pivot!C4">
      <xdr:nvSpPr>
        <xdr:cNvPr id="18" name="Rectangle 17">
          <a:extLst>
            <a:ext uri="{FF2B5EF4-FFF2-40B4-BE49-F238E27FC236}">
              <a16:creationId xmlns:a16="http://schemas.microsoft.com/office/drawing/2014/main" id="{81CC8A1B-65E0-47C4-8C1A-DC71CA0D6894}"/>
            </a:ext>
          </a:extLst>
        </xdr:cNvPr>
        <xdr:cNvSpPr/>
      </xdr:nvSpPr>
      <xdr:spPr>
        <a:xfrm>
          <a:off x="5710171" y="181429"/>
          <a:ext cx="1405861" cy="904237"/>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1FE4A1D-640E-4EEA-A11B-F955035DF57A}" type="TxLink">
            <a:rPr lang="en-US" sz="2400" b="0" i="0" u="none" strike="noStrike">
              <a:solidFill>
                <a:schemeClr val="bg1"/>
              </a:solidFill>
              <a:latin typeface="+mj-lt"/>
            </a:rPr>
            <a:pPr algn="ctr"/>
            <a:t>89,850</a:t>
          </a:fld>
          <a:endParaRPr lang="en-US" sz="2400">
            <a:solidFill>
              <a:schemeClr val="bg1"/>
            </a:solidFill>
            <a:latin typeface="+mj-lt"/>
          </a:endParaRPr>
        </a:p>
      </xdr:txBody>
    </xdr:sp>
    <xdr:clientData/>
  </xdr:twoCellAnchor>
  <xdr:twoCellAnchor>
    <xdr:from>
      <xdr:col>10</xdr:col>
      <xdr:colOff>65108</xdr:colOff>
      <xdr:row>3</xdr:row>
      <xdr:rowOff>45575</xdr:rowOff>
    </xdr:from>
    <xdr:to>
      <xdr:col>11</xdr:col>
      <xdr:colOff>563462</xdr:colOff>
      <xdr:row>4</xdr:row>
      <xdr:rowOff>77726</xdr:rowOff>
    </xdr:to>
    <xdr:sp macro="" textlink="">
      <xdr:nvSpPr>
        <xdr:cNvPr id="19" name="TextBox 18">
          <a:extLst>
            <a:ext uri="{FF2B5EF4-FFF2-40B4-BE49-F238E27FC236}">
              <a16:creationId xmlns:a16="http://schemas.microsoft.com/office/drawing/2014/main" id="{EFDFC1D8-9EF8-4095-B47F-238C7433311A}"/>
            </a:ext>
          </a:extLst>
        </xdr:cNvPr>
        <xdr:cNvSpPr txBox="1"/>
      </xdr:nvSpPr>
      <xdr:spPr>
        <a:xfrm>
          <a:off x="5805508" y="236075"/>
          <a:ext cx="1158754" cy="222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Duration</a:t>
          </a:r>
        </a:p>
      </xdr:txBody>
    </xdr:sp>
    <xdr:clientData/>
  </xdr:twoCellAnchor>
  <xdr:twoCellAnchor editAs="oneCell">
    <xdr:from>
      <xdr:col>10</xdr:col>
      <xdr:colOff>12868</xdr:colOff>
      <xdr:row>3</xdr:row>
      <xdr:rowOff>40748</xdr:rowOff>
    </xdr:from>
    <xdr:to>
      <xdr:col>10</xdr:col>
      <xdr:colOff>177616</xdr:colOff>
      <xdr:row>4</xdr:row>
      <xdr:rowOff>20903</xdr:rowOff>
    </xdr:to>
    <xdr:pic>
      <xdr:nvPicPr>
        <xdr:cNvPr id="20" name="Graphic 19">
          <a:extLst>
            <a:ext uri="{FF2B5EF4-FFF2-40B4-BE49-F238E27FC236}">
              <a16:creationId xmlns:a16="http://schemas.microsoft.com/office/drawing/2014/main" id="{51004FF1-EBFB-408D-9FC9-5CA7DED901C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5753268" y="231248"/>
          <a:ext cx="164748" cy="170656"/>
        </a:xfrm>
        <a:prstGeom prst="rect">
          <a:avLst/>
        </a:prstGeom>
      </xdr:spPr>
    </xdr:pic>
    <xdr:clientData/>
  </xdr:twoCellAnchor>
  <xdr:twoCellAnchor>
    <xdr:from>
      <xdr:col>10</xdr:col>
      <xdr:colOff>274095</xdr:colOff>
      <xdr:row>6</xdr:row>
      <xdr:rowOff>142030</xdr:rowOff>
    </xdr:from>
    <xdr:to>
      <xdr:col>11</xdr:col>
      <xdr:colOff>354474</xdr:colOff>
      <xdr:row>7</xdr:row>
      <xdr:rowOff>133993</xdr:rowOff>
    </xdr:to>
    <xdr:sp macro="" textlink="Pivot!C8">
      <xdr:nvSpPr>
        <xdr:cNvPr id="21" name="TextBox 20">
          <a:extLst>
            <a:ext uri="{FF2B5EF4-FFF2-40B4-BE49-F238E27FC236}">
              <a16:creationId xmlns:a16="http://schemas.microsoft.com/office/drawing/2014/main" id="{D90710BE-F5FA-483E-9891-47603B789510}"/>
            </a:ext>
          </a:extLst>
        </xdr:cNvPr>
        <xdr:cNvSpPr txBox="1"/>
      </xdr:nvSpPr>
      <xdr:spPr>
        <a:xfrm>
          <a:off x="6014495" y="904030"/>
          <a:ext cx="740779" cy="182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BC3197-76A1-415C-8E03-F540D04BF1AA}" type="TxLink">
            <a:rPr lang="en-US" sz="1100" b="0" i="0" u="none" strike="noStrike">
              <a:solidFill>
                <a:schemeClr val="accent6">
                  <a:lumMod val="20000"/>
                  <a:lumOff val="80000"/>
                </a:schemeClr>
              </a:solidFill>
              <a:latin typeface="Aptos"/>
            </a:rPr>
            <a:pPr algn="ctr"/>
            <a:t>89,850</a:t>
          </a:fld>
          <a:endParaRPr lang="en-US" sz="1100">
            <a:solidFill>
              <a:schemeClr val="accent6">
                <a:lumMod val="20000"/>
                <a:lumOff val="80000"/>
              </a:schemeClr>
            </a:solidFill>
          </a:endParaRPr>
        </a:p>
      </xdr:txBody>
    </xdr:sp>
    <xdr:clientData/>
  </xdr:twoCellAnchor>
  <xdr:twoCellAnchor>
    <xdr:from>
      <xdr:col>13</xdr:col>
      <xdr:colOff>534821</xdr:colOff>
      <xdr:row>3</xdr:row>
      <xdr:rowOff>0</xdr:rowOff>
    </xdr:from>
    <xdr:to>
      <xdr:col>15</xdr:col>
      <xdr:colOff>304800</xdr:colOff>
      <xdr:row>7</xdr:row>
      <xdr:rowOff>180034</xdr:rowOff>
    </xdr:to>
    <xdr:sp macro="" textlink="Pivot!D4">
      <xdr:nvSpPr>
        <xdr:cNvPr id="22" name="Rectangle 21">
          <a:extLst>
            <a:ext uri="{FF2B5EF4-FFF2-40B4-BE49-F238E27FC236}">
              <a16:creationId xmlns:a16="http://schemas.microsoft.com/office/drawing/2014/main" id="{0ACAEE00-D905-4649-89F2-A0BE2318DFB9}"/>
            </a:ext>
          </a:extLst>
        </xdr:cNvPr>
        <xdr:cNvSpPr/>
      </xdr:nvSpPr>
      <xdr:spPr>
        <a:xfrm>
          <a:off x="8316091" y="181429"/>
          <a:ext cx="1372598" cy="905748"/>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FCE6F28-4F41-4BF0-A75B-330AD958FE97}" type="TxLink">
            <a:rPr lang="en-US" sz="2400" b="0" i="0" u="none" strike="noStrike">
              <a:solidFill>
                <a:schemeClr val="bg1"/>
              </a:solidFill>
              <a:latin typeface="+mj-lt"/>
            </a:rPr>
            <a:pPr algn="ctr"/>
            <a:t>3.9</a:t>
          </a:fld>
          <a:endParaRPr lang="en-US" sz="2400">
            <a:solidFill>
              <a:schemeClr val="bg1"/>
            </a:solidFill>
            <a:latin typeface="+mj-lt"/>
          </a:endParaRPr>
        </a:p>
      </xdr:txBody>
    </xdr:sp>
    <xdr:clientData/>
  </xdr:twoCellAnchor>
  <xdr:twoCellAnchor>
    <xdr:from>
      <xdr:col>13</xdr:col>
      <xdr:colOff>666242</xdr:colOff>
      <xdr:row>3</xdr:row>
      <xdr:rowOff>57552</xdr:rowOff>
    </xdr:from>
    <xdr:to>
      <xdr:col>15</xdr:col>
      <xdr:colOff>212096</xdr:colOff>
      <xdr:row>4</xdr:row>
      <xdr:rowOff>89703</xdr:rowOff>
    </xdr:to>
    <xdr:sp macro="" textlink="">
      <xdr:nvSpPr>
        <xdr:cNvPr id="23" name="TextBox 22">
          <a:extLst>
            <a:ext uri="{FF2B5EF4-FFF2-40B4-BE49-F238E27FC236}">
              <a16:creationId xmlns:a16="http://schemas.microsoft.com/office/drawing/2014/main" id="{CF5774D0-303E-4B83-8708-D78D52E8E1AF}"/>
            </a:ext>
          </a:extLst>
        </xdr:cNvPr>
        <xdr:cNvSpPr txBox="1"/>
      </xdr:nvSpPr>
      <xdr:spPr>
        <a:xfrm>
          <a:off x="8387842" y="248052"/>
          <a:ext cx="1158754" cy="222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Avg.</a:t>
          </a:r>
          <a:r>
            <a:rPr lang="en-US" sz="1100" baseline="0">
              <a:solidFill>
                <a:schemeClr val="bg1"/>
              </a:solidFill>
              <a:latin typeface="+mj-lt"/>
            </a:rPr>
            <a:t> Rating</a:t>
          </a:r>
          <a:endParaRPr lang="en-US" sz="1100">
            <a:solidFill>
              <a:schemeClr val="bg1"/>
            </a:solidFill>
            <a:latin typeface="+mj-lt"/>
          </a:endParaRPr>
        </a:p>
      </xdr:txBody>
    </xdr:sp>
    <xdr:clientData/>
  </xdr:twoCellAnchor>
  <xdr:twoCellAnchor editAs="oneCell">
    <xdr:from>
      <xdr:col>13</xdr:col>
      <xdr:colOff>614002</xdr:colOff>
      <xdr:row>3</xdr:row>
      <xdr:rowOff>52725</xdr:rowOff>
    </xdr:from>
    <xdr:to>
      <xdr:col>13</xdr:col>
      <xdr:colOff>778750</xdr:colOff>
      <xdr:row>4</xdr:row>
      <xdr:rowOff>32880</xdr:rowOff>
    </xdr:to>
    <xdr:pic>
      <xdr:nvPicPr>
        <xdr:cNvPr id="24" name="Graphic 23">
          <a:extLst>
            <a:ext uri="{FF2B5EF4-FFF2-40B4-BE49-F238E27FC236}">
              <a16:creationId xmlns:a16="http://schemas.microsoft.com/office/drawing/2014/main" id="{3C1E5BC8-3510-426E-8F81-DF513EB3EEDD}"/>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8335602" y="243225"/>
          <a:ext cx="164748" cy="170656"/>
        </a:xfrm>
        <a:prstGeom prst="rect">
          <a:avLst/>
        </a:prstGeom>
      </xdr:spPr>
    </xdr:pic>
    <xdr:clientData/>
  </xdr:twoCellAnchor>
  <xdr:twoCellAnchor>
    <xdr:from>
      <xdr:col>13</xdr:col>
      <xdr:colOff>879462</xdr:colOff>
      <xdr:row>6</xdr:row>
      <xdr:rowOff>154007</xdr:rowOff>
    </xdr:from>
    <xdr:to>
      <xdr:col>15</xdr:col>
      <xdr:colOff>3108</xdr:colOff>
      <xdr:row>7</xdr:row>
      <xdr:rowOff>145970</xdr:rowOff>
    </xdr:to>
    <xdr:sp macro="" textlink="Pivot!D8">
      <xdr:nvSpPr>
        <xdr:cNvPr id="25" name="TextBox 24">
          <a:extLst>
            <a:ext uri="{FF2B5EF4-FFF2-40B4-BE49-F238E27FC236}">
              <a16:creationId xmlns:a16="http://schemas.microsoft.com/office/drawing/2014/main" id="{AAF084E8-2FA9-4D63-9E7E-F2467AB2C3E6}"/>
            </a:ext>
          </a:extLst>
        </xdr:cNvPr>
        <xdr:cNvSpPr txBox="1"/>
      </xdr:nvSpPr>
      <xdr:spPr>
        <a:xfrm>
          <a:off x="8601062" y="916007"/>
          <a:ext cx="736546" cy="182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0AB34A-DEDA-4CD2-B7C4-DDA91037E1E2}" type="TxLink">
            <a:rPr lang="en-US" sz="1100" b="0" i="0" u="none" strike="noStrike">
              <a:solidFill>
                <a:schemeClr val="accent6">
                  <a:lumMod val="20000"/>
                  <a:lumOff val="80000"/>
                </a:schemeClr>
              </a:solidFill>
              <a:latin typeface="Aptos"/>
            </a:rPr>
            <a:pPr algn="ctr"/>
            <a:t>3.9</a:t>
          </a:fld>
          <a:endParaRPr lang="en-US" sz="1100">
            <a:solidFill>
              <a:schemeClr val="accent6">
                <a:lumMod val="20000"/>
                <a:lumOff val="80000"/>
              </a:schemeClr>
            </a:solidFill>
          </a:endParaRPr>
        </a:p>
      </xdr:txBody>
    </xdr:sp>
    <xdr:clientData/>
  </xdr:twoCellAnchor>
  <xdr:twoCellAnchor>
    <xdr:from>
      <xdr:col>16</xdr:col>
      <xdr:colOff>614960</xdr:colOff>
      <xdr:row>3</xdr:row>
      <xdr:rowOff>0</xdr:rowOff>
    </xdr:from>
    <xdr:to>
      <xdr:col>19</xdr:col>
      <xdr:colOff>67439</xdr:colOff>
      <xdr:row>7</xdr:row>
      <xdr:rowOff>145281</xdr:rowOff>
    </xdr:to>
    <xdr:sp macro="" textlink="Pivot!E4">
      <xdr:nvSpPr>
        <xdr:cNvPr id="26" name="Rectangle 25">
          <a:extLst>
            <a:ext uri="{FF2B5EF4-FFF2-40B4-BE49-F238E27FC236}">
              <a16:creationId xmlns:a16="http://schemas.microsoft.com/office/drawing/2014/main" id="{6741FBEB-D2EC-44F0-9E6A-D10FAB0DAC75}"/>
            </a:ext>
          </a:extLst>
        </xdr:cNvPr>
        <xdr:cNvSpPr/>
      </xdr:nvSpPr>
      <xdr:spPr>
        <a:xfrm>
          <a:off x="10664087" y="181429"/>
          <a:ext cx="1448193" cy="87099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2096D85-A6B9-4B18-9CE0-105C5AC7B262}" type="TxLink">
            <a:rPr lang="en-US" sz="2400" b="0" i="0" u="none" strike="noStrike">
              <a:solidFill>
                <a:schemeClr val="bg1">
                  <a:lumMod val="95000"/>
                </a:schemeClr>
              </a:solidFill>
              <a:latin typeface="+mj-lt"/>
            </a:rPr>
            <a:pPr algn="ctr"/>
            <a:t>307</a:t>
          </a:fld>
          <a:endParaRPr lang="en-US" sz="2400">
            <a:solidFill>
              <a:schemeClr val="bg1">
                <a:lumMod val="95000"/>
              </a:schemeClr>
            </a:solidFill>
            <a:latin typeface="+mj-lt"/>
          </a:endParaRPr>
        </a:p>
      </xdr:txBody>
    </xdr:sp>
    <xdr:clientData/>
  </xdr:twoCellAnchor>
  <xdr:twoCellAnchor>
    <xdr:from>
      <xdr:col>17</xdr:col>
      <xdr:colOff>70089</xdr:colOff>
      <xdr:row>3</xdr:row>
      <xdr:rowOff>14833</xdr:rowOff>
    </xdr:from>
    <xdr:to>
      <xdr:col>18</xdr:col>
      <xdr:colOff>610777</xdr:colOff>
      <xdr:row>4</xdr:row>
      <xdr:rowOff>46984</xdr:rowOff>
    </xdr:to>
    <xdr:sp macro="" textlink="">
      <xdr:nvSpPr>
        <xdr:cNvPr id="27" name="TextBox 26">
          <a:extLst>
            <a:ext uri="{FF2B5EF4-FFF2-40B4-BE49-F238E27FC236}">
              <a16:creationId xmlns:a16="http://schemas.microsoft.com/office/drawing/2014/main" id="{109AC513-E8CE-4225-B353-B4824108E93E}"/>
            </a:ext>
          </a:extLst>
        </xdr:cNvPr>
        <xdr:cNvSpPr txBox="1"/>
      </xdr:nvSpPr>
      <xdr:spPr>
        <a:xfrm>
          <a:off x="10784454" y="196262"/>
          <a:ext cx="1205926" cy="213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Happy</a:t>
          </a:r>
          <a:r>
            <a:rPr lang="en-US" sz="1100" baseline="0">
              <a:solidFill>
                <a:schemeClr val="bg1"/>
              </a:solidFill>
              <a:latin typeface="+mj-lt"/>
            </a:rPr>
            <a:t> Callers</a:t>
          </a:r>
          <a:endParaRPr lang="en-US" sz="1100">
            <a:solidFill>
              <a:schemeClr val="bg1"/>
            </a:solidFill>
            <a:latin typeface="+mj-lt"/>
          </a:endParaRPr>
        </a:p>
      </xdr:txBody>
    </xdr:sp>
    <xdr:clientData/>
  </xdr:twoCellAnchor>
  <xdr:twoCellAnchor editAs="oneCell">
    <xdr:from>
      <xdr:col>16</xdr:col>
      <xdr:colOff>622330</xdr:colOff>
      <xdr:row>3</xdr:row>
      <xdr:rowOff>50324</xdr:rowOff>
    </xdr:from>
    <xdr:to>
      <xdr:col>17</xdr:col>
      <xdr:colOff>130911</xdr:colOff>
      <xdr:row>4</xdr:row>
      <xdr:rowOff>30479</xdr:rowOff>
    </xdr:to>
    <xdr:pic>
      <xdr:nvPicPr>
        <xdr:cNvPr id="28" name="Graphic 27">
          <a:extLst>
            <a:ext uri="{FF2B5EF4-FFF2-40B4-BE49-F238E27FC236}">
              <a16:creationId xmlns:a16="http://schemas.microsoft.com/office/drawing/2014/main" id="{37E246F1-D527-4EF3-A495-D97E6807B9E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10671457" y="231753"/>
          <a:ext cx="173819" cy="161584"/>
        </a:xfrm>
        <a:prstGeom prst="rect">
          <a:avLst/>
        </a:prstGeom>
      </xdr:spPr>
    </xdr:pic>
    <xdr:clientData/>
  </xdr:twoCellAnchor>
  <xdr:twoCellAnchor>
    <xdr:from>
      <xdr:col>17</xdr:col>
      <xdr:colOff>223992</xdr:colOff>
      <xdr:row>6</xdr:row>
      <xdr:rowOff>131447</xdr:rowOff>
    </xdr:from>
    <xdr:to>
      <xdr:col>18</xdr:col>
      <xdr:colOff>346705</xdr:colOff>
      <xdr:row>7</xdr:row>
      <xdr:rowOff>123410</xdr:rowOff>
    </xdr:to>
    <xdr:sp macro="" textlink="Pivot!E8">
      <xdr:nvSpPr>
        <xdr:cNvPr id="29" name="TextBox 28">
          <a:extLst>
            <a:ext uri="{FF2B5EF4-FFF2-40B4-BE49-F238E27FC236}">
              <a16:creationId xmlns:a16="http://schemas.microsoft.com/office/drawing/2014/main" id="{2911192B-2C44-4007-98FD-199BE59798B2}"/>
            </a:ext>
          </a:extLst>
        </xdr:cNvPr>
        <xdr:cNvSpPr txBox="1"/>
      </xdr:nvSpPr>
      <xdr:spPr>
        <a:xfrm>
          <a:off x="10828492" y="851114"/>
          <a:ext cx="778880" cy="171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0C3D69-B8AB-4718-8E57-0E3517F58EDE}" type="TxLink">
            <a:rPr lang="en-US" sz="1100" b="0" i="0" u="none" strike="noStrike">
              <a:solidFill>
                <a:schemeClr val="accent6">
                  <a:lumMod val="20000"/>
                  <a:lumOff val="80000"/>
                </a:schemeClr>
              </a:solidFill>
              <a:latin typeface="Aptos"/>
            </a:rPr>
            <a:pPr algn="ctr"/>
            <a:t>307</a:t>
          </a:fld>
          <a:endParaRPr lang="en-US" sz="1100">
            <a:solidFill>
              <a:schemeClr val="accent6">
                <a:lumMod val="20000"/>
                <a:lumOff val="80000"/>
              </a:schemeClr>
            </a:solidFill>
          </a:endParaRPr>
        </a:p>
      </xdr:txBody>
    </xdr:sp>
    <xdr:clientData/>
  </xdr:twoCellAnchor>
  <xdr:twoCellAnchor editAs="oneCell">
    <xdr:from>
      <xdr:col>9</xdr:col>
      <xdr:colOff>203783</xdr:colOff>
      <xdr:row>24</xdr:row>
      <xdr:rowOff>116171</xdr:rowOff>
    </xdr:from>
    <xdr:to>
      <xdr:col>11</xdr:col>
      <xdr:colOff>311727</xdr:colOff>
      <xdr:row>34</xdr:row>
      <xdr:rowOff>70990</xdr:rowOff>
    </xdr:to>
    <mc:AlternateContent xmlns:mc="http://schemas.openxmlformats.org/markup-compatibility/2006" xmlns:a14="http://schemas.microsoft.com/office/drawing/2010/main">
      <mc:Choice Requires="a14">
        <xdr:graphicFrame macro="">
          <xdr:nvGraphicFramePr>
            <xdr:cNvPr id="30" name="Representative">
              <a:extLst>
                <a:ext uri="{FF2B5EF4-FFF2-40B4-BE49-F238E27FC236}">
                  <a16:creationId xmlns:a16="http://schemas.microsoft.com/office/drawing/2014/main" id="{6BB47F57-3E9A-4101-9424-2228986818E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272238" y="4203262"/>
              <a:ext cx="1424125" cy="18020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215081</xdr:colOff>
      <xdr:row>9</xdr:row>
      <xdr:rowOff>49319</xdr:rowOff>
    </xdr:from>
    <xdr:to>
      <xdr:col>8</xdr:col>
      <xdr:colOff>654917</xdr:colOff>
      <xdr:row>22</xdr:row>
      <xdr:rowOff>114446</xdr:rowOff>
    </xdr:to>
    <xdr:graphicFrame macro="">
      <xdr:nvGraphicFramePr>
        <xdr:cNvPr id="32" name="Chart 31">
          <a:extLst>
            <a:ext uri="{FF2B5EF4-FFF2-40B4-BE49-F238E27FC236}">
              <a16:creationId xmlns:a16="http://schemas.microsoft.com/office/drawing/2014/main" id="{4967DEB9-0D20-4D5D-9B0E-6893001CA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222250</xdr:colOff>
      <xdr:row>23</xdr:row>
      <xdr:rowOff>130734</xdr:rowOff>
    </xdr:from>
    <xdr:to>
      <xdr:col>6</xdr:col>
      <xdr:colOff>168088</xdr:colOff>
      <xdr:row>43</xdr:row>
      <xdr:rowOff>0</xdr:rowOff>
    </xdr:to>
    <xdr:graphicFrame macro="">
      <xdr:nvGraphicFramePr>
        <xdr:cNvPr id="4" name="Chart 3">
          <a:extLst>
            <a:ext uri="{FF2B5EF4-FFF2-40B4-BE49-F238E27FC236}">
              <a16:creationId xmlns:a16="http://schemas.microsoft.com/office/drawing/2014/main" id="{762BDE36-7C41-4371-BEE6-FB7BE0375B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31632</xdr:colOff>
      <xdr:row>23</xdr:row>
      <xdr:rowOff>133144</xdr:rowOff>
    </xdr:from>
    <xdr:to>
      <xdr:col>9</xdr:col>
      <xdr:colOff>201084</xdr:colOff>
      <xdr:row>43</xdr:row>
      <xdr:rowOff>20159</xdr:rowOff>
    </xdr:to>
    <xdr:graphicFrame macro="">
      <xdr:nvGraphicFramePr>
        <xdr:cNvPr id="5" name="Chart 4">
          <a:extLst>
            <a:ext uri="{FF2B5EF4-FFF2-40B4-BE49-F238E27FC236}">
              <a16:creationId xmlns:a16="http://schemas.microsoft.com/office/drawing/2014/main" id="{D4B38FD9-617F-4EF9-8DBE-EC4F6DA529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13774</xdr:colOff>
      <xdr:row>9</xdr:row>
      <xdr:rowOff>10248</xdr:rowOff>
    </xdr:from>
    <xdr:to>
      <xdr:col>15</xdr:col>
      <xdr:colOff>252448</xdr:colOff>
      <xdr:row>22</xdr:row>
      <xdr:rowOff>114446</xdr:rowOff>
    </xdr:to>
    <xdr:graphicFrame macro="">
      <xdr:nvGraphicFramePr>
        <xdr:cNvPr id="11" name="Chart 10">
          <a:extLst>
            <a:ext uri="{FF2B5EF4-FFF2-40B4-BE49-F238E27FC236}">
              <a16:creationId xmlns:a16="http://schemas.microsoft.com/office/drawing/2014/main" id="{3AA9FA74-8A84-4AC6-A926-387E8CA59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402826</xdr:colOff>
      <xdr:row>9</xdr:row>
      <xdr:rowOff>20159</xdr:rowOff>
    </xdr:from>
    <xdr:to>
      <xdr:col>19</xdr:col>
      <xdr:colOff>67439</xdr:colOff>
      <xdr:row>22</xdr:row>
      <xdr:rowOff>114446</xdr:rowOff>
    </xdr:to>
    <xdr:graphicFrame macro="">
      <xdr:nvGraphicFramePr>
        <xdr:cNvPr id="13" name="Chart 12">
          <a:extLst>
            <a:ext uri="{FF2B5EF4-FFF2-40B4-BE49-F238E27FC236}">
              <a16:creationId xmlns:a16="http://schemas.microsoft.com/office/drawing/2014/main" id="{DBB4C80A-8330-4F44-8185-BE221DB30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148838</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300301</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156628</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776.001678935187" backgroundQuery="1" createdVersion="8" refreshedVersion="8" minRefreshableVersion="3" recordCount="0" supportSubquery="1" supportAdvancedDrill="1" xr:uid="{9026BF8B-7EBD-4340-8930-C7D89453BE0C}">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776.865471759258" backgroundQuery="1" createdVersion="8" refreshedVersion="8" minRefreshableVersion="3" recordCount="0" supportSubquery="1" supportAdvancedDrill="1" xr:uid="{62D59A30-4A32-431C-94A7-323589707459}">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777.43814953704" backgroundQuery="1" createdVersion="8" refreshedVersion="8" minRefreshableVersion="3" recordCount="0" supportSubquery="1" supportAdvancedDrill="1" xr:uid="{7AF74FA7-7D9C-425B-8EA6-3CBFC858323D}">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777.864261574075" backgroundQuery="1" createdVersion="8" refreshedVersion="8" minRefreshableVersion="3" recordCount="0" supportSubquery="1" supportAdvancedDrill="1" xr:uid="{231AB8B8-434E-4199-813C-00E45ACB423F}">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817.92357071759" backgroundQuery="1" createdVersion="8" refreshedVersion="8" minRefreshableVersion="3" recordCount="0" supportSubquery="1" supportAdvancedDrill="1" xr:uid="{B91D0723-E716-4DC7-8383-07D56E3DE43C}">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817.923571180552" backgroundQuery="1" createdVersion="8" refreshedVersion="8" minRefreshableVersion="3" recordCount="0" supportSubquery="1" supportAdvancedDrill="1" xr:uid="{7BBCBC13-1E48-4C16-9965-8BD8F51596D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817.923571412037" backgroundQuery="1" createdVersion="8" refreshedVersion="8" minRefreshableVersion="3" recordCount="0" supportSubquery="1" supportAdvancedDrill="1" xr:uid="{AC461C48-60BC-4122-95B9-F3B9CC43316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817.923571874999" backgroundQuery="1" createdVersion="8" refreshedVersion="8" minRefreshableVersion="3" recordCount="0" supportSubquery="1" supportAdvancedDrill="1" xr:uid="{03413813-FF37-4BC2-8115-5E655F2122EC}">
  <cacheSource type="external" connectionId="1"/>
  <cacheFields count="1">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817.923572222222" backgroundQuery="1" createdVersion="8" refreshedVersion="8" minRefreshableVersion="3" recordCount="0" supportSubquery="1" supportAdvancedDrill="1" xr:uid="{EE5C38A0-0588-4D54-B393-F7DF6A42814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Mitchell" refreshedDate="45776.001675115738" backgroundQuery="1" createdVersion="3" refreshedVersion="8" minRefreshableVersion="3" recordCount="0" supportSubquery="1" supportAdvancedDrill="1" xr:uid="{F465DB5B-115C-4A3F-8F19-936F25DA3BCF}">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345227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EE9CFC-9514-4B01-8B07-CEFB163ED08A}" name="summary pivot"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CEEF92-0239-4B84-A210-A1433275087F}" name="reps pivot"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52:C58"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765598-E7B3-4647-A263-40D6E65F6402}" name="monthly trend" cacheId="66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7">
  <location ref="A24:C37" firstHeaderRow="0" firstDataRow="1" firstDataCol="1"/>
  <pivotFields count="5">
    <pivotField allDrilled="1" showAll="0" dataSourceSort="1" defaultAttributeDrillState="1"/>
    <pivotField axis="axisRow" allDrilled="1" showAll="0" dataSourceSort="1" defaultAttributeDrillState="1">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13" format="2" series="1">
      <pivotArea type="data" outline="0" fieldPosition="0">
        <references count="1">
          <reference field="4294967294" count="1" selected="0">
            <x v="1"/>
          </reference>
        </references>
      </pivotArea>
    </chartFormat>
    <chartFormat chart="13"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1"/>
          </reference>
        </references>
      </pivotArea>
    </chartFormat>
    <chartFormat chart="14"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85EF94-CFD6-45A5-B417-7D3897141D05}" name="selected rep" cacheId="66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64:A69" firstHeaderRow="1" firstDataRow="1" firstDataCol="1"/>
  <pivotFields count="1">
    <pivotField axis="axisRow" allDrilled="1" showAll="0" dataSourceSort="1" defaultAttributeDrillState="1">
      <items count="6">
        <item x="0"/>
        <item x="1"/>
        <item x="2"/>
        <item x="3"/>
        <item x="4"/>
        <item t="default"/>
      </items>
    </pivotField>
  </pivotFields>
  <rowFields count="1">
    <field x="0"/>
  </rowFields>
  <rowItems count="5">
    <i>
      <x/>
    </i>
    <i>
      <x v="1"/>
    </i>
    <i>
      <x v="2"/>
    </i>
    <i>
      <x v="3"/>
    </i>
    <i>
      <x v="4"/>
    </i>
  </rowItems>
  <formats count="1">
    <format dxfId="1">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EFFCDE-22CD-45B0-96BB-BBD24D439EAC}" name="rep satisfaction" cacheId="669"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8">
  <location ref="A90:B97" firstHeaderRow="1" firstDataRow="1" firstDataCol="1"/>
  <pivotFields count="3">
    <pivotField dataField="1" showAll="0"/>
    <pivotField axis="axisRow" allDrilled="1" showAll="0" dataSourceSort="1" defaultAttributeDrillState="1">
      <items count="7">
        <item x="0"/>
        <item x="1"/>
        <item x="2"/>
        <item x="3"/>
        <item x="4"/>
        <item x="5"/>
        <item t="default"/>
      </items>
    </pivotField>
    <pivotField allDrilled="1" showAll="0" dataSourceSort="1"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83C378-3063-4872-88DD-851CBCB5A50D}" name="PivotTable4"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79:D84"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3">
    <chartFormat chart="7" format="12" series="1">
      <pivotArea type="data" outline="0" fieldPosition="0">
        <references count="2">
          <reference field="4294967294" count="1" selected="0">
            <x v="0"/>
          </reference>
          <reference field="1" count="1" selected="0">
            <x v="0"/>
          </reference>
        </references>
      </pivotArea>
    </chartFormat>
    <chartFormat chart="7" format="13" series="1">
      <pivotArea type="data" outline="0" fieldPosition="0">
        <references count="2">
          <reference field="4294967294" count="1" selected="0">
            <x v="0"/>
          </reference>
          <reference field="1" count="1" selected="0">
            <x v="1"/>
          </reference>
        </references>
      </pivotArea>
    </chartFormat>
    <chartFormat chart="7" format="14">
      <pivotArea type="data" outline="0" fieldPosition="0">
        <references count="3">
          <reference field="4294967294" count="1" selected="0">
            <x v="0"/>
          </reference>
          <reference field="0" count="1" selected="0">
            <x v="0"/>
          </reference>
          <reference field="1"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8A2983-E773-455D-A428-56487A72BE16}" name="rep pivot" cacheId="657"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7:E8"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29A5132-4676-42D7-BAE2-A635301C50DB}" name="rep amounts" cacheId="3"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8">
  <location ref="A104:G123" firstHeaderRow="1" firstDataRow="2" firstDataCol="1"/>
  <pivotFields count="4">
    <pivotField axis="axisCol" allDrilled="1" showAll="0" dataSourceSort="1" defaultSubtotal="0" defaultAttributeDrillState="1">
      <items count="5">
        <item x="0"/>
        <item x="1"/>
        <item x="2"/>
        <item x="3"/>
        <item x="4"/>
      </items>
    </pivotField>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dataField="1" showAl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85CC27C-82C7-40DC-B438-4C14A03977F3}" name="weekday trend" cacheId="663"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21">
  <location ref="H24:I32" firstHeaderRow="1" firstDataRow="1" firstDataCol="1"/>
  <pivotFields count="3">
    <pivotField allDrilled="1" showAll="0" dataSourceSort="1" defaultAttributeDrillState="1"/>
    <pivotField axis="axisRow" allDrilled="1" showAll="0" sortType="ascending" defaultAttributeDrillState="1">
      <items count="8">
        <item x="3"/>
        <item x="1"/>
        <item x="5"/>
        <item x="6"/>
        <item x="4"/>
        <item x="0"/>
        <item x="2"/>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BB59F16-6E28-4964-AB54-EF32DEA316F4}" sourceName="[calls].[Representative]">
  <pivotTables>
    <pivotTable tabId="6" name="rep pivot"/>
    <pivotTable tabId="6" name="monthly trend"/>
    <pivotTable tabId="6" name="weekday trend"/>
    <pivotTable tabId="6" name="selected rep"/>
    <pivotTable tabId="6" name="rep satisfaction"/>
  </pivotTables>
  <data>
    <olap pivotCacheId="173452271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D1B18DC-F6E9-4723-9017-940E19040C95}" cache="Slicer_Representative" caption="Representative" level="1" style="SlicerStyleDark5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inancial Year"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tableColumns count="4">
    <tableColumn id="1" xr3:uid="{02688061-6A8C-4E23-B7FF-D00CD8B58CAC}" name="Customer ID" dataDxfId="5"/>
    <tableColumn id="2" xr3:uid="{771678B6-DB44-426B-9874-B4E421A440D5}" name="Gend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59" zoomScaleNormal="115" workbookViewId="0">
      <selection activeCell="Q22" sqref="Q22"/>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1002</v>
      </c>
    </row>
    <row r="2" spans="2:20" x14ac:dyDescent="0.35">
      <c r="R2" s="1"/>
    </row>
    <row r="3" spans="2:20" x14ac:dyDescent="0.35">
      <c r="B3" s="14" t="s">
        <v>25</v>
      </c>
      <c r="C3" s="14" t="s">
        <v>0</v>
      </c>
      <c r="D3" s="15" t="s">
        <v>1</v>
      </c>
      <c r="E3" s="16" t="s">
        <v>3</v>
      </c>
      <c r="F3" s="16" t="s">
        <v>4</v>
      </c>
      <c r="G3" s="14" t="s">
        <v>2</v>
      </c>
      <c r="H3" s="14" t="s">
        <v>994</v>
      </c>
      <c r="I3" t="s">
        <v>1081</v>
      </c>
      <c r="J3" t="s">
        <v>1035</v>
      </c>
      <c r="K3" t="s">
        <v>1036</v>
      </c>
      <c r="L3" t="s">
        <v>1037</v>
      </c>
      <c r="Q3" s="8" t="s">
        <v>0</v>
      </c>
      <c r="R3" s="9" t="s">
        <v>1083</v>
      </c>
      <c r="S3" s="9" t="s">
        <v>995</v>
      </c>
      <c r="T3" s="10" t="s">
        <v>996</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paperSize="9" orientation="portrait" horizontalDpi="360" verticalDpi="36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E846F-8A54-4BEE-B870-7E22337E167F}">
  <dimension ref="A3:K123"/>
  <sheetViews>
    <sheetView topLeftCell="A94" zoomScale="59" zoomScaleNormal="85" workbookViewId="0">
      <selection activeCell="C66" sqref="C66"/>
    </sheetView>
  </sheetViews>
  <sheetFormatPr defaultRowHeight="14.5" x14ac:dyDescent="0.35"/>
  <cols>
    <col min="1" max="1" width="14.08203125" bestFit="1" customWidth="1"/>
    <col min="2" max="2" width="10" bestFit="1" customWidth="1"/>
    <col min="3" max="3" width="11" bestFit="1" customWidth="1"/>
    <col min="4" max="4" width="10.25" bestFit="1" customWidth="1"/>
    <col min="5" max="5" width="7.58203125" bestFit="1" customWidth="1"/>
    <col min="6" max="6" width="6.4140625" bestFit="1" customWidth="1"/>
    <col min="7" max="7" width="10.75" bestFit="1" customWidth="1"/>
    <col min="8" max="8" width="14.08203125" bestFit="1" customWidth="1"/>
    <col min="9" max="9" width="10" bestFit="1" customWidth="1"/>
    <col min="10" max="10" width="11.08203125" bestFit="1" customWidth="1"/>
  </cols>
  <sheetData>
    <row r="3" spans="1:5" x14ac:dyDescent="0.35">
      <c r="A3" t="s">
        <v>1044</v>
      </c>
      <c r="B3" t="s">
        <v>1040</v>
      </c>
      <c r="C3" t="s">
        <v>1041</v>
      </c>
      <c r="D3" t="s">
        <v>1042</v>
      </c>
      <c r="E3" t="s">
        <v>1043</v>
      </c>
    </row>
    <row r="4" spans="1:5" x14ac:dyDescent="0.35">
      <c r="A4" s="20">
        <v>1000</v>
      </c>
      <c r="B4" s="21">
        <v>96623</v>
      </c>
      <c r="C4" s="20">
        <v>89850</v>
      </c>
      <c r="D4" s="22">
        <v>3.8854000000000033</v>
      </c>
      <c r="E4" s="20">
        <v>307</v>
      </c>
    </row>
    <row r="7" spans="1:5" x14ac:dyDescent="0.35">
      <c r="A7" t="s">
        <v>1044</v>
      </c>
      <c r="B7" t="s">
        <v>1040</v>
      </c>
      <c r="C7" t="s">
        <v>1041</v>
      </c>
      <c r="D7" t="s">
        <v>1042</v>
      </c>
      <c r="E7" t="s">
        <v>1043</v>
      </c>
    </row>
    <row r="8" spans="1:5" x14ac:dyDescent="0.35">
      <c r="A8" s="20">
        <v>1000</v>
      </c>
      <c r="B8" s="21">
        <v>96623</v>
      </c>
      <c r="C8" s="20">
        <v>89850</v>
      </c>
      <c r="D8" s="22">
        <v>3.8854000000000033</v>
      </c>
      <c r="E8" s="20">
        <v>307</v>
      </c>
    </row>
    <row r="24" spans="1:9" x14ac:dyDescent="0.35">
      <c r="A24" s="23" t="s">
        <v>1045</v>
      </c>
      <c r="B24" t="s">
        <v>1044</v>
      </c>
      <c r="C24" t="s">
        <v>1059</v>
      </c>
      <c r="H24" s="23" t="s">
        <v>1045</v>
      </c>
      <c r="I24" t="s">
        <v>1044</v>
      </c>
    </row>
    <row r="25" spans="1:9" x14ac:dyDescent="0.35">
      <c r="A25" s="25" t="s">
        <v>1047</v>
      </c>
      <c r="B25" s="20">
        <v>79</v>
      </c>
      <c r="C25" s="20">
        <v>79</v>
      </c>
      <c r="H25" s="25" t="s">
        <v>1063</v>
      </c>
      <c r="I25" s="20">
        <v>146</v>
      </c>
    </row>
    <row r="26" spans="1:9" x14ac:dyDescent="0.35">
      <c r="A26" s="25" t="s">
        <v>1048</v>
      </c>
      <c r="B26" s="20">
        <v>66</v>
      </c>
      <c r="C26" s="20">
        <v>66</v>
      </c>
      <c r="H26" s="25" t="s">
        <v>1061</v>
      </c>
      <c r="I26" s="20">
        <v>133</v>
      </c>
    </row>
    <row r="27" spans="1:9" x14ac:dyDescent="0.35">
      <c r="A27" s="25" t="s">
        <v>1049</v>
      </c>
      <c r="B27" s="20">
        <v>155</v>
      </c>
      <c r="C27" s="20">
        <v>155</v>
      </c>
      <c r="H27" s="25" t="s">
        <v>1065</v>
      </c>
      <c r="I27" s="20">
        <v>138</v>
      </c>
    </row>
    <row r="28" spans="1:9" x14ac:dyDescent="0.35">
      <c r="A28" s="25" t="s">
        <v>1050</v>
      </c>
      <c r="B28" s="20">
        <v>136</v>
      </c>
      <c r="C28" s="20">
        <v>136</v>
      </c>
      <c r="H28" s="25" t="s">
        <v>1066</v>
      </c>
      <c r="I28" s="20">
        <v>153</v>
      </c>
    </row>
    <row r="29" spans="1:9" x14ac:dyDescent="0.35">
      <c r="A29" s="25" t="s">
        <v>1051</v>
      </c>
      <c r="B29" s="20">
        <v>83</v>
      </c>
      <c r="C29" s="20">
        <v>83</v>
      </c>
      <c r="H29" s="25" t="s">
        <v>1064</v>
      </c>
      <c r="I29" s="20">
        <v>128</v>
      </c>
    </row>
    <row r="30" spans="1:9" x14ac:dyDescent="0.35">
      <c r="A30" s="25" t="s">
        <v>1052</v>
      </c>
      <c r="B30" s="20">
        <v>67</v>
      </c>
      <c r="C30" s="20">
        <v>67</v>
      </c>
      <c r="H30" s="25" t="s">
        <v>1060</v>
      </c>
      <c r="I30" s="20">
        <v>141</v>
      </c>
    </row>
    <row r="31" spans="1:9" x14ac:dyDescent="0.35">
      <c r="A31" s="25" t="s">
        <v>1053</v>
      </c>
      <c r="B31" s="20">
        <v>64</v>
      </c>
      <c r="C31" s="20">
        <v>64</v>
      </c>
      <c r="H31" s="25" t="s">
        <v>1062</v>
      </c>
      <c r="I31" s="20">
        <v>161</v>
      </c>
    </row>
    <row r="32" spans="1:9" x14ac:dyDescent="0.35">
      <c r="A32" s="25" t="s">
        <v>1054</v>
      </c>
      <c r="B32" s="20">
        <v>50</v>
      </c>
      <c r="C32" s="20">
        <v>50</v>
      </c>
      <c r="H32" s="25" t="s">
        <v>1046</v>
      </c>
      <c r="I32" s="20">
        <v>1000</v>
      </c>
    </row>
    <row r="33" spans="1:3" x14ac:dyDescent="0.35">
      <c r="A33" s="25" t="s">
        <v>1055</v>
      </c>
      <c r="B33" s="20">
        <v>76</v>
      </c>
      <c r="C33" s="20">
        <v>76</v>
      </c>
    </row>
    <row r="34" spans="1:3" x14ac:dyDescent="0.35">
      <c r="A34" s="25" t="s">
        <v>1056</v>
      </c>
      <c r="B34" s="20">
        <v>114</v>
      </c>
      <c r="C34" s="20">
        <v>114</v>
      </c>
    </row>
    <row r="35" spans="1:3" x14ac:dyDescent="0.35">
      <c r="A35" s="25" t="s">
        <v>1057</v>
      </c>
      <c r="B35" s="20">
        <v>57</v>
      </c>
      <c r="C35" s="20">
        <v>57</v>
      </c>
    </row>
    <row r="36" spans="1:3" x14ac:dyDescent="0.35">
      <c r="A36" s="25" t="s">
        <v>1058</v>
      </c>
      <c r="B36" s="20">
        <v>53</v>
      </c>
      <c r="C36" s="20">
        <v>53</v>
      </c>
    </row>
    <row r="37" spans="1:3" x14ac:dyDescent="0.35">
      <c r="A37" s="25" t="s">
        <v>1046</v>
      </c>
      <c r="B37" s="20">
        <v>1000</v>
      </c>
      <c r="C37" s="20">
        <v>1000</v>
      </c>
    </row>
    <row r="49" spans="1:11" x14ac:dyDescent="0.35">
      <c r="G49" t="s">
        <v>1067</v>
      </c>
      <c r="J49" t="s">
        <v>1073</v>
      </c>
      <c r="K49" t="str">
        <f>A65</f>
        <v>R01</v>
      </c>
    </row>
    <row r="51" spans="1:11" x14ac:dyDescent="0.35">
      <c r="G51" t="s">
        <v>1068</v>
      </c>
      <c r="H51" t="s">
        <v>1069</v>
      </c>
      <c r="I51" t="s">
        <v>1070</v>
      </c>
      <c r="J51" t="s">
        <v>1071</v>
      </c>
      <c r="K51" t="s">
        <v>1072</v>
      </c>
    </row>
    <row r="52" spans="1:11" x14ac:dyDescent="0.35">
      <c r="A52" s="23" t="s">
        <v>1045</v>
      </c>
      <c r="B52" t="s">
        <v>1044</v>
      </c>
      <c r="C52" t="s">
        <v>1040</v>
      </c>
      <c r="G52" t="str" cm="1">
        <f t="array" ref="G52:I56">A53:C57</f>
        <v>R01</v>
      </c>
      <c r="H52">
        <v>189</v>
      </c>
      <c r="I52" s="26">
        <v>18415</v>
      </c>
      <c r="J52" cm="1">
        <f t="array" ref="J52:J56">IF(G52:G56=$K$49,$H$52:$H$56,NA())</f>
        <v>189</v>
      </c>
      <c r="K52" cm="1">
        <f t="array" ref="K52:K56">IF(G52:G56=$K$49,$I$52:$I$56,NA())</f>
        <v>18415</v>
      </c>
    </row>
    <row r="53" spans="1:11" x14ac:dyDescent="0.35">
      <c r="A53" s="25" t="s">
        <v>11</v>
      </c>
      <c r="B53" s="20">
        <v>189</v>
      </c>
      <c r="C53" s="21">
        <v>18415</v>
      </c>
      <c r="G53" t="str">
        <v>R02</v>
      </c>
      <c r="H53">
        <v>218</v>
      </c>
      <c r="I53" s="26">
        <v>20581</v>
      </c>
      <c r="J53" t="e">
        <v>#N/A</v>
      </c>
      <c r="K53" t="e">
        <v>#N/A</v>
      </c>
    </row>
    <row r="54" spans="1:11" x14ac:dyDescent="0.35">
      <c r="A54" s="25" t="s">
        <v>9</v>
      </c>
      <c r="B54" s="20">
        <v>218</v>
      </c>
      <c r="C54" s="21">
        <v>20581</v>
      </c>
      <c r="G54" t="str">
        <v>R03</v>
      </c>
      <c r="H54">
        <v>207</v>
      </c>
      <c r="I54" s="26">
        <v>20872</v>
      </c>
      <c r="J54" t="e">
        <v>#N/A</v>
      </c>
      <c r="K54" t="e">
        <v>#N/A</v>
      </c>
    </row>
    <row r="55" spans="1:11" x14ac:dyDescent="0.35">
      <c r="A55" s="25" t="s">
        <v>6</v>
      </c>
      <c r="B55" s="20">
        <v>207</v>
      </c>
      <c r="C55" s="21">
        <v>20872</v>
      </c>
      <c r="G55" t="str">
        <v>R04</v>
      </c>
      <c r="H55">
        <v>186</v>
      </c>
      <c r="I55" s="26">
        <v>16651</v>
      </c>
      <c r="J55" t="e">
        <v>#N/A</v>
      </c>
      <c r="K55" t="e">
        <v>#N/A</v>
      </c>
    </row>
    <row r="56" spans="1:11" x14ac:dyDescent="0.35">
      <c r="A56" s="25" t="s">
        <v>13</v>
      </c>
      <c r="B56" s="20">
        <v>186</v>
      </c>
      <c r="C56" s="21">
        <v>16651</v>
      </c>
      <c r="G56" t="str">
        <v>R05</v>
      </c>
      <c r="H56">
        <v>200</v>
      </c>
      <c r="I56" s="26">
        <v>20104</v>
      </c>
      <c r="J56" t="e">
        <v>#N/A</v>
      </c>
      <c r="K56" t="e">
        <v>#N/A</v>
      </c>
    </row>
    <row r="57" spans="1:11" x14ac:dyDescent="0.35">
      <c r="A57" s="25" t="s">
        <v>10</v>
      </c>
      <c r="B57" s="20">
        <v>200</v>
      </c>
      <c r="C57" s="21">
        <v>20104</v>
      </c>
    </row>
    <row r="58" spans="1:11" x14ac:dyDescent="0.35">
      <c r="A58" s="25" t="s">
        <v>1046</v>
      </c>
      <c r="B58" s="20">
        <v>1000</v>
      </c>
      <c r="C58" s="21">
        <v>96623</v>
      </c>
    </row>
    <row r="63" spans="1:11" x14ac:dyDescent="0.35">
      <c r="G63" s="14" t="s">
        <v>1076</v>
      </c>
    </row>
    <row r="64" spans="1:11" x14ac:dyDescent="0.35">
      <c r="A64" s="23" t="s">
        <v>1045</v>
      </c>
    </row>
    <row r="65" spans="1:8" x14ac:dyDescent="0.35">
      <c r="A65" s="27" t="s">
        <v>11</v>
      </c>
      <c r="G65" t="s">
        <v>1077</v>
      </c>
      <c r="H65" s="1">
        <f>A8/A4</f>
        <v>1</v>
      </c>
    </row>
    <row r="66" spans="1:8" x14ac:dyDescent="0.35">
      <c r="A66" s="27" t="s">
        <v>9</v>
      </c>
      <c r="G66" t="s">
        <v>1069</v>
      </c>
      <c r="H66">
        <f>_xlfn.XLOOKUP(A65,G52:G56,H52:H56)</f>
        <v>189</v>
      </c>
    </row>
    <row r="67" spans="1:8" x14ac:dyDescent="0.35">
      <c r="A67" s="27" t="s">
        <v>6</v>
      </c>
      <c r="G67" t="s">
        <v>1070</v>
      </c>
      <c r="H67" s="41">
        <f>_xlfn.XLOOKUP(A65,G52:G56,I52:I56)</f>
        <v>18415</v>
      </c>
    </row>
    <row r="68" spans="1:8" x14ac:dyDescent="0.35">
      <c r="A68" s="27" t="s">
        <v>13</v>
      </c>
    </row>
    <row r="69" spans="1:8" x14ac:dyDescent="0.35">
      <c r="A69" s="27" t="s">
        <v>10</v>
      </c>
      <c r="G69" t="s">
        <v>1078</v>
      </c>
      <c r="H69">
        <f>_xlfn.RANK.AVG(H66,H52:H56)</f>
        <v>4</v>
      </c>
    </row>
    <row r="70" spans="1:8" x14ac:dyDescent="0.35">
      <c r="G70" t="s">
        <v>1079</v>
      </c>
      <c r="H70">
        <f>_xlfn.RANK.AVG(H67,I52:I56)</f>
        <v>4</v>
      </c>
    </row>
    <row r="72" spans="1:8" x14ac:dyDescent="0.35">
      <c r="G72" t="s">
        <v>1080</v>
      </c>
    </row>
    <row r="73" spans="1:8" x14ac:dyDescent="0.35">
      <c r="H73" t="str">
        <f>"% of calls:"&amp;TEXT(H65,"0%")</f>
        <v>% of calls:100%</v>
      </c>
    </row>
    <row r="74" spans="1:8" x14ac:dyDescent="0.35">
      <c r="H74" t="str">
        <f>IF(COUNTA(A65:A69)&gt;1,"","call rank:"&amp;H69)</f>
        <v/>
      </c>
    </row>
    <row r="75" spans="1:8" x14ac:dyDescent="0.35">
      <c r="H75" t="str">
        <f>IF(COUNTA(A65:A69)&gt;1,"","amount rank:"&amp;H70)</f>
        <v/>
      </c>
    </row>
    <row r="76" spans="1:8" x14ac:dyDescent="0.35">
      <c r="H76" t="str">
        <f>IF(COUNTA(A65:A69)&gt;1,"","Call rank:"&amp;H69)</f>
        <v/>
      </c>
    </row>
    <row r="79" spans="1:8" x14ac:dyDescent="0.35">
      <c r="A79" s="23" t="s">
        <v>1044</v>
      </c>
      <c r="B79" s="23" t="s">
        <v>1074</v>
      </c>
    </row>
    <row r="80" spans="1:8" x14ac:dyDescent="0.35">
      <c r="A80" s="23" t="s">
        <v>1045</v>
      </c>
      <c r="B80" t="s">
        <v>998</v>
      </c>
      <c r="C80" t="s">
        <v>997</v>
      </c>
      <c r="D80" t="s">
        <v>1046</v>
      </c>
    </row>
    <row r="81" spans="1:4" x14ac:dyDescent="0.35">
      <c r="A81" s="25" t="s">
        <v>1001</v>
      </c>
      <c r="B81" s="20">
        <v>144</v>
      </c>
      <c r="C81" s="20">
        <v>132</v>
      </c>
      <c r="D81" s="20">
        <v>276</v>
      </c>
    </row>
    <row r="82" spans="1:4" x14ac:dyDescent="0.35">
      <c r="A82" s="25" t="s">
        <v>1000</v>
      </c>
      <c r="B82" s="20">
        <v>326</v>
      </c>
      <c r="C82" s="20">
        <v>63</v>
      </c>
      <c r="D82" s="20">
        <v>389</v>
      </c>
    </row>
    <row r="83" spans="1:4" x14ac:dyDescent="0.35">
      <c r="A83" s="25" t="s">
        <v>999</v>
      </c>
      <c r="B83" s="20">
        <v>129</v>
      </c>
      <c r="C83" s="20">
        <v>206</v>
      </c>
      <c r="D83" s="20">
        <v>335</v>
      </c>
    </row>
    <row r="84" spans="1:4" x14ac:dyDescent="0.35">
      <c r="A84" s="25" t="s">
        <v>1046</v>
      </c>
      <c r="B84" s="20">
        <v>599</v>
      </c>
      <c r="C84" s="20">
        <v>401</v>
      </c>
      <c r="D84" s="20">
        <v>1000</v>
      </c>
    </row>
    <row r="90" spans="1:4" x14ac:dyDescent="0.35">
      <c r="A90" s="23" t="s">
        <v>1045</v>
      </c>
      <c r="B90" t="s">
        <v>1044</v>
      </c>
    </row>
    <row r="91" spans="1:4" x14ac:dyDescent="0.35">
      <c r="A91" s="25">
        <v>0</v>
      </c>
      <c r="B91" s="20">
        <v>1</v>
      </c>
    </row>
    <row r="92" spans="1:4" x14ac:dyDescent="0.35">
      <c r="A92" s="25">
        <v>1</v>
      </c>
      <c r="B92" s="20">
        <v>8</v>
      </c>
    </row>
    <row r="93" spans="1:4" x14ac:dyDescent="0.35">
      <c r="A93" s="25">
        <v>2</v>
      </c>
      <c r="B93" s="20">
        <v>59</v>
      </c>
    </row>
    <row r="94" spans="1:4" x14ac:dyDescent="0.35">
      <c r="A94" s="25">
        <v>3</v>
      </c>
      <c r="B94" s="20">
        <v>197</v>
      </c>
    </row>
    <row r="95" spans="1:4" x14ac:dyDescent="0.35">
      <c r="A95" s="25">
        <v>4</v>
      </c>
      <c r="B95" s="20">
        <v>428</v>
      </c>
    </row>
    <row r="96" spans="1:4" x14ac:dyDescent="0.35">
      <c r="A96" s="25">
        <v>5</v>
      </c>
      <c r="B96" s="20">
        <v>307</v>
      </c>
    </row>
    <row r="97" spans="1:7" x14ac:dyDescent="0.35">
      <c r="A97" s="25" t="s">
        <v>1046</v>
      </c>
      <c r="B97" s="20">
        <v>1000</v>
      </c>
    </row>
    <row r="104" spans="1:7" x14ac:dyDescent="0.35">
      <c r="A104" s="23" t="s">
        <v>1040</v>
      </c>
      <c r="B104" s="23" t="s">
        <v>1074</v>
      </c>
    </row>
    <row r="105" spans="1:7" x14ac:dyDescent="0.35">
      <c r="A105" s="23" t="s">
        <v>1045</v>
      </c>
      <c r="B105" t="s">
        <v>11</v>
      </c>
      <c r="C105" t="s">
        <v>9</v>
      </c>
      <c r="D105" t="s">
        <v>6</v>
      </c>
      <c r="E105" t="s">
        <v>13</v>
      </c>
      <c r="F105" t="s">
        <v>10</v>
      </c>
      <c r="G105" t="s">
        <v>1046</v>
      </c>
    </row>
    <row r="106" spans="1:7" x14ac:dyDescent="0.35">
      <c r="A106" s="25" t="s">
        <v>1001</v>
      </c>
    </row>
    <row r="107" spans="1:7" x14ac:dyDescent="0.35">
      <c r="A107" s="28" t="s">
        <v>20</v>
      </c>
      <c r="B107" s="21">
        <v>891</v>
      </c>
      <c r="C107" s="21">
        <v>1332</v>
      </c>
      <c r="D107" s="21">
        <v>1282</v>
      </c>
      <c r="E107" s="21">
        <v>739</v>
      </c>
      <c r="F107" s="21">
        <v>560</v>
      </c>
      <c r="G107" s="21">
        <v>4804</v>
      </c>
    </row>
    <row r="108" spans="1:7" x14ac:dyDescent="0.35">
      <c r="A108" s="28" t="s">
        <v>12</v>
      </c>
      <c r="B108" s="21">
        <v>1991</v>
      </c>
      <c r="C108" s="21">
        <v>1886</v>
      </c>
      <c r="D108" s="21">
        <v>1206</v>
      </c>
      <c r="E108" s="21">
        <v>884</v>
      </c>
      <c r="F108" s="21">
        <v>1722</v>
      </c>
      <c r="G108" s="21">
        <v>7689</v>
      </c>
    </row>
    <row r="109" spans="1:7" x14ac:dyDescent="0.35">
      <c r="A109" s="28" t="s">
        <v>8</v>
      </c>
      <c r="B109" s="21">
        <v>1163</v>
      </c>
      <c r="C109" s="21">
        <v>1180</v>
      </c>
      <c r="D109" s="21">
        <v>1616</v>
      </c>
      <c r="E109" s="21">
        <v>1043</v>
      </c>
      <c r="F109" s="21">
        <v>1747</v>
      </c>
      <c r="G109" s="21">
        <v>6749</v>
      </c>
    </row>
    <row r="110" spans="1:7" x14ac:dyDescent="0.35">
      <c r="A110" s="28" t="s">
        <v>16</v>
      </c>
      <c r="B110" s="21">
        <v>1438</v>
      </c>
      <c r="C110" s="21">
        <v>1616</v>
      </c>
      <c r="D110" s="21">
        <v>866</v>
      </c>
      <c r="E110" s="21">
        <v>829</v>
      </c>
      <c r="F110" s="21">
        <v>2070</v>
      </c>
      <c r="G110" s="21">
        <v>6819</v>
      </c>
    </row>
    <row r="111" spans="1:7" x14ac:dyDescent="0.35">
      <c r="A111" s="25" t="s">
        <v>1000</v>
      </c>
    </row>
    <row r="112" spans="1:7" x14ac:dyDescent="0.35">
      <c r="A112" s="28" t="s">
        <v>24</v>
      </c>
      <c r="B112" s="21">
        <v>1233</v>
      </c>
      <c r="C112" s="21">
        <v>223</v>
      </c>
      <c r="D112" s="21">
        <v>1680</v>
      </c>
      <c r="E112" s="21">
        <v>990</v>
      </c>
      <c r="F112" s="21">
        <v>1508</v>
      </c>
      <c r="G112" s="21">
        <v>5634</v>
      </c>
    </row>
    <row r="113" spans="1:7" x14ac:dyDescent="0.35">
      <c r="A113" s="28" t="s">
        <v>15</v>
      </c>
      <c r="B113" s="21">
        <v>1598</v>
      </c>
      <c r="C113" s="21">
        <v>1907</v>
      </c>
      <c r="D113" s="21">
        <v>869</v>
      </c>
      <c r="E113" s="21">
        <v>1426</v>
      </c>
      <c r="F113" s="21">
        <v>1416</v>
      </c>
      <c r="G113" s="21">
        <v>7216</v>
      </c>
    </row>
    <row r="114" spans="1:7" x14ac:dyDescent="0.35">
      <c r="A114" s="28" t="s">
        <v>5</v>
      </c>
      <c r="B114" s="21">
        <v>900</v>
      </c>
      <c r="C114" s="21">
        <v>1016</v>
      </c>
      <c r="D114" s="21">
        <v>960</v>
      </c>
      <c r="E114" s="21">
        <v>940</v>
      </c>
      <c r="F114" s="21">
        <v>1193</v>
      </c>
      <c r="G114" s="21">
        <v>5009</v>
      </c>
    </row>
    <row r="115" spans="1:7" x14ac:dyDescent="0.35">
      <c r="A115" s="28" t="s">
        <v>18</v>
      </c>
      <c r="B115" s="21">
        <v>900</v>
      </c>
      <c r="C115" s="21">
        <v>1470</v>
      </c>
      <c r="D115" s="21">
        <v>1617</v>
      </c>
      <c r="E115" s="21">
        <v>1314</v>
      </c>
      <c r="F115" s="21">
        <v>941</v>
      </c>
      <c r="G115" s="21">
        <v>6242</v>
      </c>
    </row>
    <row r="116" spans="1:7" x14ac:dyDescent="0.35">
      <c r="A116" s="28" t="s">
        <v>14</v>
      </c>
      <c r="B116" s="21">
        <v>1255</v>
      </c>
      <c r="C116" s="21">
        <v>516</v>
      </c>
      <c r="D116" s="21">
        <v>1874</v>
      </c>
      <c r="E116" s="21">
        <v>1863</v>
      </c>
      <c r="F116" s="21">
        <v>1722</v>
      </c>
      <c r="G116" s="21">
        <v>7230</v>
      </c>
    </row>
    <row r="117" spans="1:7" x14ac:dyDescent="0.35">
      <c r="A117" s="28" t="s">
        <v>19</v>
      </c>
      <c r="B117" s="21">
        <v>1138</v>
      </c>
      <c r="C117" s="21">
        <v>1898</v>
      </c>
      <c r="D117" s="21">
        <v>1482</v>
      </c>
      <c r="E117" s="21">
        <v>846</v>
      </c>
      <c r="F117" s="21">
        <v>1154</v>
      </c>
      <c r="G117" s="21">
        <v>6518</v>
      </c>
    </row>
    <row r="118" spans="1:7" x14ac:dyDescent="0.35">
      <c r="A118" s="25" t="s">
        <v>999</v>
      </c>
    </row>
    <row r="119" spans="1:7" x14ac:dyDescent="0.35">
      <c r="A119" s="28" t="s">
        <v>17</v>
      </c>
      <c r="B119" s="21">
        <v>1655</v>
      </c>
      <c r="C119" s="21">
        <v>805</v>
      </c>
      <c r="D119" s="21">
        <v>2263</v>
      </c>
      <c r="E119" s="21">
        <v>987</v>
      </c>
      <c r="F119" s="21">
        <v>1075</v>
      </c>
      <c r="G119" s="21">
        <v>6785</v>
      </c>
    </row>
    <row r="120" spans="1:7" x14ac:dyDescent="0.35">
      <c r="A120" s="28" t="s">
        <v>23</v>
      </c>
      <c r="B120" s="21">
        <v>1104</v>
      </c>
      <c r="C120" s="21">
        <v>2280</v>
      </c>
      <c r="D120" s="21">
        <v>1445</v>
      </c>
      <c r="E120" s="21">
        <v>1722</v>
      </c>
      <c r="F120" s="21">
        <v>1196</v>
      </c>
      <c r="G120" s="21">
        <v>7747</v>
      </c>
    </row>
    <row r="121" spans="1:7" x14ac:dyDescent="0.35">
      <c r="A121" s="28" t="s">
        <v>7</v>
      </c>
      <c r="B121" s="21">
        <v>372</v>
      </c>
      <c r="C121" s="21">
        <v>1818</v>
      </c>
      <c r="D121" s="21">
        <v>1346</v>
      </c>
      <c r="E121" s="21">
        <v>1156</v>
      </c>
      <c r="F121" s="21">
        <v>1484</v>
      </c>
      <c r="G121" s="21">
        <v>6176</v>
      </c>
    </row>
    <row r="122" spans="1:7" x14ac:dyDescent="0.35">
      <c r="A122" s="28" t="s">
        <v>22</v>
      </c>
      <c r="B122" s="21">
        <v>1415</v>
      </c>
      <c r="C122" s="21">
        <v>1271</v>
      </c>
      <c r="D122" s="21">
        <v>1214</v>
      </c>
      <c r="E122" s="21">
        <v>1135</v>
      </c>
      <c r="F122" s="21">
        <v>1566</v>
      </c>
      <c r="G122" s="21">
        <v>6601</v>
      </c>
    </row>
    <row r="123" spans="1:7" x14ac:dyDescent="0.35">
      <c r="A123" s="28" t="s">
        <v>21</v>
      </c>
      <c r="B123" s="21">
        <v>1362</v>
      </c>
      <c r="C123" s="21">
        <v>1363</v>
      </c>
      <c r="D123" s="21">
        <v>1152</v>
      </c>
      <c r="E123" s="21">
        <v>777</v>
      </c>
      <c r="F123" s="21">
        <v>750</v>
      </c>
      <c r="G123" s="21">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2C945-BC15-4CBA-B122-36AEB7E9682B}">
  <dimension ref="A1:AF68"/>
  <sheetViews>
    <sheetView tabSelected="1" topLeftCell="A2" zoomScale="79" zoomScaleNormal="48" workbookViewId="0">
      <selection activeCell="Y6" sqref="Y6"/>
    </sheetView>
  </sheetViews>
  <sheetFormatPr defaultRowHeight="14.5" x14ac:dyDescent="0.35"/>
  <cols>
    <col min="1" max="2" width="3" customWidth="1"/>
    <col min="6" max="8" width="8.6640625" customWidth="1"/>
    <col min="14" max="14" width="11.9140625" customWidth="1"/>
    <col min="15" max="15" width="9.1640625" customWidth="1"/>
  </cols>
  <sheetData>
    <row r="1" spans="1:32" ht="16" x14ac:dyDescent="0.4">
      <c r="A1" s="24"/>
      <c r="B1" s="24"/>
      <c r="C1" s="42"/>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row>
    <row r="2" spans="1:32" ht="34.5" x14ac:dyDescent="0.8">
      <c r="A2" s="24"/>
      <c r="B2" s="24"/>
      <c r="C2" s="44" t="s">
        <v>1082</v>
      </c>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row>
    <row r="3" spans="1:32" ht="16" x14ac:dyDescent="0.4">
      <c r="A3" s="24"/>
      <c r="B3" s="24"/>
      <c r="C3" s="42"/>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row>
    <row r="4" spans="1:32" x14ac:dyDescent="0.35">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row>
    <row r="5" spans="1:32" x14ac:dyDescent="0.35">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row>
    <row r="6" spans="1:32" x14ac:dyDescent="0.3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row>
    <row r="7" spans="1:32" x14ac:dyDescent="0.3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row>
    <row r="8" spans="1:32" x14ac:dyDescent="0.35">
      <c r="A8" s="24"/>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row>
    <row r="9" spans="1:32" x14ac:dyDescent="0.35">
      <c r="A9" s="24"/>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row>
    <row r="10" spans="1:32" x14ac:dyDescent="0.3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row>
    <row r="11" spans="1:32" x14ac:dyDescent="0.3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row>
    <row r="12" spans="1:32" x14ac:dyDescent="0.35">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row>
    <row r="13" spans="1:32" x14ac:dyDescent="0.35">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row>
    <row r="14" spans="1:32" x14ac:dyDescent="0.35">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row>
    <row r="15" spans="1:32" x14ac:dyDescent="0.3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row>
    <row r="16" spans="1:32" x14ac:dyDescent="0.35">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row>
    <row r="17" spans="1:32" x14ac:dyDescent="0.35">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row>
    <row r="18" spans="1:32" x14ac:dyDescent="0.35">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row>
    <row r="19" spans="1:32" x14ac:dyDescent="0.35">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row>
    <row r="20" spans="1:32" x14ac:dyDescent="0.35">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row>
    <row r="21" spans="1:32" x14ac:dyDescent="0.35">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row>
    <row r="22" spans="1:32" x14ac:dyDescent="0.35">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row>
    <row r="23" spans="1:32" x14ac:dyDescent="0.35">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row>
    <row r="24" spans="1:32" x14ac:dyDescent="0.3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row>
    <row r="25" spans="1:32" x14ac:dyDescent="0.35">
      <c r="A25" s="24"/>
      <c r="B25" s="24"/>
      <c r="C25" s="24"/>
      <c r="D25" s="24"/>
      <c r="E25" s="24"/>
      <c r="F25" s="24"/>
      <c r="G25" s="24"/>
      <c r="H25" s="24"/>
      <c r="I25" s="24"/>
      <c r="J25" s="24"/>
      <c r="K25" s="24"/>
      <c r="L25" s="24"/>
      <c r="M25" s="31"/>
      <c r="N25" s="39" t="str" cm="1">
        <f t="array" ref="N25:R25">Pivot!B105:F105</f>
        <v>R01</v>
      </c>
      <c r="O25" s="39" t="str">
        <v>R02</v>
      </c>
      <c r="P25" s="39" t="str">
        <v>R03</v>
      </c>
      <c r="Q25" s="39" t="str">
        <v>R04</v>
      </c>
      <c r="R25" s="39" t="str">
        <v>R05</v>
      </c>
      <c r="S25" s="32" t="s">
        <v>1075</v>
      </c>
      <c r="T25" s="24"/>
      <c r="U25" s="24"/>
      <c r="V25" s="24"/>
      <c r="W25" s="24"/>
      <c r="X25" s="24"/>
      <c r="Y25" s="24"/>
      <c r="Z25" s="24"/>
      <c r="AA25" s="24"/>
      <c r="AB25" s="24"/>
      <c r="AC25" s="24"/>
      <c r="AD25" s="24"/>
      <c r="AE25" s="24"/>
      <c r="AF25" s="24"/>
    </row>
    <row r="26" spans="1:32" x14ac:dyDescent="0.35">
      <c r="A26" s="24"/>
      <c r="B26" s="24"/>
      <c r="C26" s="24"/>
      <c r="D26" s="24"/>
      <c r="E26" s="24"/>
      <c r="F26" s="24"/>
      <c r="G26" s="24"/>
      <c r="H26" s="24"/>
      <c r="I26" s="24"/>
      <c r="J26" s="24"/>
      <c r="K26" s="24"/>
      <c r="L26" s="24"/>
      <c r="M26" s="40" t="str" cm="1">
        <f t="array" ref="M26:S43">IF(Pivot!A106:G123="","",Pivot!A106:G123)</f>
        <v>Cincinnati</v>
      </c>
      <c r="N26" s="29" t="str">
        <v/>
      </c>
      <c r="O26" s="29" t="str">
        <v/>
      </c>
      <c r="P26" s="29" t="str">
        <v/>
      </c>
      <c r="Q26" s="29" t="str">
        <v/>
      </c>
      <c r="R26" s="29" t="str">
        <v/>
      </c>
      <c r="S26" s="33" t="str">
        <v/>
      </c>
      <c r="T26" s="24"/>
      <c r="U26" s="24"/>
      <c r="V26" s="24"/>
      <c r="W26" s="24"/>
      <c r="X26" s="24"/>
      <c r="Y26" s="24"/>
      <c r="Z26" s="24"/>
      <c r="AA26" s="24"/>
      <c r="AB26" s="24"/>
      <c r="AC26" s="24"/>
      <c r="AD26" s="24"/>
      <c r="AE26" s="24"/>
      <c r="AF26" s="24"/>
    </row>
    <row r="27" spans="1:32" x14ac:dyDescent="0.35">
      <c r="A27" s="24"/>
      <c r="B27" s="24"/>
      <c r="C27" s="24"/>
      <c r="D27" s="24"/>
      <c r="E27" s="24"/>
      <c r="F27" s="24"/>
      <c r="G27" s="24"/>
      <c r="H27" s="24"/>
      <c r="I27" s="24"/>
      <c r="J27" s="24"/>
      <c r="K27" s="24"/>
      <c r="L27" s="24"/>
      <c r="M27" s="34" t="str">
        <v>C0003</v>
      </c>
      <c r="N27" s="30">
        <v>891</v>
      </c>
      <c r="O27" s="30">
        <v>1332</v>
      </c>
      <c r="P27" s="30">
        <v>1282</v>
      </c>
      <c r="Q27" s="30">
        <v>739</v>
      </c>
      <c r="R27" s="30">
        <v>560</v>
      </c>
      <c r="S27" s="35">
        <v>4804</v>
      </c>
      <c r="T27" s="24"/>
      <c r="U27" s="24"/>
      <c r="V27" s="24"/>
      <c r="W27" s="24"/>
      <c r="X27" s="24"/>
      <c r="Y27" s="24"/>
      <c r="Z27" s="24"/>
      <c r="AA27" s="24"/>
      <c r="AB27" s="24"/>
      <c r="AC27" s="24"/>
      <c r="AD27" s="24"/>
      <c r="AE27" s="24"/>
      <c r="AF27" s="24"/>
    </row>
    <row r="28" spans="1:32" x14ac:dyDescent="0.35">
      <c r="A28" s="24"/>
      <c r="B28" s="24"/>
      <c r="C28" s="24"/>
      <c r="D28" s="24"/>
      <c r="E28" s="24"/>
      <c r="F28" s="24"/>
      <c r="G28" s="24"/>
      <c r="H28" s="24"/>
      <c r="I28" s="24"/>
      <c r="J28" s="24"/>
      <c r="K28" s="24"/>
      <c r="L28" s="24"/>
      <c r="M28" s="34" t="str">
        <v>C0004</v>
      </c>
      <c r="N28" s="30">
        <v>1991</v>
      </c>
      <c r="O28" s="30">
        <v>1886</v>
      </c>
      <c r="P28" s="30">
        <v>1206</v>
      </c>
      <c r="Q28" s="30">
        <v>884</v>
      </c>
      <c r="R28" s="30">
        <v>1722</v>
      </c>
      <c r="S28" s="35">
        <v>7689</v>
      </c>
      <c r="T28" s="24"/>
      <c r="U28" s="24"/>
      <c r="V28" s="24"/>
      <c r="W28" s="24"/>
      <c r="X28" s="24"/>
      <c r="Y28" s="24"/>
      <c r="Z28" s="24"/>
      <c r="AA28" s="24"/>
      <c r="AB28" s="24"/>
      <c r="AC28" s="24"/>
      <c r="AD28" s="24"/>
      <c r="AE28" s="24"/>
      <c r="AF28" s="24"/>
    </row>
    <row r="29" spans="1:32" x14ac:dyDescent="0.35">
      <c r="A29" s="24"/>
      <c r="B29" s="24"/>
      <c r="C29" s="24"/>
      <c r="D29" s="24"/>
      <c r="E29" s="24"/>
      <c r="F29" s="24"/>
      <c r="G29" s="24"/>
      <c r="H29" s="24"/>
      <c r="I29" s="24"/>
      <c r="J29" s="24"/>
      <c r="K29" s="24"/>
      <c r="L29" s="24"/>
      <c r="M29" s="34" t="str">
        <v>C0011</v>
      </c>
      <c r="N29" s="30">
        <v>1163</v>
      </c>
      <c r="O29" s="30">
        <v>1180</v>
      </c>
      <c r="P29" s="30">
        <v>1616</v>
      </c>
      <c r="Q29" s="30">
        <v>1043</v>
      </c>
      <c r="R29" s="30">
        <v>1747</v>
      </c>
      <c r="S29" s="35">
        <v>6749</v>
      </c>
      <c r="T29" s="24"/>
      <c r="U29" s="24"/>
      <c r="V29" s="24"/>
      <c r="W29" s="24"/>
      <c r="X29" s="24"/>
      <c r="Y29" s="24"/>
      <c r="Z29" s="24"/>
      <c r="AA29" s="24"/>
      <c r="AB29" s="24"/>
      <c r="AC29" s="24"/>
      <c r="AD29" s="24"/>
      <c r="AE29" s="24"/>
      <c r="AF29" s="24"/>
    </row>
    <row r="30" spans="1:32" x14ac:dyDescent="0.35">
      <c r="A30" s="24"/>
      <c r="B30" s="24"/>
      <c r="C30" s="24"/>
      <c r="D30" s="24"/>
      <c r="E30" s="24"/>
      <c r="F30" s="24"/>
      <c r="G30" s="24"/>
      <c r="H30" s="24"/>
      <c r="I30" s="24"/>
      <c r="J30" s="24"/>
      <c r="K30" s="24"/>
      <c r="L30" s="24"/>
      <c r="M30" s="34" t="str">
        <v>C0012</v>
      </c>
      <c r="N30" s="30">
        <v>1438</v>
      </c>
      <c r="O30" s="30">
        <v>1616</v>
      </c>
      <c r="P30" s="30">
        <v>866</v>
      </c>
      <c r="Q30" s="30">
        <v>829</v>
      </c>
      <c r="R30" s="30">
        <v>2070</v>
      </c>
      <c r="S30" s="35">
        <v>6819</v>
      </c>
      <c r="T30" s="24"/>
      <c r="U30" s="24"/>
      <c r="V30" s="24"/>
      <c r="W30" s="24"/>
      <c r="X30" s="24"/>
      <c r="Y30" s="24"/>
      <c r="Z30" s="24"/>
      <c r="AA30" s="24"/>
      <c r="AB30" s="24"/>
      <c r="AC30" s="24"/>
      <c r="AD30" s="24"/>
      <c r="AE30" s="24"/>
      <c r="AF30" s="24"/>
    </row>
    <row r="31" spans="1:32" x14ac:dyDescent="0.35">
      <c r="A31" s="24"/>
      <c r="B31" s="24"/>
      <c r="C31" s="24"/>
      <c r="D31" s="24"/>
      <c r="E31" s="24"/>
      <c r="F31" s="24"/>
      <c r="G31" s="24"/>
      <c r="H31" s="24"/>
      <c r="I31" s="24"/>
      <c r="J31" s="24"/>
      <c r="K31" s="24"/>
      <c r="L31" s="24"/>
      <c r="M31" s="40" t="str">
        <v>Cleveland</v>
      </c>
      <c r="N31" s="30" t="str">
        <v/>
      </c>
      <c r="O31" s="30" t="str">
        <v/>
      </c>
      <c r="P31" s="30" t="str">
        <v/>
      </c>
      <c r="Q31" s="30" t="str">
        <v/>
      </c>
      <c r="R31" s="30" t="str">
        <v/>
      </c>
      <c r="S31" s="35" t="str">
        <v/>
      </c>
      <c r="T31" s="24"/>
      <c r="U31" s="24"/>
      <c r="V31" s="24"/>
      <c r="W31" s="24"/>
      <c r="X31" s="24"/>
      <c r="Y31" s="24"/>
      <c r="Z31" s="24"/>
      <c r="AA31" s="24"/>
      <c r="AB31" s="24"/>
      <c r="AC31" s="24"/>
      <c r="AD31" s="24"/>
      <c r="AE31" s="24"/>
      <c r="AF31" s="24"/>
    </row>
    <row r="32" spans="1:32" x14ac:dyDescent="0.35">
      <c r="A32" s="24"/>
      <c r="B32" s="24"/>
      <c r="C32" s="24"/>
      <c r="D32" s="24"/>
      <c r="E32" s="24"/>
      <c r="F32" s="24"/>
      <c r="G32" s="24"/>
      <c r="H32" s="24"/>
      <c r="I32" s="24"/>
      <c r="J32" s="24"/>
      <c r="K32" s="24"/>
      <c r="L32" s="24"/>
      <c r="M32" s="34" t="str">
        <v>C0002</v>
      </c>
      <c r="N32" s="30">
        <v>1233</v>
      </c>
      <c r="O32" s="30">
        <v>223</v>
      </c>
      <c r="P32" s="30">
        <v>1680</v>
      </c>
      <c r="Q32" s="30">
        <v>990</v>
      </c>
      <c r="R32" s="30">
        <v>1508</v>
      </c>
      <c r="S32" s="35">
        <v>5634</v>
      </c>
      <c r="T32" s="24"/>
      <c r="U32" s="24"/>
      <c r="V32" s="24"/>
      <c r="W32" s="24"/>
      <c r="X32" s="24"/>
      <c r="Y32" s="24"/>
      <c r="Z32" s="24"/>
      <c r="AA32" s="24"/>
      <c r="AB32" s="24"/>
      <c r="AC32" s="24"/>
      <c r="AD32" s="24"/>
      <c r="AE32" s="24"/>
      <c r="AF32" s="24"/>
    </row>
    <row r="33" spans="1:32" x14ac:dyDescent="0.35">
      <c r="A33" s="24"/>
      <c r="B33" s="24"/>
      <c r="C33" s="24"/>
      <c r="D33" s="24"/>
      <c r="E33" s="24"/>
      <c r="F33" s="24"/>
      <c r="G33" s="24"/>
      <c r="H33" s="24"/>
      <c r="I33" s="24"/>
      <c r="J33" s="24"/>
      <c r="K33" s="24"/>
      <c r="L33" s="24"/>
      <c r="M33" s="34" t="str">
        <v>C0007</v>
      </c>
      <c r="N33" s="30">
        <v>1598</v>
      </c>
      <c r="O33" s="30">
        <v>1907</v>
      </c>
      <c r="P33" s="30">
        <v>869</v>
      </c>
      <c r="Q33" s="30">
        <v>1426</v>
      </c>
      <c r="R33" s="30">
        <v>1416</v>
      </c>
      <c r="S33" s="35">
        <v>7216</v>
      </c>
      <c r="T33" s="24"/>
      <c r="U33" s="24"/>
      <c r="V33" s="24"/>
      <c r="W33" s="24"/>
      <c r="X33" s="24"/>
      <c r="Y33" s="24"/>
      <c r="Z33" s="24"/>
      <c r="AA33" s="24"/>
      <c r="AB33" s="24"/>
      <c r="AC33" s="24"/>
      <c r="AD33" s="24"/>
      <c r="AE33" s="24"/>
      <c r="AF33" s="24"/>
    </row>
    <row r="34" spans="1:32" x14ac:dyDescent="0.35">
      <c r="A34" s="24"/>
      <c r="B34" s="24"/>
      <c r="C34" s="24"/>
      <c r="D34" s="24"/>
      <c r="E34" s="24"/>
      <c r="F34" s="24"/>
      <c r="G34" s="24"/>
      <c r="H34" s="24"/>
      <c r="I34" s="24"/>
      <c r="J34" s="24"/>
      <c r="K34" s="24"/>
      <c r="L34" s="24"/>
      <c r="M34" s="34" t="str">
        <v>C0008</v>
      </c>
      <c r="N34" s="30">
        <v>900</v>
      </c>
      <c r="O34" s="30">
        <v>1016</v>
      </c>
      <c r="P34" s="30">
        <v>960</v>
      </c>
      <c r="Q34" s="30">
        <v>940</v>
      </c>
      <c r="R34" s="30">
        <v>1193</v>
      </c>
      <c r="S34" s="35">
        <v>5009</v>
      </c>
      <c r="T34" s="24"/>
      <c r="U34" s="24"/>
      <c r="V34" s="24"/>
      <c r="W34" s="24"/>
      <c r="X34" s="24"/>
      <c r="Y34" s="24"/>
      <c r="Z34" s="24"/>
      <c r="AA34" s="24"/>
      <c r="AB34" s="24"/>
      <c r="AC34" s="24"/>
      <c r="AD34" s="24"/>
      <c r="AE34" s="24"/>
      <c r="AF34" s="24"/>
    </row>
    <row r="35" spans="1:32" x14ac:dyDescent="0.35">
      <c r="A35" s="24"/>
      <c r="B35" s="24"/>
      <c r="C35" s="24"/>
      <c r="D35" s="24"/>
      <c r="E35" s="24"/>
      <c r="F35" s="24"/>
      <c r="G35" s="24"/>
      <c r="H35" s="24"/>
      <c r="I35" s="24"/>
      <c r="J35" s="24"/>
      <c r="K35" s="24"/>
      <c r="L35" s="24"/>
      <c r="M35" s="34" t="str">
        <v>C0010</v>
      </c>
      <c r="N35" s="30">
        <v>900</v>
      </c>
      <c r="O35" s="30">
        <v>1470</v>
      </c>
      <c r="P35" s="30">
        <v>1617</v>
      </c>
      <c r="Q35" s="30">
        <v>1314</v>
      </c>
      <c r="R35" s="30">
        <v>941</v>
      </c>
      <c r="S35" s="35">
        <v>6242</v>
      </c>
      <c r="T35" s="24"/>
      <c r="U35" s="24"/>
      <c r="V35" s="24"/>
      <c r="W35" s="24"/>
      <c r="X35" s="24"/>
      <c r="Y35" s="24"/>
      <c r="Z35" s="24"/>
      <c r="AA35" s="24"/>
      <c r="AB35" s="24"/>
      <c r="AC35" s="24"/>
      <c r="AD35" s="24"/>
      <c r="AE35" s="24"/>
      <c r="AF35" s="24"/>
    </row>
    <row r="36" spans="1:32" x14ac:dyDescent="0.35">
      <c r="A36" s="24"/>
      <c r="B36" s="24"/>
      <c r="C36" s="24"/>
      <c r="D36" s="24"/>
      <c r="E36" s="24"/>
      <c r="F36" s="24"/>
      <c r="G36" s="24"/>
      <c r="H36" s="24"/>
      <c r="I36" s="24"/>
      <c r="J36" s="24"/>
      <c r="K36" s="24"/>
      <c r="L36" s="24"/>
      <c r="M36" s="34" t="str">
        <v>C0013</v>
      </c>
      <c r="N36" s="30">
        <v>1255</v>
      </c>
      <c r="O36" s="30">
        <v>516</v>
      </c>
      <c r="P36" s="30">
        <v>1874</v>
      </c>
      <c r="Q36" s="30">
        <v>1863</v>
      </c>
      <c r="R36" s="30">
        <v>1722</v>
      </c>
      <c r="S36" s="35">
        <v>7230</v>
      </c>
      <c r="T36" s="24"/>
      <c r="U36" s="24"/>
      <c r="V36" s="24"/>
      <c r="W36" s="24"/>
      <c r="X36" s="24"/>
      <c r="Y36" s="24"/>
      <c r="Z36" s="24"/>
      <c r="AA36" s="24"/>
      <c r="AB36" s="24"/>
      <c r="AC36" s="24"/>
      <c r="AD36" s="24"/>
      <c r="AE36" s="24"/>
      <c r="AF36" s="24"/>
    </row>
    <row r="37" spans="1:32" x14ac:dyDescent="0.35">
      <c r="A37" s="24"/>
      <c r="B37" s="24"/>
      <c r="C37" s="24"/>
      <c r="D37" s="24"/>
      <c r="E37" s="24"/>
      <c r="F37" s="24"/>
      <c r="G37" s="24"/>
      <c r="H37" s="24"/>
      <c r="I37" s="24"/>
      <c r="J37" s="24"/>
      <c r="K37" s="43" t="str">
        <f>Pivot!H73</f>
        <v>% of calls:100%</v>
      </c>
      <c r="L37" s="24"/>
      <c r="M37" s="34" t="str">
        <v>C0015</v>
      </c>
      <c r="N37" s="30">
        <v>1138</v>
      </c>
      <c r="O37" s="30">
        <v>1898</v>
      </c>
      <c r="P37" s="30">
        <v>1482</v>
      </c>
      <c r="Q37" s="30">
        <v>846</v>
      </c>
      <c r="R37" s="30">
        <v>1154</v>
      </c>
      <c r="S37" s="35">
        <v>6518</v>
      </c>
      <c r="T37" s="24"/>
      <c r="U37" s="24"/>
      <c r="V37" s="24"/>
      <c r="W37" s="24"/>
      <c r="X37" s="24"/>
      <c r="Y37" s="24"/>
      <c r="Z37" s="24"/>
      <c r="AA37" s="24"/>
      <c r="AB37" s="24"/>
      <c r="AC37" s="24"/>
      <c r="AD37" s="24"/>
      <c r="AE37" s="24"/>
      <c r="AF37" s="24"/>
    </row>
    <row r="38" spans="1:32" x14ac:dyDescent="0.35">
      <c r="A38" s="24"/>
      <c r="B38" s="24"/>
      <c r="C38" s="24"/>
      <c r="D38" s="24"/>
      <c r="E38" s="24"/>
      <c r="F38" s="24"/>
      <c r="G38" s="24"/>
      <c r="H38" s="24"/>
      <c r="I38" s="24"/>
      <c r="J38" s="24"/>
      <c r="K38" s="43" t="str">
        <f>Pivot!H74</f>
        <v/>
      </c>
      <c r="L38" s="24"/>
      <c r="M38" s="40" t="str">
        <v>Columbus</v>
      </c>
      <c r="N38" s="30" t="str">
        <v/>
      </c>
      <c r="O38" s="30" t="str">
        <v/>
      </c>
      <c r="P38" s="30" t="str">
        <v/>
      </c>
      <c r="Q38" s="30" t="str">
        <v/>
      </c>
      <c r="R38" s="30" t="str">
        <v/>
      </c>
      <c r="S38" s="35" t="str">
        <v/>
      </c>
      <c r="T38" s="24"/>
      <c r="U38" s="24"/>
      <c r="V38" s="24"/>
      <c r="W38" s="24"/>
      <c r="X38" s="24"/>
      <c r="Y38" s="24"/>
      <c r="Z38" s="24"/>
      <c r="AA38" s="24"/>
      <c r="AB38" s="24"/>
      <c r="AC38" s="24"/>
      <c r="AD38" s="24"/>
      <c r="AE38" s="24"/>
      <c r="AF38" s="24"/>
    </row>
    <row r="39" spans="1:32" x14ac:dyDescent="0.35">
      <c r="A39" s="24"/>
      <c r="B39" s="24"/>
      <c r="C39" s="24"/>
      <c r="D39" s="24"/>
      <c r="E39" s="24"/>
      <c r="F39" s="24"/>
      <c r="G39" s="24"/>
      <c r="H39" s="24"/>
      <c r="I39" s="24"/>
      <c r="J39" s="24"/>
      <c r="K39" s="43" t="str">
        <f>Pivot!H75</f>
        <v/>
      </c>
      <c r="L39" s="24"/>
      <c r="M39" s="34" t="str">
        <v>C0001</v>
      </c>
      <c r="N39" s="30">
        <v>1655</v>
      </c>
      <c r="O39" s="30">
        <v>805</v>
      </c>
      <c r="P39" s="30">
        <v>2263</v>
      </c>
      <c r="Q39" s="30">
        <v>987</v>
      </c>
      <c r="R39" s="30">
        <v>1075</v>
      </c>
      <c r="S39" s="35">
        <v>6785</v>
      </c>
      <c r="T39" s="24"/>
      <c r="U39" s="24"/>
      <c r="V39" s="24"/>
      <c r="W39" s="24"/>
      <c r="X39" s="24"/>
      <c r="Y39" s="24"/>
      <c r="Z39" s="24"/>
      <c r="AA39" s="24"/>
      <c r="AB39" s="24"/>
      <c r="AC39" s="24"/>
      <c r="AD39" s="24"/>
      <c r="AE39" s="24"/>
      <c r="AF39" s="24"/>
    </row>
    <row r="40" spans="1:32" x14ac:dyDescent="0.35">
      <c r="A40" s="24"/>
      <c r="B40" s="24"/>
      <c r="C40" s="24"/>
      <c r="D40" s="24"/>
      <c r="E40" s="24"/>
      <c r="F40" s="24"/>
      <c r="G40" s="24"/>
      <c r="H40" s="24"/>
      <c r="I40" s="24"/>
      <c r="J40" s="24"/>
      <c r="K40" s="24"/>
      <c r="L40" s="24"/>
      <c r="M40" s="34" t="str">
        <v>C0005</v>
      </c>
      <c r="N40" s="30">
        <v>1104</v>
      </c>
      <c r="O40" s="30">
        <v>2280</v>
      </c>
      <c r="P40" s="30">
        <v>1445</v>
      </c>
      <c r="Q40" s="30">
        <v>1722</v>
      </c>
      <c r="R40" s="30">
        <v>1196</v>
      </c>
      <c r="S40" s="35">
        <v>7747</v>
      </c>
      <c r="T40" s="24"/>
      <c r="U40" s="24"/>
      <c r="V40" s="24"/>
      <c r="W40" s="24"/>
      <c r="X40" s="24"/>
      <c r="Y40" s="24"/>
      <c r="Z40" s="24"/>
      <c r="AA40" s="24"/>
      <c r="AB40" s="24"/>
      <c r="AC40" s="24"/>
      <c r="AD40" s="24"/>
      <c r="AE40" s="24"/>
      <c r="AF40" s="24"/>
    </row>
    <row r="41" spans="1:32" x14ac:dyDescent="0.35">
      <c r="A41" s="24"/>
      <c r="B41" s="24"/>
      <c r="C41" s="24"/>
      <c r="D41" s="24"/>
      <c r="E41" s="24"/>
      <c r="F41" s="24"/>
      <c r="G41" s="24"/>
      <c r="H41" s="24"/>
      <c r="I41" s="24"/>
      <c r="J41" s="24"/>
      <c r="K41" s="24"/>
      <c r="L41" s="24"/>
      <c r="M41" s="34" t="str">
        <v>C0006</v>
      </c>
      <c r="N41" s="30">
        <v>372</v>
      </c>
      <c r="O41" s="30">
        <v>1818</v>
      </c>
      <c r="P41" s="30">
        <v>1346</v>
      </c>
      <c r="Q41" s="30">
        <v>1156</v>
      </c>
      <c r="R41" s="30">
        <v>1484</v>
      </c>
      <c r="S41" s="35">
        <v>6176</v>
      </c>
      <c r="T41" s="24"/>
      <c r="U41" s="24"/>
      <c r="V41" s="24"/>
      <c r="W41" s="24"/>
      <c r="X41" s="24"/>
      <c r="Y41" s="24"/>
      <c r="Z41" s="24"/>
      <c r="AA41" s="24"/>
      <c r="AB41" s="24"/>
      <c r="AC41" s="24"/>
      <c r="AD41" s="24"/>
      <c r="AE41" s="24"/>
      <c r="AF41" s="24"/>
    </row>
    <row r="42" spans="1:32" x14ac:dyDescent="0.35">
      <c r="A42" s="24"/>
      <c r="B42" s="24"/>
      <c r="C42" s="24"/>
      <c r="D42" s="24"/>
      <c r="E42" s="24"/>
      <c r="F42" s="24"/>
      <c r="G42" s="24"/>
      <c r="H42" s="24"/>
      <c r="I42" s="24"/>
      <c r="J42" s="24"/>
      <c r="K42" s="24"/>
      <c r="L42" s="24"/>
      <c r="M42" s="34" t="str">
        <v>C0009</v>
      </c>
      <c r="N42" s="30">
        <v>1415</v>
      </c>
      <c r="O42" s="30">
        <v>1271</v>
      </c>
      <c r="P42" s="30">
        <v>1214</v>
      </c>
      <c r="Q42" s="30">
        <v>1135</v>
      </c>
      <c r="R42" s="30">
        <v>1566</v>
      </c>
      <c r="S42" s="35">
        <v>6601</v>
      </c>
      <c r="T42" s="24"/>
      <c r="U42" s="24"/>
      <c r="V42" s="24"/>
      <c r="W42" s="24"/>
      <c r="X42" s="24"/>
      <c r="Y42" s="24"/>
      <c r="Z42" s="24"/>
      <c r="AA42" s="24"/>
      <c r="AB42" s="24"/>
      <c r="AC42" s="24"/>
      <c r="AD42" s="24"/>
      <c r="AE42" s="24"/>
      <c r="AF42" s="24"/>
    </row>
    <row r="43" spans="1:32" x14ac:dyDescent="0.35">
      <c r="A43" s="24"/>
      <c r="B43" s="24"/>
      <c r="C43" s="24"/>
      <c r="D43" s="24"/>
      <c r="E43" s="24"/>
      <c r="F43" s="24"/>
      <c r="G43" s="24"/>
      <c r="H43" s="24"/>
      <c r="I43" s="24"/>
      <c r="J43" s="24"/>
      <c r="K43" s="24"/>
      <c r="L43" s="24"/>
      <c r="M43" s="36" t="str">
        <v>C0014</v>
      </c>
      <c r="N43" s="37">
        <v>1362</v>
      </c>
      <c r="O43" s="37">
        <v>1363</v>
      </c>
      <c r="P43" s="37">
        <v>1152</v>
      </c>
      <c r="Q43" s="37">
        <v>777</v>
      </c>
      <c r="R43" s="37">
        <v>750</v>
      </c>
      <c r="S43" s="38">
        <v>5404</v>
      </c>
      <c r="T43" s="24"/>
      <c r="U43" s="24"/>
      <c r="V43" s="24"/>
      <c r="W43" s="24"/>
      <c r="X43" s="24"/>
      <c r="Y43" s="24"/>
      <c r="Z43" s="24"/>
      <c r="AA43" s="24"/>
      <c r="AB43" s="24"/>
      <c r="AC43" s="24"/>
      <c r="AD43" s="24"/>
      <c r="AE43" s="24"/>
      <c r="AF43" s="24"/>
    </row>
    <row r="44" spans="1:32" x14ac:dyDescent="0.3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row>
    <row r="45" spans="1:32" x14ac:dyDescent="0.3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row>
    <row r="46" spans="1:32" x14ac:dyDescent="0.3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row>
    <row r="47" spans="1:32" x14ac:dyDescent="0.3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row>
    <row r="48" spans="1:32" x14ac:dyDescent="0.3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row>
    <row r="49" spans="1:32" x14ac:dyDescent="0.3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row>
    <row r="50" spans="1:32" x14ac:dyDescent="0.3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row>
    <row r="51" spans="1:32" x14ac:dyDescent="0.3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row>
    <row r="52" spans="1:32" x14ac:dyDescent="0.3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row>
    <row r="53" spans="1:32" x14ac:dyDescent="0.3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row>
    <row r="54" spans="1:32" x14ac:dyDescent="0.3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row>
    <row r="55" spans="1:32" x14ac:dyDescent="0.3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row>
    <row r="56" spans="1:32" x14ac:dyDescent="0.3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row>
    <row r="57" spans="1:32" x14ac:dyDescent="0.3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row>
    <row r="58" spans="1:32" x14ac:dyDescent="0.3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row>
    <row r="59" spans="1:32" x14ac:dyDescent="0.3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row>
    <row r="60" spans="1:32" x14ac:dyDescent="0.3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row>
    <row r="61" spans="1:32" x14ac:dyDescent="0.3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row>
    <row r="62" spans="1:32" x14ac:dyDescent="0.3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row>
    <row r="63" spans="1:32" x14ac:dyDescent="0.3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row>
    <row r="64" spans="1:32" x14ac:dyDescent="0.3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row>
    <row r="65" spans="1:32" x14ac:dyDescent="0.3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row>
    <row r="66" spans="1:32" x14ac:dyDescent="0.3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row>
    <row r="67" spans="1:32" x14ac:dyDescent="0.3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row>
    <row r="68" spans="1:32" x14ac:dyDescent="0.3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row>
  </sheetData>
  <conditionalFormatting sqref="N26:R43">
    <cfRule type="dataBar" priority="2">
      <dataBar>
        <cfvo type="num" val="0"/>
        <cfvo type="formula" val="MAX($N$26:$R$43)*2"/>
        <color theme="1" tint="0.249977111117893"/>
      </dataBar>
      <extLst>
        <ext xmlns:x14="http://schemas.microsoft.com/office/spreadsheetml/2009/9/main" uri="{B025F937-C7B1-47D3-B67F-A62EFF666E3E}">
          <x14:id>{BD1A246E-C98E-4B39-8C4E-E1050DC5FDE3}</x14:id>
        </ext>
      </extLst>
    </cfRule>
  </conditionalFormatting>
  <pageMargins left="0.7" right="0.7" top="0.75" bottom="0.75" header="0.3" footer="0.3"/>
  <pageSetup paperSize="9" orientation="portrait" horizontalDpi="360" verticalDpi="360" r:id="rId1"/>
  <drawing r:id="rId2"/>
  <extLst>
    <ext xmlns:x14="http://schemas.microsoft.com/office/spreadsheetml/2009/9/main" uri="{78C0D931-6437-407d-A8EE-F0AAD7539E65}">
      <x14:conditionalFormattings>
        <x14:conditionalFormatting xmlns:xm="http://schemas.microsoft.com/office/excel/2006/main">
          <x14:cfRule type="expression" priority="1" id="{A104A02C-D9AD-4F41-BECD-BE077D6AC262}">
            <xm:f>N$25=Pivot!$A$65</xm:f>
            <x14:dxf>
              <fill>
                <patternFill>
                  <bgColor theme="8" tint="0.39994506668294322"/>
                </patternFill>
              </fill>
              <border>
                <left style="thin">
                  <color theme="1" tint="0.34998626667073579"/>
                </left>
                <right style="thin">
                  <color theme="1" tint="0.34998626667073579"/>
                </right>
                <top/>
                <bottom/>
                <vertical/>
                <horizontal/>
              </border>
            </x14:dxf>
          </x14:cfRule>
          <xm:sqref>N25:R43</xm:sqref>
        </x14:conditionalFormatting>
        <x14:conditionalFormatting xmlns:xm="http://schemas.microsoft.com/office/excel/2006/main">
          <x14:cfRule type="dataBar" id="{BD1A246E-C98E-4B39-8C4E-E1050DC5FDE3}">
            <x14:dataBar minLength="0" maxLength="100" gradient="0">
              <x14:cfvo type="num">
                <xm:f>0</xm:f>
              </x14:cfvo>
              <x14:cfvo type="formula">
                <xm:f>MAX($N$26:$R$43)*2</xm:f>
              </x14:cfvo>
              <x14:negativeFillColor rgb="FFFF0000"/>
              <x14:axisColor rgb="FF000000"/>
            </x14:dataBar>
          </x14:cfRule>
          <xm:sqref>N26:R43</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89" zoomScaleNormal="125" workbookViewId="0">
      <selection activeCell="E21" sqref="E21"/>
    </sheetView>
  </sheetViews>
  <sheetFormatPr defaultRowHeight="14.5" x14ac:dyDescent="0.35"/>
  <cols>
    <col min="5" max="5" width="10.83203125" customWidth="1"/>
    <col min="6" max="6" width="11.58203125" bestFit="1" customWidth="1"/>
  </cols>
  <sheetData>
    <row r="2" spans="5:6" x14ac:dyDescent="0.35">
      <c r="E2" t="s">
        <v>1038</v>
      </c>
      <c r="F2" t="s">
        <v>1039</v>
      </c>
    </row>
    <row r="3" spans="5:6" ht="29" customHeight="1" x14ac:dyDescent="0.35">
      <c r="E3" t="s">
        <v>11</v>
      </c>
    </row>
    <row r="4" spans="5:6" ht="25.5" customHeight="1" x14ac:dyDescent="0.35">
      <c r="E4" t="s">
        <v>9</v>
      </c>
    </row>
    <row r="5" spans="5:6" ht="25.5" customHeight="1" x14ac:dyDescent="0.35">
      <c r="E5" t="s">
        <v>6</v>
      </c>
    </row>
    <row r="6" spans="5:6" ht="25.5" customHeight="1" x14ac:dyDescent="0.35">
      <c r="E6" t="s">
        <v>13</v>
      </c>
    </row>
    <row r="7" spans="5:6" ht="25.5" customHeight="1" x14ac:dyDescent="0.35">
      <c r="E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Mitchell</dc:creator>
  <cp:lastModifiedBy>Muhammad Mitchell</cp:lastModifiedBy>
  <dcterms:created xsi:type="dcterms:W3CDTF">2021-03-14T20:21:32Z</dcterms:created>
  <dcterms:modified xsi:type="dcterms:W3CDTF">2025-06-09T15:20:42Z</dcterms:modified>
</cp:coreProperties>
</file>