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binchen/Documents/Magnify folder/churn rate/"/>
    </mc:Choice>
  </mc:AlternateContent>
  <xr:revisionPtr revIDLastSave="0" documentId="13_ncr:1_{8D65D4BE-FBF0-E442-A322-1FA65031BA6C}" xr6:coauthVersionLast="47" xr6:coauthVersionMax="47" xr10:uidLastSave="{00000000-0000-0000-0000-000000000000}"/>
  <bookViews>
    <workbookView xWindow="0" yWindow="500" windowWidth="32000" windowHeight="15800" activeTab="2" xr2:uid="{00000000-000D-0000-FFFF-FFFF00000000}"/>
  </bookViews>
  <sheets>
    <sheet name="Sheet1" sheetId="1" r:id="rId1"/>
    <sheet name="Estimate for Sheet1" sheetId="2" r:id="rId2"/>
    <sheet name="Number from Binomial" sheetId="3" r:id="rId3"/>
    <sheet name="Number from Binomial (fixed ran" sheetId="4" r:id="rId4"/>
    <sheet name="Estimate for 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3" l="1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Q16" i="3"/>
  <c r="R16" i="3"/>
  <c r="S16" i="3"/>
  <c r="T16" i="3"/>
  <c r="U16" i="3"/>
  <c r="V16" i="3"/>
  <c r="W16" i="3"/>
  <c r="X16" i="3"/>
  <c r="Y16" i="3"/>
  <c r="Z16" i="3"/>
  <c r="AA16" i="3"/>
  <c r="AB16" i="3"/>
  <c r="R15" i="3"/>
  <c r="S15" i="3"/>
  <c r="T15" i="3"/>
  <c r="U15" i="3"/>
  <c r="V15" i="3"/>
  <c r="W15" i="3"/>
  <c r="X15" i="3"/>
  <c r="Y15" i="3"/>
  <c r="Z15" i="3"/>
  <c r="AA15" i="3"/>
  <c r="AB15" i="3"/>
  <c r="S14" i="3"/>
  <c r="T14" i="3"/>
  <c r="U14" i="3"/>
  <c r="V14" i="3"/>
  <c r="W14" i="3"/>
  <c r="X14" i="3"/>
  <c r="Y14" i="3"/>
  <c r="Z14" i="3"/>
  <c r="AA14" i="3"/>
  <c r="AB14" i="3"/>
  <c r="T13" i="3"/>
  <c r="U13" i="3"/>
  <c r="V13" i="3"/>
  <c r="W13" i="3"/>
  <c r="X13" i="3"/>
  <c r="Y13" i="3"/>
  <c r="Z13" i="3"/>
  <c r="AA13" i="3"/>
  <c r="AB13" i="3"/>
  <c r="U12" i="3"/>
  <c r="V12" i="3"/>
  <c r="W12" i="3"/>
  <c r="X12" i="3"/>
  <c r="Y12" i="3"/>
  <c r="Z12" i="3"/>
  <c r="AA12" i="3"/>
  <c r="AB12" i="3"/>
  <c r="V11" i="3"/>
  <c r="W11" i="3"/>
  <c r="X11" i="3"/>
  <c r="Y11" i="3"/>
  <c r="Z11" i="3"/>
  <c r="AA11" i="3"/>
  <c r="AB11" i="3"/>
  <c r="W10" i="3"/>
  <c r="X10" i="3"/>
  <c r="Y10" i="3"/>
  <c r="Z10" i="3"/>
  <c r="AA10" i="3"/>
  <c r="AB10" i="3"/>
  <c r="X9" i="3"/>
  <c r="Y9" i="3"/>
  <c r="Z9" i="3"/>
  <c r="AA9" i="3"/>
  <c r="AB9" i="3"/>
  <c r="Y8" i="3"/>
  <c r="Z8" i="3"/>
  <c r="AA8" i="3"/>
  <c r="AB8" i="3"/>
  <c r="Z7" i="3"/>
  <c r="AA7" i="3"/>
  <c r="AB7" i="3"/>
  <c r="AA6" i="3"/>
  <c r="AB6" i="3"/>
  <c r="AB5" i="3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6" i="1"/>
  <c r="E27" i="3"/>
  <c r="AC27" i="3" s="1"/>
  <c r="F26" i="3"/>
  <c r="E26" i="3"/>
  <c r="G25" i="3"/>
  <c r="F25" i="3"/>
  <c r="E25" i="3"/>
  <c r="H24" i="3"/>
  <c r="G24" i="3"/>
  <c r="F24" i="3"/>
  <c r="E24" i="3"/>
  <c r="I23" i="3"/>
  <c r="H23" i="3"/>
  <c r="G23" i="3"/>
  <c r="F23" i="3"/>
  <c r="E23" i="3"/>
  <c r="J22" i="3"/>
  <c r="I22" i="3"/>
  <c r="H22" i="3"/>
  <c r="G22" i="3"/>
  <c r="F22" i="3"/>
  <c r="E22" i="3"/>
  <c r="K21" i="3"/>
  <c r="J21" i="3"/>
  <c r="I21" i="3"/>
  <c r="H21" i="3"/>
  <c r="G21" i="3"/>
  <c r="F21" i="3"/>
  <c r="E21" i="3"/>
  <c r="L20" i="3"/>
  <c r="K20" i="3"/>
  <c r="J20" i="3"/>
  <c r="I20" i="3"/>
  <c r="H20" i="3"/>
  <c r="G20" i="3"/>
  <c r="F20" i="3"/>
  <c r="E20" i="3"/>
  <c r="M19" i="3"/>
  <c r="L19" i="3"/>
  <c r="K19" i="3"/>
  <c r="J19" i="3"/>
  <c r="I19" i="3"/>
  <c r="H19" i="3"/>
  <c r="G19" i="3"/>
  <c r="F19" i="3"/>
  <c r="E19" i="3"/>
  <c r="N18" i="3"/>
  <c r="M18" i="3"/>
  <c r="L18" i="3"/>
  <c r="K18" i="3"/>
  <c r="J18" i="3"/>
  <c r="I18" i="3"/>
  <c r="H18" i="3"/>
  <c r="G18" i="3"/>
  <c r="F18" i="3"/>
  <c r="E18" i="3"/>
  <c r="O17" i="3"/>
  <c r="N17" i="3"/>
  <c r="M17" i="3"/>
  <c r="L17" i="3"/>
  <c r="K17" i="3"/>
  <c r="J17" i="3"/>
  <c r="I17" i="3"/>
  <c r="H17" i="3"/>
  <c r="G17" i="3"/>
  <c r="F17" i="3"/>
  <c r="E17" i="3"/>
  <c r="P16" i="3"/>
  <c r="O16" i="3"/>
  <c r="N16" i="3"/>
  <c r="M16" i="3"/>
  <c r="L16" i="3"/>
  <c r="K16" i="3"/>
  <c r="J16" i="3"/>
  <c r="I16" i="3"/>
  <c r="H16" i="3"/>
  <c r="G16" i="3"/>
  <c r="F16" i="3"/>
  <c r="E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J6" i="1"/>
  <c r="K6" i="1" s="1"/>
  <c r="E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AC25" i="3" l="1"/>
  <c r="AC23" i="3"/>
  <c r="AC26" i="3"/>
  <c r="AC19" i="3"/>
  <c r="AC22" i="3"/>
  <c r="AC9" i="3"/>
  <c r="AC24" i="3"/>
  <c r="AC11" i="3"/>
  <c r="AC14" i="3"/>
  <c r="AC15" i="3"/>
  <c r="AC18" i="3"/>
  <c r="AC8" i="3"/>
  <c r="AC16" i="3"/>
  <c r="AC17" i="3"/>
  <c r="AC12" i="3"/>
  <c r="AC21" i="3"/>
  <c r="AC7" i="3"/>
  <c r="AC10" i="3"/>
  <c r="AC6" i="3"/>
  <c r="AC5" i="3"/>
  <c r="AC13" i="3"/>
  <c r="AC20" i="3"/>
  <c r="AC4" i="3"/>
  <c r="AA6" i="1"/>
  <c r="AL6" i="1"/>
  <c r="Z6" i="1"/>
  <c r="X6" i="1"/>
  <c r="AD6" i="1"/>
  <c r="AK6" i="1"/>
  <c r="Y6" i="1"/>
  <c r="AJ6" i="1"/>
  <c r="AI6" i="1"/>
  <c r="W6" i="1"/>
  <c r="AH6" i="1"/>
  <c r="V6" i="1"/>
  <c r="AG6" i="1"/>
  <c r="U6" i="1"/>
  <c r="AF6" i="1"/>
  <c r="T6" i="1"/>
  <c r="AE6" i="1"/>
  <c r="S6" i="1"/>
  <c r="R6" i="1"/>
  <c r="AC6" i="1"/>
  <c r="Q6" i="1"/>
  <c r="O6" i="1"/>
  <c r="AB6" i="1"/>
  <c r="D6" i="1" s="1"/>
  <c r="P6" i="1"/>
  <c r="E7" i="1"/>
  <c r="F6" i="1"/>
  <c r="G6" i="1" s="1"/>
  <c r="H6" i="1"/>
  <c r="I6" i="1" s="1"/>
  <c r="J7" i="1"/>
  <c r="K7" i="1" l="1"/>
  <c r="J8" i="1"/>
  <c r="E8" i="1"/>
  <c r="F7" i="1"/>
  <c r="G7" i="1" s="1"/>
  <c r="H7" i="1"/>
  <c r="I7" i="1" s="1"/>
  <c r="AB7" i="1" l="1"/>
  <c r="AA7" i="1"/>
  <c r="O7" i="1"/>
  <c r="AK7" i="1"/>
  <c r="Z7" i="1"/>
  <c r="S7" i="1"/>
  <c r="Y7" i="1"/>
  <c r="AJ7" i="1"/>
  <c r="X7" i="1"/>
  <c r="AI7" i="1"/>
  <c r="W7" i="1"/>
  <c r="AH7" i="1"/>
  <c r="V7" i="1"/>
  <c r="AG7" i="1"/>
  <c r="U7" i="1"/>
  <c r="AF7" i="1"/>
  <c r="T7" i="1"/>
  <c r="AE7" i="1"/>
  <c r="AD7" i="1"/>
  <c r="R7" i="1"/>
  <c r="P7" i="1"/>
  <c r="AC7" i="1"/>
  <c r="Q7" i="1"/>
  <c r="D7" i="1"/>
  <c r="K8" i="1"/>
  <c r="J9" i="1"/>
  <c r="E9" i="1"/>
  <c r="F8" i="1"/>
  <c r="G8" i="1" s="1"/>
  <c r="F9" i="1" l="1"/>
  <c r="G9" i="1" s="1"/>
  <c r="E10" i="1"/>
  <c r="AD8" i="1"/>
  <c r="R8" i="1"/>
  <c r="AC8" i="1"/>
  <c r="Q8" i="1"/>
  <c r="AG8" i="1"/>
  <c r="AB8" i="1"/>
  <c r="P8" i="1"/>
  <c r="U8" i="1"/>
  <c r="AA8" i="1"/>
  <c r="O8" i="1"/>
  <c r="Z8" i="1"/>
  <c r="Y8" i="1"/>
  <c r="AJ8" i="1"/>
  <c r="X8" i="1"/>
  <c r="AI8" i="1"/>
  <c r="W8" i="1"/>
  <c r="AH8" i="1"/>
  <c r="V8" i="1"/>
  <c r="AF8" i="1"/>
  <c r="T8" i="1"/>
  <c r="AE8" i="1"/>
  <c r="S8" i="1"/>
  <c r="H8" i="1"/>
  <c r="I8" i="1" s="1"/>
  <c r="J10" i="1"/>
  <c r="K9" i="1"/>
  <c r="D8" i="1" l="1"/>
  <c r="AG9" i="1"/>
  <c r="U9" i="1"/>
  <c r="AF9" i="1"/>
  <c r="T9" i="1"/>
  <c r="AE9" i="1"/>
  <c r="S9" i="1"/>
  <c r="X9" i="1"/>
  <c r="AD9" i="1"/>
  <c r="R9" i="1"/>
  <c r="AC9" i="1"/>
  <c r="Q9" i="1"/>
  <c r="AB9" i="1"/>
  <c r="P9" i="1"/>
  <c r="AA9" i="1"/>
  <c r="O9" i="1"/>
  <c r="Z9" i="1"/>
  <c r="Y9" i="1"/>
  <c r="AI9" i="1"/>
  <c r="W9" i="1"/>
  <c r="AH9" i="1"/>
  <c r="V9" i="1"/>
  <c r="E11" i="1"/>
  <c r="H10" i="1"/>
  <c r="I10" i="1" s="1"/>
  <c r="F10" i="1"/>
  <c r="G10" i="1" s="1"/>
  <c r="K10" i="1"/>
  <c r="J11" i="1"/>
  <c r="H9" i="1"/>
  <c r="I9" i="1" s="1"/>
  <c r="D9" i="1" l="1"/>
  <c r="E12" i="1"/>
  <c r="F11" i="1"/>
  <c r="G11" i="1" s="1"/>
  <c r="J12" i="1"/>
  <c r="K11" i="1"/>
  <c r="Y10" i="1"/>
  <c r="X10" i="1"/>
  <c r="W10" i="1"/>
  <c r="AB10" i="1"/>
  <c r="AH10" i="1"/>
  <c r="V10" i="1"/>
  <c r="AG10" i="1"/>
  <c r="U10" i="1"/>
  <c r="AF10" i="1"/>
  <c r="T10" i="1"/>
  <c r="AE10" i="1"/>
  <c r="S10" i="1"/>
  <c r="AD10" i="1"/>
  <c r="R10" i="1"/>
  <c r="AC10" i="1"/>
  <c r="Q10" i="1"/>
  <c r="AA10" i="1"/>
  <c r="O10" i="1"/>
  <c r="P10" i="1" s="1"/>
  <c r="Z10" i="1"/>
  <c r="D10" i="1" l="1"/>
  <c r="K12" i="1"/>
  <c r="J13" i="1"/>
  <c r="H11" i="1"/>
  <c r="I11" i="1" s="1"/>
  <c r="E13" i="1"/>
  <c r="F12" i="1"/>
  <c r="G12" i="1" s="1"/>
  <c r="AD11" i="1"/>
  <c r="R11" i="1"/>
  <c r="AC11" i="1"/>
  <c r="Q11" i="1"/>
  <c r="AB11" i="1"/>
  <c r="P11" i="1"/>
  <c r="AG11" i="1"/>
  <c r="AA11" i="1"/>
  <c r="O11" i="1"/>
  <c r="Z11" i="1"/>
  <c r="Y11" i="1"/>
  <c r="X11" i="1"/>
  <c r="W11" i="1"/>
  <c r="V11" i="1"/>
  <c r="U11" i="1"/>
  <c r="AF11" i="1"/>
  <c r="T11" i="1"/>
  <c r="AE11" i="1"/>
  <c r="S11" i="1"/>
  <c r="D11" i="1" l="1"/>
  <c r="X12" i="1"/>
  <c r="W12" i="1"/>
  <c r="V12" i="1"/>
  <c r="U12" i="1"/>
  <c r="AF12" i="1"/>
  <c r="T12" i="1"/>
  <c r="AE12" i="1"/>
  <c r="S12" i="1"/>
  <c r="AD12" i="1"/>
  <c r="R12" i="1"/>
  <c r="AC12" i="1"/>
  <c r="Q12" i="1"/>
  <c r="AB12" i="1"/>
  <c r="P12" i="1"/>
  <c r="AA12" i="1"/>
  <c r="O12" i="1"/>
  <c r="Z12" i="1"/>
  <c r="Y12" i="1"/>
  <c r="F13" i="1"/>
  <c r="G13" i="1" s="1"/>
  <c r="E14" i="1"/>
  <c r="H13" i="1"/>
  <c r="I13" i="1" s="1"/>
  <c r="H12" i="1"/>
  <c r="I12" i="1" s="1"/>
  <c r="J14" i="1"/>
  <c r="K13" i="1"/>
  <c r="D12" i="1" l="1"/>
  <c r="AE13" i="1"/>
  <c r="S13" i="1"/>
  <c r="AD13" i="1"/>
  <c r="R13" i="1"/>
  <c r="AC13" i="1"/>
  <c r="Q13" i="1"/>
  <c r="AB13" i="1"/>
  <c r="P13" i="1"/>
  <c r="AA13" i="1"/>
  <c r="O13" i="1"/>
  <c r="Z13" i="1"/>
  <c r="Y13" i="1"/>
  <c r="X13" i="1"/>
  <c r="W13" i="1"/>
  <c r="V13" i="1"/>
  <c r="U13" i="1"/>
  <c r="T13" i="1"/>
  <c r="E15" i="1"/>
  <c r="F14" i="1"/>
  <c r="G14" i="1" s="1"/>
  <c r="J15" i="1"/>
  <c r="K14" i="1"/>
  <c r="D13" i="1" l="1"/>
  <c r="H14" i="1"/>
  <c r="I14" i="1" s="1"/>
  <c r="K15" i="1"/>
  <c r="J16" i="1"/>
  <c r="AA14" i="1"/>
  <c r="O14" i="1"/>
  <c r="Z14" i="1"/>
  <c r="Y14" i="1"/>
  <c r="AD14" i="1"/>
  <c r="X14" i="1"/>
  <c r="W14" i="1"/>
  <c r="V14" i="1"/>
  <c r="U14" i="1"/>
  <c r="T14" i="1"/>
  <c r="S14" i="1"/>
  <c r="R14" i="1"/>
  <c r="AC14" i="1"/>
  <c r="Q14" i="1"/>
  <c r="AB14" i="1"/>
  <c r="P14" i="1"/>
  <c r="E16" i="1"/>
  <c r="F15" i="1"/>
  <c r="G15" i="1" s="1"/>
  <c r="D14" i="1" l="1"/>
  <c r="X15" i="1"/>
  <c r="W15" i="1"/>
  <c r="V15" i="1"/>
  <c r="U15" i="1"/>
  <c r="T15" i="1"/>
  <c r="S15" i="1"/>
  <c r="R15" i="1"/>
  <c r="AC15" i="1"/>
  <c r="Q15" i="1"/>
  <c r="AB15" i="1"/>
  <c r="P15" i="1"/>
  <c r="AA15" i="1"/>
  <c r="O15" i="1"/>
  <c r="Z15" i="1"/>
  <c r="Y15" i="1"/>
  <c r="E17" i="1"/>
  <c r="F16" i="1"/>
  <c r="G16" i="1" s="1"/>
  <c r="H15" i="1"/>
  <c r="I15" i="1" s="1"/>
  <c r="J17" i="1"/>
  <c r="K16" i="1"/>
  <c r="D15" i="1" l="1"/>
  <c r="K17" i="1"/>
  <c r="J18" i="1"/>
  <c r="V16" i="1"/>
  <c r="U16" i="1"/>
  <c r="T16" i="1"/>
  <c r="S16" i="1"/>
  <c r="R16" i="1"/>
  <c r="Q16" i="1"/>
  <c r="AB16" i="1"/>
  <c r="P16" i="1"/>
  <c r="AA16" i="1"/>
  <c r="O16" i="1"/>
  <c r="Z16" i="1"/>
  <c r="Y16" i="1"/>
  <c r="X16" i="1"/>
  <c r="W16" i="1"/>
  <c r="F17" i="1"/>
  <c r="G17" i="1" s="1"/>
  <c r="E18" i="1"/>
  <c r="H16" i="1"/>
  <c r="I16" i="1" s="1"/>
  <c r="D16" i="1" l="1"/>
  <c r="F18" i="1"/>
  <c r="G18" i="1" s="1"/>
  <c r="E19" i="1"/>
  <c r="H17" i="1"/>
  <c r="I17" i="1" s="1"/>
  <c r="K18" i="1"/>
  <c r="J19" i="1"/>
  <c r="U17" i="1"/>
  <c r="T17" i="1"/>
  <c r="S17" i="1"/>
  <c r="R17" i="1"/>
  <c r="Q17" i="1"/>
  <c r="P17" i="1"/>
  <c r="AA17" i="1"/>
  <c r="O17" i="1"/>
  <c r="Z17" i="1"/>
  <c r="Y17" i="1"/>
  <c r="X17" i="1"/>
  <c r="W17" i="1"/>
  <c r="V17" i="1"/>
  <c r="D17" i="1" l="1"/>
  <c r="J20" i="1"/>
  <c r="K19" i="1"/>
  <c r="U18" i="1"/>
  <c r="T18" i="1"/>
  <c r="S18" i="1"/>
  <c r="R18" i="1"/>
  <c r="Q18" i="1"/>
  <c r="P18" i="1"/>
  <c r="O18" i="1"/>
  <c r="Z18" i="1"/>
  <c r="Y18" i="1"/>
  <c r="X18" i="1"/>
  <c r="W18" i="1"/>
  <c r="V18" i="1"/>
  <c r="F19" i="1"/>
  <c r="G19" i="1" s="1"/>
  <c r="E20" i="1"/>
  <c r="H18" i="1"/>
  <c r="I18" i="1" s="1"/>
  <c r="D18" i="1" l="1"/>
  <c r="V19" i="1"/>
  <c r="U19" i="1"/>
  <c r="T19" i="1"/>
  <c r="S19" i="1"/>
  <c r="R19" i="1"/>
  <c r="Q19" i="1"/>
  <c r="P19" i="1"/>
  <c r="O19" i="1"/>
  <c r="Y19" i="1"/>
  <c r="X19" i="1"/>
  <c r="W19" i="1"/>
  <c r="E21" i="1"/>
  <c r="F20" i="1"/>
  <c r="G20" i="1" s="1"/>
  <c r="H19" i="1"/>
  <c r="I19" i="1" s="1"/>
  <c r="K20" i="1"/>
  <c r="J21" i="1"/>
  <c r="D19" i="1" l="1"/>
  <c r="K21" i="1"/>
  <c r="J22" i="1"/>
  <c r="X20" i="1"/>
  <c r="W20" i="1"/>
  <c r="V20" i="1"/>
  <c r="U20" i="1"/>
  <c r="T20" i="1"/>
  <c r="S20" i="1"/>
  <c r="R20" i="1"/>
  <c r="Q20" i="1"/>
  <c r="P20" i="1"/>
  <c r="D20" i="1" s="1"/>
  <c r="O20" i="1"/>
  <c r="H20" i="1"/>
  <c r="I20" i="1" s="1"/>
  <c r="E22" i="1"/>
  <c r="F21" i="1"/>
  <c r="G21" i="1" s="1"/>
  <c r="H21" i="1" l="1"/>
  <c r="I21" i="1" s="1"/>
  <c r="J23" i="1"/>
  <c r="K22" i="1"/>
  <c r="O21" i="1"/>
  <c r="W21" i="1"/>
  <c r="V21" i="1"/>
  <c r="U21" i="1"/>
  <c r="T21" i="1"/>
  <c r="S21" i="1"/>
  <c r="R21" i="1"/>
  <c r="Q21" i="1"/>
  <c r="P21" i="1"/>
  <c r="F22" i="1"/>
  <c r="G22" i="1" s="1"/>
  <c r="E23" i="1"/>
  <c r="H22" i="1"/>
  <c r="I22" i="1" s="1"/>
  <c r="D21" i="1" l="1"/>
  <c r="E24" i="1"/>
  <c r="F23" i="1"/>
  <c r="G23" i="1" s="1"/>
  <c r="K23" i="1"/>
  <c r="J24" i="1"/>
  <c r="S22" i="1"/>
  <c r="S23" i="1" s="1"/>
  <c r="R22" i="1"/>
  <c r="R23" i="1" s="1"/>
  <c r="Q22" i="1"/>
  <c r="Q23" i="1" s="1"/>
  <c r="P22" i="1"/>
  <c r="P23" i="1" s="1"/>
  <c r="O22" i="1"/>
  <c r="V22" i="1"/>
  <c r="U22" i="1"/>
  <c r="U23" i="1" s="1"/>
  <c r="T22" i="1"/>
  <c r="T23" i="1" s="1"/>
  <c r="D22" i="1" l="1"/>
  <c r="J25" i="1"/>
  <c r="K24" i="1"/>
  <c r="O23" i="1"/>
  <c r="D23" i="1" s="1"/>
  <c r="H23" i="1"/>
  <c r="I23" i="1" s="1"/>
  <c r="E25" i="1"/>
  <c r="F24" i="1"/>
  <c r="G24" i="1" s="1"/>
  <c r="H24" i="1" l="1"/>
  <c r="I24" i="1" s="1"/>
  <c r="E26" i="1"/>
  <c r="F25" i="1"/>
  <c r="G25" i="1" s="1"/>
  <c r="R24" i="1"/>
  <c r="Q24" i="1"/>
  <c r="P24" i="1"/>
  <c r="O24" i="1"/>
  <c r="T24" i="1"/>
  <c r="S24" i="1"/>
  <c r="K25" i="1"/>
  <c r="J26" i="1"/>
  <c r="D24" i="1" l="1"/>
  <c r="H25" i="1"/>
  <c r="I25" i="1" s="1"/>
  <c r="E27" i="1"/>
  <c r="F26" i="1"/>
  <c r="G26" i="1" s="1"/>
  <c r="S25" i="1"/>
  <c r="R25" i="1"/>
  <c r="Q25" i="1"/>
  <c r="P25" i="1"/>
  <c r="O25" i="1"/>
  <c r="D25" i="1" s="1"/>
  <c r="J27" i="1"/>
  <c r="K26" i="1"/>
  <c r="J28" i="1" l="1"/>
  <c r="K27" i="1"/>
  <c r="R26" i="1"/>
  <c r="Q26" i="1"/>
  <c r="P26" i="1"/>
  <c r="O26" i="1"/>
  <c r="E28" i="1"/>
  <c r="F27" i="1"/>
  <c r="G27" i="1" s="1"/>
  <c r="H26" i="1"/>
  <c r="I26" i="1" s="1"/>
  <c r="D26" i="1" l="1"/>
  <c r="F28" i="1"/>
  <c r="G28" i="1" s="1"/>
  <c r="E29" i="1"/>
  <c r="H27" i="1"/>
  <c r="I27" i="1" s="1"/>
  <c r="Q27" i="1"/>
  <c r="P27" i="1"/>
  <c r="O27" i="1"/>
  <c r="J29" i="1"/>
  <c r="K29" i="1" s="1"/>
  <c r="K28" i="1"/>
  <c r="D27" i="1" l="1"/>
  <c r="F29" i="1"/>
  <c r="G29" i="1" s="1"/>
  <c r="H28" i="1"/>
  <c r="I28" i="1" s="1"/>
  <c r="P28" i="1"/>
  <c r="O28" i="1"/>
  <c r="D28" i="1" s="1"/>
  <c r="H29" i="1" l="1"/>
  <c r="I29" i="1" s="1"/>
  <c r="O29" i="1"/>
  <c r="D29" i="1"/>
</calcChain>
</file>

<file path=xl/sharedStrings.xml><?xml version="1.0" encoding="utf-8"?>
<sst xmlns="http://schemas.openxmlformats.org/spreadsheetml/2006/main" count="201" uniqueCount="82">
  <si>
    <t>初始CAC</t>
  </si>
  <si>
    <t>CAC 增长率</t>
  </si>
  <si>
    <t>广告预算增长速度</t>
  </si>
  <si>
    <t>Aerage gross porfit</t>
  </si>
  <si>
    <t>初始客户数量</t>
  </si>
  <si>
    <t>初始客户年流失率</t>
  </si>
  <si>
    <t>年流失率递减量</t>
  </si>
  <si>
    <t>初始客户月复购率</t>
  </si>
  <si>
    <t>月复购率增长率</t>
  </si>
  <si>
    <t>年流失率真值</t>
  </si>
  <si>
    <t>月流失率真值</t>
  </si>
  <si>
    <t>月复购率真值</t>
  </si>
  <si>
    <t>new customers</t>
  </si>
  <si>
    <t>Return customers</t>
  </si>
  <si>
    <t>month</t>
  </si>
  <si>
    <t>CAC</t>
  </si>
  <si>
    <t>LTV(Gross profit)</t>
  </si>
  <si>
    <t>Marketing Spend
(Total)</t>
  </si>
  <si>
    <t>Marketing Spend
(Google)</t>
  </si>
  <si>
    <t>Google Clicks</t>
  </si>
  <si>
    <t>Marketing Spend
(Facebook)</t>
  </si>
  <si>
    <t>Facebook Clicks</t>
  </si>
  <si>
    <t>real churn rate (per year)</t>
  </si>
  <si>
    <t>real churn rate (month)</t>
  </si>
  <si>
    <t>real repurchase rate(month)</t>
  </si>
  <si>
    <t>Cohort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</si>
  <si>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</si>
  <si>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</si>
  <si>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</si>
  <si>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</si>
  <si>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</si>
  <si>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</si>
  <si>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</si>
  <si>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</si>
  <si>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</si>
  <si>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</si>
  <si>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</si>
  <si>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</si>
  <si>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</si>
  <si>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</si>
  <si>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</si>
  <si>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</si>
  <si>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</si>
  <si>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</si>
  <si>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</si>
  <si>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</si>
  <si>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</si>
  <si>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</si>
  <si>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</si>
  <si>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</si>
  <si>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第1个月成为客户的群组</t>
  </si>
  <si>
    <t>第2个月成为客户的群组</t>
  </si>
  <si>
    <t>第3个月成为客户的群组</t>
  </si>
  <si>
    <t>第4个月成为客户的群组</t>
  </si>
  <si>
    <t>第5个月成为客户的群组</t>
  </si>
  <si>
    <t>第6个月成为客户的群组</t>
  </si>
  <si>
    <t>第7个月成为客户的群组</t>
  </si>
  <si>
    <t>第8个月成为客户的群组</t>
  </si>
  <si>
    <t>第9个月成为客户的群组</t>
  </si>
  <si>
    <t>第10个月成为客户的群组</t>
  </si>
  <si>
    <t>第11个月成为客户的群组</t>
  </si>
  <si>
    <t>第12个月成为客户的群组</t>
  </si>
  <si>
    <t>第13个月成为客户的群组</t>
  </si>
  <si>
    <t>第14个月成为客户的群组</t>
  </si>
  <si>
    <t>第15个月成为客户的群组</t>
  </si>
  <si>
    <t>第16个月成为客户的群组</t>
  </si>
  <si>
    <t>第17个月成为客户的群组</t>
  </si>
  <si>
    <t>第18个月成为客户的群组</t>
  </si>
  <si>
    <t>第19个月成为客户的群组</t>
  </si>
  <si>
    <t>第20个月成为客户的群组</t>
  </si>
  <si>
    <t>cohort</t>
  </si>
  <si>
    <t>cohort_customer_num</t>
  </si>
  <si>
    <t>r_true</t>
  </si>
  <si>
    <t>r_estimate</t>
  </si>
  <si>
    <t>r_diff(%)</t>
  </si>
  <si>
    <t>c_true</t>
  </si>
  <si>
    <t>c_estimate</t>
  </si>
  <si>
    <t>c_diff(%)</t>
  </si>
  <si>
    <t>第21个月成为客户的群组</t>
  </si>
  <si>
    <t>第23个月成为客户的群组</t>
  </si>
  <si>
    <t>第24个月成为客户的群组</t>
  </si>
  <si>
    <t>第25个月成为客户的群组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</si>
</sst>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??_);_(@_)"/>
    <numFmt numFmtId="165" formatCode="0.0000"/>
  </numFmts>
  <fonts count="18">
    <font>
      <sz val="10"/>
      <color rgb="FF000000"/>
      <name val="Arial"/>
      <scheme val="minor"/>
    </font>
    <font>
      <b/>
      <sz val="11"/>
      <color theme="1"/>
      <name val="Arial"/>
    </font>
    <font>
      <sz val="11"/>
      <color theme="1"/>
      <name val="Arial"/>
    </font>
    <font>
      <b/>
      <sz val="10"/>
      <color rgb="FFFFFFFF"/>
      <name val="Poppins"/>
    </font>
    <font>
      <b/>
      <i/>
      <sz val="10"/>
      <color rgb="FFFFFFFF"/>
      <name val="Poppins"/>
    </font>
    <font>
      <b/>
      <sz val="10"/>
      <color theme="1"/>
      <name val="Poppins"/>
    </font>
    <font>
      <u/>
      <sz val="10"/>
      <color rgb="FFFFFFFF"/>
      <name val="Poppins"/>
    </font>
    <font>
      <u/>
      <sz val="10"/>
      <color rgb="FFFFFFFF"/>
      <name val="Poppins"/>
    </font>
    <font>
      <u/>
      <sz val="10"/>
      <color rgb="FFFFFFFF"/>
      <name val="Poppins"/>
    </font>
    <font>
      <sz val="10"/>
      <color theme="1"/>
      <name val="Poppins"/>
    </font>
    <font>
      <sz val="10"/>
      <color rgb="FF7030A0"/>
      <name val="Poppins"/>
    </font>
    <font>
      <b/>
      <sz val="10"/>
      <color rgb="FF000000"/>
      <name val="-apple-system"/>
    </font>
    <font>
      <sz val="10"/>
      <color rgb="FF000000"/>
      <name val="-apple-system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0"/>
      <name val="-apple-system"/>
    </font>
    <font>
      <sz val="10"/>
      <color theme="0"/>
      <name val="Arial"/>
      <scheme val="minor"/>
    </font>
    <font>
      <sz val="10"/>
      <color theme="1"/>
      <name val="-apple-system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2B4162"/>
        <bgColor rgb="FF2B4162"/>
      </patternFill>
    </fill>
    <fill>
      <patternFill patternType="solid">
        <fgColor rgb="FFFFFFFF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206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1" fontId="1" fillId="0" borderId="1" xfId="0" applyNumberFormat="1" applyFont="1" applyBorder="1"/>
    <xf numFmtId="1" fontId="1" fillId="0" borderId="2" xfId="0" applyNumberFormat="1" applyFont="1" applyBorder="1"/>
    <xf numFmtId="2" fontId="1" fillId="0" borderId="2" xfId="0" applyNumberFormat="1" applyFont="1" applyBorder="1"/>
    <xf numFmtId="0" fontId="2" fillId="0" borderId="0" xfId="0" applyFont="1"/>
    <xf numFmtId="1" fontId="2" fillId="0" borderId="0" xfId="0" applyNumberFormat="1" applyFont="1"/>
    <xf numFmtId="1" fontId="2" fillId="0" borderId="3" xfId="0" applyNumberFormat="1" applyFon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1" fontId="2" fillId="0" borderId="5" xfId="0" applyNumberFormat="1" applyFont="1" applyBorder="1"/>
    <xf numFmtId="2" fontId="2" fillId="0" borderId="5" xfId="0" applyNumberFormat="1" applyFont="1" applyBorder="1"/>
    <xf numFmtId="0" fontId="2" fillId="0" borderId="5" xfId="0" applyFont="1" applyBorder="1"/>
    <xf numFmtId="1" fontId="2" fillId="0" borderId="0" xfId="0" applyNumberFormat="1" applyFont="1" applyAlignment="1">
      <alignment horizontal="right"/>
    </xf>
    <xf numFmtId="0" fontId="2" fillId="0" borderId="3" xfId="0" applyFont="1" applyBorder="1"/>
    <xf numFmtId="1" fontId="2" fillId="0" borderId="4" xfId="0" applyNumberFormat="1" applyFont="1" applyBorder="1"/>
    <xf numFmtId="2" fontId="2" fillId="0" borderId="4" xfId="0" applyNumberFormat="1" applyFont="1" applyBorder="1"/>
    <xf numFmtId="0" fontId="2" fillId="0" borderId="4" xfId="0" applyFont="1" applyBorder="1"/>
    <xf numFmtId="0" fontId="2" fillId="2" borderId="4" xfId="0" applyFont="1" applyFill="1" applyBorder="1"/>
    <xf numFmtId="164" fontId="2" fillId="0" borderId="4" xfId="0" applyNumberFormat="1" applyFont="1" applyBorder="1"/>
    <xf numFmtId="1" fontId="2" fillId="3" borderId="0" xfId="0" applyNumberFormat="1" applyFont="1" applyFill="1"/>
    <xf numFmtId="1" fontId="2" fillId="4" borderId="4" xfId="0" applyNumberFormat="1" applyFont="1" applyFill="1" applyBorder="1" applyAlignment="1">
      <alignment wrapText="1"/>
    </xf>
    <xf numFmtId="10" fontId="2" fillId="0" borderId="4" xfId="0" applyNumberFormat="1" applyFont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1" fontId="6" fillId="3" borderId="0" xfId="0" applyNumberFormat="1" applyFont="1" applyFill="1" applyAlignment="1">
      <alignment horizontal="center" wrapText="1"/>
    </xf>
    <xf numFmtId="17" fontId="7" fillId="3" borderId="0" xfId="0" applyNumberFormat="1" applyFont="1" applyFill="1" applyAlignment="1">
      <alignment horizontal="center" wrapText="1"/>
    </xf>
    <xf numFmtId="2" fontId="8" fillId="3" borderId="0" xfId="0" applyNumberFormat="1" applyFont="1" applyFill="1" applyAlignment="1">
      <alignment horizontal="center" wrapText="1"/>
    </xf>
    <xf numFmtId="17" fontId="2" fillId="0" borderId="3" xfId="0" applyNumberFormat="1" applyFont="1" applyBorder="1" applyAlignment="1">
      <alignment horizontal="right"/>
    </xf>
    <xf numFmtId="1" fontId="2" fillId="0" borderId="4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1" fontId="2" fillId="4" borderId="4" xfId="0" applyNumberFormat="1" applyFont="1" applyFill="1" applyBorder="1" applyAlignment="1">
      <alignment horizontal="right"/>
    </xf>
    <xf numFmtId="10" fontId="2" fillId="0" borderId="4" xfId="0" applyNumberFormat="1" applyFont="1" applyBorder="1" applyAlignment="1">
      <alignment horizontal="right"/>
    </xf>
    <xf numFmtId="10" fontId="2" fillId="2" borderId="4" xfId="0" applyNumberFormat="1" applyFont="1" applyFill="1" applyBorder="1" applyAlignment="1">
      <alignment horizontal="right"/>
    </xf>
    <xf numFmtId="0" fontId="9" fillId="0" borderId="4" xfId="0" applyFont="1" applyBorder="1" applyAlignment="1">
      <alignment horizontal="center" wrapText="1"/>
    </xf>
    <xf numFmtId="1" fontId="10" fillId="4" borderId="0" xfId="0" applyNumberFormat="1" applyFont="1" applyFill="1" applyAlignment="1">
      <alignment horizontal="right" wrapText="1"/>
    </xf>
    <xf numFmtId="1" fontId="2" fillId="4" borderId="0" xfId="0" applyNumberFormat="1" applyFont="1" applyFill="1"/>
    <xf numFmtId="17" fontId="2" fillId="4" borderId="3" xfId="0" applyNumberFormat="1" applyFont="1" applyFill="1" applyBorder="1" applyAlignment="1">
      <alignment horizontal="right"/>
    </xf>
    <xf numFmtId="0" fontId="9" fillId="4" borderId="4" xfId="0" applyFont="1" applyFill="1" applyBorder="1" applyAlignment="1">
      <alignment horizontal="center" wrapText="1"/>
    </xf>
    <xf numFmtId="2" fontId="2" fillId="4" borderId="0" xfId="0" applyNumberFormat="1" applyFont="1" applyFill="1"/>
    <xf numFmtId="0" fontId="11" fillId="4" borderId="0" xfId="0" applyFont="1" applyFill="1" applyAlignment="1">
      <alignment horizontal="right"/>
    </xf>
    <xf numFmtId="0" fontId="12" fillId="4" borderId="0" xfId="0" applyFont="1" applyFill="1" applyAlignment="1">
      <alignment horizontal="right"/>
    </xf>
    <xf numFmtId="0" fontId="13" fillId="0" borderId="0" xfId="0" applyFont="1"/>
    <xf numFmtId="10" fontId="13" fillId="0" borderId="0" xfId="0" applyNumberFormat="1" applyFont="1"/>
    <xf numFmtId="1" fontId="13" fillId="0" borderId="0" xfId="0" applyNumberFormat="1" applyFont="1"/>
    <xf numFmtId="165" fontId="11" fillId="4" borderId="0" xfId="0" applyNumberFormat="1" applyFont="1" applyFill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right"/>
    </xf>
    <xf numFmtId="165" fontId="12" fillId="4" borderId="0" xfId="0" applyNumberFormat="1" applyFont="1" applyFill="1" applyAlignment="1">
      <alignment horizontal="right"/>
    </xf>
    <xf numFmtId="165" fontId="13" fillId="0" borderId="0" xfId="0" applyNumberFormat="1" applyFont="1"/>
    <xf numFmtId="10" fontId="14" fillId="0" borderId="0" xfId="0" applyNumberFormat="1" applyFont="1" applyAlignment="1">
      <alignment horizontal="right"/>
    </xf>
    <xf numFmtId="165" fontId="14" fillId="0" borderId="0" xfId="0" applyNumberFormat="1" applyFont="1" applyAlignment="1">
      <alignment horizontal="right"/>
    </xf>
    <xf numFmtId="165" fontId="14" fillId="0" borderId="0" xfId="0" applyNumberFormat="1" applyFont="1"/>
    <xf numFmtId="1" fontId="3" fillId="3" borderId="0" xfId="0" applyNumberFormat="1" applyFont="1" applyFill="1" applyAlignment="1">
      <alignment horizontal="center" wrapText="1"/>
    </xf>
    <xf numFmtId="0" fontId="0" fillId="0" borderId="0" xfId="0"/>
    <xf numFmtId="9" fontId="4" fillId="3" borderId="0" xfId="0" applyNumberFormat="1" applyFont="1" applyFill="1" applyAlignment="1">
      <alignment horizontal="center" wrapText="1"/>
    </xf>
    <xf numFmtId="0" fontId="15" fillId="5" borderId="0" xfId="0" applyFont="1" applyFill="1" applyAlignment="1">
      <alignment horizontal="right"/>
    </xf>
    <xf numFmtId="0" fontId="16" fillId="6" borderId="0" xfId="0" applyFont="1" applyFill="1"/>
    <xf numFmtId="0" fontId="12" fillId="7" borderId="0" xfId="0" applyFont="1" applyFill="1" applyAlignment="1">
      <alignment horizontal="right"/>
    </xf>
    <xf numFmtId="0" fontId="12" fillId="8" borderId="0" xfId="0" applyFont="1" applyFill="1" applyAlignment="1">
      <alignment horizontal="right"/>
    </xf>
    <xf numFmtId="0" fontId="12" fillId="9" borderId="0" xfId="0" applyFont="1" applyFill="1" applyAlignment="1">
      <alignment horizontal="right"/>
    </xf>
    <xf numFmtId="0" fontId="12" fillId="10" borderId="0" xfId="0" applyFont="1" applyFill="1" applyAlignment="1">
      <alignment horizontal="right"/>
    </xf>
    <xf numFmtId="0" fontId="15" fillId="12" borderId="0" xfId="0" applyFont="1" applyFill="1" applyAlignment="1">
      <alignment horizontal="right"/>
    </xf>
    <xf numFmtId="0" fontId="12" fillId="13" borderId="0" xfId="0" applyFont="1" applyFill="1" applyAlignment="1">
      <alignment horizontal="right"/>
    </xf>
    <xf numFmtId="0" fontId="12" fillId="14" borderId="0" xfId="0" applyFont="1" applyFill="1" applyAlignment="1">
      <alignment horizontal="right"/>
    </xf>
    <xf numFmtId="0" fontId="15" fillId="11" borderId="0" xfId="0" applyFont="1" applyFill="1" applyAlignment="1">
      <alignment horizontal="right"/>
    </xf>
    <xf numFmtId="0" fontId="15" fillId="15" borderId="0" xfId="0" applyFont="1" applyFill="1" applyAlignment="1">
      <alignment horizontal="right"/>
    </xf>
    <xf numFmtId="0" fontId="17" fillId="7" borderId="0" xfId="0" applyFont="1" applyFill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29"/>
  <sheetViews>
    <sheetView topLeftCell="S1" workbookViewId="0">
      <selection activeCell="AM6" sqref="AM6:AM29"/>
    </sheetView>
  </sheetViews>
  <sheetFormatPr baseColWidth="10" defaultColWidth="12.6640625" defaultRowHeight="15.75" customHeight="1"/>
  <sheetData>
    <row r="1" spans="1:39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/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9" ht="15.75" customHeight="1">
      <c r="A2" s="6">
        <v>20</v>
      </c>
      <c r="B2" s="7">
        <v>5.0000000000000001E-3</v>
      </c>
      <c r="C2" s="7">
        <v>0.15</v>
      </c>
      <c r="D2" s="8">
        <v>18</v>
      </c>
      <c r="E2" s="8">
        <v>500</v>
      </c>
      <c r="F2" s="7">
        <v>0.8</v>
      </c>
      <c r="G2" s="7">
        <v>0.02</v>
      </c>
      <c r="H2" s="7">
        <v>1.4999999999999999E-2</v>
      </c>
      <c r="I2" s="7">
        <v>0.05</v>
      </c>
      <c r="J2" s="4"/>
      <c r="K2" s="4"/>
      <c r="L2" s="4"/>
      <c r="M2" s="4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9" ht="15.75" customHeight="1">
      <c r="A3" s="9"/>
      <c r="B3" s="9"/>
      <c r="C3" s="10"/>
      <c r="D3" s="10"/>
      <c r="E3" s="9"/>
      <c r="F3" s="9"/>
      <c r="G3" s="9"/>
      <c r="H3" s="11"/>
      <c r="I3" s="11"/>
      <c r="J3" s="11"/>
      <c r="K3" s="9"/>
      <c r="L3" s="9"/>
      <c r="M3" s="9"/>
      <c r="N3" s="5"/>
      <c r="O3" s="12">
        <v>1</v>
      </c>
      <c r="P3" s="12">
        <v>2</v>
      </c>
      <c r="Q3" s="12">
        <v>3</v>
      </c>
      <c r="R3" s="12">
        <v>4</v>
      </c>
      <c r="S3" s="12">
        <v>5</v>
      </c>
      <c r="T3" s="12">
        <v>6</v>
      </c>
      <c r="U3" s="12">
        <v>7</v>
      </c>
      <c r="V3" s="12">
        <v>8</v>
      </c>
      <c r="W3" s="12">
        <v>9</v>
      </c>
      <c r="X3" s="12">
        <v>10</v>
      </c>
      <c r="Y3" s="12">
        <v>11</v>
      </c>
      <c r="Z3" s="12">
        <v>12</v>
      </c>
      <c r="AA3" s="12">
        <v>13</v>
      </c>
      <c r="AB3" s="12">
        <v>14</v>
      </c>
      <c r="AC3" s="12">
        <v>15</v>
      </c>
      <c r="AD3" s="12">
        <v>16</v>
      </c>
      <c r="AE3" s="12">
        <v>17</v>
      </c>
      <c r="AF3" s="12">
        <v>18</v>
      </c>
      <c r="AG3" s="12">
        <v>19</v>
      </c>
      <c r="AH3" s="12">
        <v>20</v>
      </c>
      <c r="AI3" s="12">
        <v>21</v>
      </c>
      <c r="AJ3" s="12">
        <v>22</v>
      </c>
      <c r="AK3" s="12">
        <v>23</v>
      </c>
      <c r="AL3" s="12">
        <v>24</v>
      </c>
    </row>
    <row r="4" spans="1:39" ht="15">
      <c r="A4" s="13"/>
      <c r="B4" s="14"/>
      <c r="C4" s="15"/>
      <c r="D4" s="15"/>
      <c r="E4" s="14"/>
      <c r="F4" s="14"/>
      <c r="G4" s="14"/>
      <c r="H4" s="14"/>
      <c r="I4" s="14"/>
      <c r="J4" s="16" t="s">
        <v>9</v>
      </c>
      <c r="K4" s="17" t="s">
        <v>10</v>
      </c>
      <c r="L4" s="17" t="s">
        <v>11</v>
      </c>
      <c r="M4" s="18"/>
      <c r="N4" s="52" t="s">
        <v>12</v>
      </c>
      <c r="O4" s="19"/>
      <c r="P4" s="54" t="s">
        <v>13</v>
      </c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</row>
    <row r="5" spans="1:39" ht="46">
      <c r="A5" s="13" t="s">
        <v>14</v>
      </c>
      <c r="B5" s="14" t="s">
        <v>14</v>
      </c>
      <c r="C5" s="15" t="s">
        <v>15</v>
      </c>
      <c r="D5" s="15" t="s">
        <v>16</v>
      </c>
      <c r="E5" s="20" t="s">
        <v>17</v>
      </c>
      <c r="F5" s="20" t="s">
        <v>18</v>
      </c>
      <c r="G5" s="20" t="s">
        <v>19</v>
      </c>
      <c r="H5" s="20" t="s">
        <v>20</v>
      </c>
      <c r="I5" s="20" t="s">
        <v>21</v>
      </c>
      <c r="J5" s="21" t="s">
        <v>22</v>
      </c>
      <c r="K5" s="22" t="s">
        <v>23</v>
      </c>
      <c r="L5" s="22" t="s">
        <v>24</v>
      </c>
      <c r="M5" s="23" t="s">
        <v>25</v>
      </c>
      <c r="N5" s="53"/>
      <c r="O5" s="24" t="s">
        <v>26</v>
      </c>
      <c r="P5" s="24" t="s">
        <v>27</v>
      </c>
      <c r="Q5" s="24" t="s">
        <v>28</v>
      </c>
      <c r="R5" s="24" t="s">
        <v>29</v>
      </c>
      <c r="S5" s="24" t="s">
        <v>30</v>
      </c>
      <c r="T5" s="24" t="s">
        <v>31</v>
      </c>
      <c r="U5" s="24" t="s">
        <v>32</v>
      </c>
      <c r="V5" s="24" t="s">
        <v>33</v>
      </c>
      <c r="W5" s="24" t="s">
        <v>34</v>
      </c>
      <c r="X5" s="24" t="s">
        <v>35</v>
      </c>
      <c r="Y5" s="24" t="s">
        <v>36</v>
      </c>
      <c r="Z5" s="24" t="s">
        <v>37</v>
      </c>
      <c r="AA5" s="24" t="s">
        <v>38</v>
      </c>
      <c r="AB5" s="25" t="s">
        <v>39</v>
      </c>
      <c r="AC5" s="26" t="s">
        <v>40</v>
      </c>
      <c r="AD5" s="25" t="s">
        <v>41</v>
      </c>
      <c r="AE5" s="26" t="s">
        <v>42</v>
      </c>
      <c r="AF5" s="25" t="s">
        <v>43</v>
      </c>
      <c r="AG5" s="26" t="s">
        <v>44</v>
      </c>
      <c r="AH5" s="25" t="s">
        <v>45</v>
      </c>
      <c r="AI5" s="26" t="s">
        <v>46</v>
      </c>
      <c r="AJ5" s="25" t="s">
        <v>47</v>
      </c>
      <c r="AK5" s="26" t="s">
        <v>48</v>
      </c>
      <c r="AL5" s="25" t="s">
        <v>49</v>
      </c>
    </row>
    <row r="6" spans="1:39" ht="32">
      <c r="A6" s="27">
        <v>44197</v>
      </c>
      <c r="B6" s="28">
        <v>1</v>
      </c>
      <c r="C6" s="29">
        <f>$A$2</f>
        <v>20</v>
      </c>
      <c r="D6" s="29">
        <f t="shared" ref="D6:D29" si="0">$D$2*SUM(N6:AL6)/N6</f>
        <v>19.805896300545172</v>
      </c>
      <c r="E6" s="30">
        <f>$E$2*C6</f>
        <v>10000</v>
      </c>
      <c r="F6" s="30">
        <f t="shared" ref="F6:F29" si="1">E6*60%</f>
        <v>6000</v>
      </c>
      <c r="G6" s="30">
        <f t="shared" ref="G6:G29" si="2">F6*(B6+10)</f>
        <v>66000</v>
      </c>
      <c r="H6" s="30">
        <f t="shared" ref="H6:H29" si="3">E6-F6</f>
        <v>4000</v>
      </c>
      <c r="I6" s="30">
        <f t="shared" ref="I6:I20" si="4">H6*(B6+50)</f>
        <v>204000</v>
      </c>
      <c r="J6" s="31">
        <f>F2</f>
        <v>0.8</v>
      </c>
      <c r="K6" s="32">
        <f t="shared" ref="K6:K29" si="5">1-POWER((1-J6),1/12)</f>
        <v>0.12551472777883221</v>
      </c>
      <c r="L6" s="32">
        <f>H2</f>
        <v>1.4999999999999999E-2</v>
      </c>
      <c r="M6" s="33" t="s">
        <v>50</v>
      </c>
      <c r="N6" s="34">
        <v>500</v>
      </c>
      <c r="O6" s="34">
        <f t="shared" ref="O6:O29" si="6">$N6*POWER((1-$K6),$O$3)*$L6</f>
        <v>6.5586395416587582</v>
      </c>
      <c r="P6" s="34">
        <f t="shared" ref="P6:AL6" si="7">$N6*POWER((1-$K6),P$3)*$L6</f>
        <v>5.7354336849879743</v>
      </c>
      <c r="Q6" s="34">
        <f t="shared" si="7"/>
        <v>5.0155522873231639</v>
      </c>
      <c r="R6" s="34">
        <f t="shared" si="7"/>
        <v>4.3860266073192973</v>
      </c>
      <c r="S6" s="34">
        <f t="shared" si="7"/>
        <v>3.8355156716709002</v>
      </c>
      <c r="T6" s="34">
        <f t="shared" si="7"/>
        <v>3.3541019662496829</v>
      </c>
      <c r="U6" s="34">
        <f t="shared" si="7"/>
        <v>2.9331127710134082</v>
      </c>
      <c r="V6" s="34">
        <f t="shared" si="7"/>
        <v>2.5649639200150438</v>
      </c>
      <c r="W6" s="34">
        <f t="shared" si="7"/>
        <v>2.2430231718318292</v>
      </c>
      <c r="X6" s="34">
        <f t="shared" si="7"/>
        <v>1.9614907290177446</v>
      </c>
      <c r="Y6" s="34">
        <f t="shared" si="7"/>
        <v>1.715294754124379</v>
      </c>
      <c r="Z6" s="34">
        <f t="shared" si="7"/>
        <v>1.4999999999999987</v>
      </c>
      <c r="AA6" s="34">
        <f t="shared" si="7"/>
        <v>1.3117279083317501</v>
      </c>
      <c r="AB6" s="34">
        <f t="shared" si="7"/>
        <v>1.1470867369975937</v>
      </c>
      <c r="AC6" s="34">
        <f t="shared" si="7"/>
        <v>1.0031104574646319</v>
      </c>
      <c r="AD6" s="34">
        <f t="shared" si="7"/>
        <v>0.87720532146385866</v>
      </c>
      <c r="AE6" s="34">
        <f t="shared" si="7"/>
        <v>0.76710313433417943</v>
      </c>
      <c r="AF6" s="34">
        <f t="shared" si="7"/>
        <v>0.67082039324993592</v>
      </c>
      <c r="AG6" s="34">
        <f t="shared" si="7"/>
        <v>0.58662255420268106</v>
      </c>
      <c r="AH6" s="34">
        <f t="shared" si="7"/>
        <v>0.5129927840030083</v>
      </c>
      <c r="AI6" s="34">
        <f t="shared" si="7"/>
        <v>0.44860463436636538</v>
      </c>
      <c r="AJ6" s="34">
        <f t="shared" si="7"/>
        <v>0.39229814580354849</v>
      </c>
      <c r="AK6" s="34">
        <f t="shared" si="7"/>
        <v>0.34305895082487547</v>
      </c>
      <c r="AL6" s="34">
        <f t="shared" si="7"/>
        <v>0.29999999999999938</v>
      </c>
      <c r="AM6" s="67">
        <f>SUM(O6:AL6)</f>
        <v>50.163786126254621</v>
      </c>
    </row>
    <row r="7" spans="1:39" ht="32">
      <c r="A7" s="27">
        <v>44228</v>
      </c>
      <c r="B7" s="28">
        <v>2</v>
      </c>
      <c r="C7" s="29">
        <f t="shared" ref="C7:C29" si="8">C6*(1+$B$2)</f>
        <v>20.099999999999998</v>
      </c>
      <c r="D7" s="29">
        <f t="shared" si="0"/>
        <v>19.99231642179074</v>
      </c>
      <c r="E7" s="30">
        <f t="shared" ref="E7:E29" si="9">E6*(1+$C$2)</f>
        <v>11500</v>
      </c>
      <c r="F7" s="30">
        <f t="shared" si="1"/>
        <v>6900</v>
      </c>
      <c r="G7" s="30">
        <f t="shared" si="2"/>
        <v>82800</v>
      </c>
      <c r="H7" s="30">
        <f t="shared" si="3"/>
        <v>4600</v>
      </c>
      <c r="I7" s="30">
        <f t="shared" si="4"/>
        <v>239200</v>
      </c>
      <c r="J7" s="31">
        <f t="shared" ref="J7:J29" si="10">J6-$G$2</f>
        <v>0.78</v>
      </c>
      <c r="K7" s="32">
        <f t="shared" si="5"/>
        <v>0.1185414594151325</v>
      </c>
      <c r="L7" s="32">
        <f t="shared" ref="L7:L29" si="11">L6*(1+$I$2)</f>
        <v>1.575E-2</v>
      </c>
      <c r="M7" s="33" t="s">
        <v>51</v>
      </c>
      <c r="N7" s="34">
        <v>500</v>
      </c>
      <c r="O7" s="34">
        <f t="shared" si="6"/>
        <v>6.9414860071058317</v>
      </c>
      <c r="P7" s="34">
        <f t="shared" ref="P7:AK7" si="12">$N7*POWER((1-$K7),P$3)*$L7</f>
        <v>6.118632125313785</v>
      </c>
      <c r="Q7" s="34">
        <f t="shared" si="12"/>
        <v>5.3933205435547746</v>
      </c>
      <c r="R7" s="34">
        <f t="shared" si="12"/>
        <v>4.7539884552281766</v>
      </c>
      <c r="S7" s="34">
        <f t="shared" si="12"/>
        <v>4.1904437257027363</v>
      </c>
      <c r="T7" s="34">
        <f t="shared" si="12"/>
        <v>3.6937024108609493</v>
      </c>
      <c r="U7" s="34">
        <f t="shared" si="12"/>
        <v>3.2558455364322989</v>
      </c>
      <c r="V7" s="34">
        <f t="shared" si="12"/>
        <v>2.8698928549133691</v>
      </c>
      <c r="W7" s="34">
        <f t="shared" si="12"/>
        <v>2.5296915675268772</v>
      </c>
      <c r="X7" s="34">
        <f t="shared" si="12"/>
        <v>2.2298182372420872</v>
      </c>
      <c r="Y7" s="34">
        <f t="shared" si="12"/>
        <v>1.9654923291689317</v>
      </c>
      <c r="Z7" s="34">
        <f t="shared" si="12"/>
        <v>1.7324999999999984</v>
      </c>
      <c r="AA7" s="34">
        <f t="shared" si="12"/>
        <v>1.5271269215632817</v>
      </c>
      <c r="AB7" s="34">
        <f t="shared" si="12"/>
        <v>1.3460990675690316</v>
      </c>
      <c r="AC7" s="34">
        <f t="shared" si="12"/>
        <v>1.1865305195820495</v>
      </c>
      <c r="AD7" s="34">
        <f t="shared" si="12"/>
        <v>1.0458774601501981</v>
      </c>
      <c r="AE7" s="34">
        <f t="shared" si="12"/>
        <v>0.92189761965460137</v>
      </c>
      <c r="AF7" s="34">
        <f t="shared" si="12"/>
        <v>0.81261453038940823</v>
      </c>
      <c r="AG7" s="34">
        <f t="shared" si="12"/>
        <v>0.71628601801510516</v>
      </c>
      <c r="AH7" s="34">
        <f t="shared" si="12"/>
        <v>0.63137642808094074</v>
      </c>
      <c r="AI7" s="34">
        <f t="shared" si="12"/>
        <v>0.55653214485591262</v>
      </c>
      <c r="AJ7" s="34">
        <f t="shared" si="12"/>
        <v>0.49056001219325873</v>
      </c>
      <c r="AK7" s="34">
        <f t="shared" si="12"/>
        <v>0.43240831241716465</v>
      </c>
      <c r="AL7" s="35"/>
      <c r="AM7" s="67">
        <f t="shared" ref="AM7:AM29" si="13">SUM(O7:AL7)</f>
        <v>55.342122827520768</v>
      </c>
    </row>
    <row r="8" spans="1:39" ht="32">
      <c r="A8" s="27">
        <v>44256</v>
      </c>
      <c r="B8" s="28">
        <v>3</v>
      </c>
      <c r="C8" s="29">
        <f t="shared" si="8"/>
        <v>20.200499999999995</v>
      </c>
      <c r="D8" s="29">
        <f t="shared" si="0"/>
        <v>20.184903121165057</v>
      </c>
      <c r="E8" s="30">
        <f t="shared" si="9"/>
        <v>13224.999999999998</v>
      </c>
      <c r="F8" s="30">
        <f t="shared" si="1"/>
        <v>7934.9999999999982</v>
      </c>
      <c r="G8" s="30">
        <f t="shared" si="2"/>
        <v>103154.99999999997</v>
      </c>
      <c r="H8" s="30">
        <f t="shared" si="3"/>
        <v>5290</v>
      </c>
      <c r="I8" s="30">
        <f t="shared" si="4"/>
        <v>280370</v>
      </c>
      <c r="J8" s="31">
        <f t="shared" si="10"/>
        <v>0.76</v>
      </c>
      <c r="K8" s="32">
        <f t="shared" si="5"/>
        <v>0.1121268213013128</v>
      </c>
      <c r="L8" s="32">
        <f t="shared" si="11"/>
        <v>1.65375E-2</v>
      </c>
      <c r="M8" s="33" t="s">
        <v>52</v>
      </c>
      <c r="N8" s="34">
        <v>500</v>
      </c>
      <c r="O8" s="34">
        <f t="shared" si="6"/>
        <v>7.3416013463647696</v>
      </c>
      <c r="P8" s="34">
        <f t="shared" ref="P8:AJ8" si="14">$N8*POWER((1-$K8),P$3)*$L8</f>
        <v>6.5184109241354493</v>
      </c>
      <c r="Q8" s="34">
        <f t="shared" si="14"/>
        <v>5.7875222272763889</v>
      </c>
      <c r="R8" s="34">
        <f t="shared" si="14"/>
        <v>5.1385857567211932</v>
      </c>
      <c r="S8" s="34">
        <f t="shared" si="14"/>
        <v>4.5624124698358441</v>
      </c>
      <c r="T8" s="34">
        <f t="shared" si="14"/>
        <v>4.0508436621276793</v>
      </c>
      <c r="U8" s="34">
        <f t="shared" si="14"/>
        <v>3.5966354387047335</v>
      </c>
      <c r="V8" s="34">
        <f t="shared" si="14"/>
        <v>3.1933561395831185</v>
      </c>
      <c r="W8" s="34">
        <f t="shared" si="14"/>
        <v>2.8352952663686324</v>
      </c>
      <c r="X8" s="34">
        <f t="shared" si="14"/>
        <v>2.5173826207000585</v>
      </c>
      <c r="Y8" s="34">
        <f t="shared" si="14"/>
        <v>2.2351165094417924</v>
      </c>
      <c r="Z8" s="34">
        <f t="shared" si="14"/>
        <v>1.9844999999999984</v>
      </c>
      <c r="AA8" s="34">
        <f t="shared" si="14"/>
        <v>1.7619843231275432</v>
      </c>
      <c r="AB8" s="34">
        <f t="shared" si="14"/>
        <v>1.5644186217925065</v>
      </c>
      <c r="AC8" s="34">
        <f t="shared" si="14"/>
        <v>1.389005334546332</v>
      </c>
      <c r="AD8" s="34">
        <f t="shared" si="14"/>
        <v>1.2332605816130853</v>
      </c>
      <c r="AE8" s="34">
        <f t="shared" si="14"/>
        <v>1.0949789927606017</v>
      </c>
      <c r="AF8" s="34">
        <f t="shared" si="14"/>
        <v>0.97220247891064226</v>
      </c>
      <c r="AG8" s="34">
        <f t="shared" si="14"/>
        <v>0.86319250528913527</v>
      </c>
      <c r="AH8" s="34">
        <f t="shared" si="14"/>
        <v>0.76640547349994781</v>
      </c>
      <c r="AI8" s="34">
        <f t="shared" si="14"/>
        <v>0.68047086392847111</v>
      </c>
      <c r="AJ8" s="34">
        <f t="shared" si="14"/>
        <v>0.60417182896801347</v>
      </c>
      <c r="AK8" s="35"/>
      <c r="AL8" s="35"/>
      <c r="AM8" s="67">
        <f t="shared" si="13"/>
        <v>60.691753365695945</v>
      </c>
    </row>
    <row r="9" spans="1:39" ht="32">
      <c r="A9" s="27">
        <v>44287</v>
      </c>
      <c r="B9" s="28">
        <v>4</v>
      </c>
      <c r="C9" s="29">
        <f t="shared" si="8"/>
        <v>20.301502499999991</v>
      </c>
      <c r="D9" s="29">
        <f t="shared" si="0"/>
        <v>20.411574564474506</v>
      </c>
      <c r="E9" s="30">
        <f t="shared" si="9"/>
        <v>15208.749999999996</v>
      </c>
      <c r="F9" s="30">
        <f t="shared" si="1"/>
        <v>9125.2499999999982</v>
      </c>
      <c r="G9" s="30">
        <f t="shared" si="2"/>
        <v>127753.49999999997</v>
      </c>
      <c r="H9" s="30">
        <f t="shared" si="3"/>
        <v>6083.4999999999982</v>
      </c>
      <c r="I9" s="30">
        <f t="shared" si="4"/>
        <v>328508.99999999988</v>
      </c>
      <c r="J9" s="31">
        <f t="shared" si="10"/>
        <v>0.74</v>
      </c>
      <c r="K9" s="32">
        <f t="shared" si="5"/>
        <v>0.10618471128417473</v>
      </c>
      <c r="L9" s="32">
        <f t="shared" si="11"/>
        <v>1.7364375000000001E-2</v>
      </c>
      <c r="M9" s="33" t="s">
        <v>53</v>
      </c>
      <c r="N9" s="34">
        <v>500</v>
      </c>
      <c r="O9" s="34">
        <f t="shared" si="6"/>
        <v>7.7602719269974303</v>
      </c>
      <c r="P9" s="34">
        <f>N9*(1-K9)*L9</f>
        <v>7.7602719269974303</v>
      </c>
      <c r="Q9" s="34">
        <f t="shared" ref="Q9:AI9" si="15">$N9*POWER((1-$K9),Q$3)*$L9</f>
        <v>6.1997260219024737</v>
      </c>
      <c r="R9" s="34">
        <f t="shared" si="15"/>
        <v>5.5414099042257741</v>
      </c>
      <c r="S9" s="34">
        <f t="shared" si="15"/>
        <v>4.9529968934382946</v>
      </c>
      <c r="T9" s="34">
        <f t="shared" si="15"/>
        <v>4.4270643483171348</v>
      </c>
      <c r="U9" s="34">
        <f t="shared" si="15"/>
        <v>3.9569777986546164</v>
      </c>
      <c r="V9" s="34">
        <f t="shared" si="15"/>
        <v>3.536807253546586</v>
      </c>
      <c r="W9" s="34">
        <f t="shared" si="15"/>
        <v>3.1612523964609669</v>
      </c>
      <c r="X9" s="34">
        <f t="shared" si="15"/>
        <v>2.8255757234463532</v>
      </c>
      <c r="Y9" s="34">
        <f t="shared" si="15"/>
        <v>2.5255427810406297</v>
      </c>
      <c r="Z9" s="34">
        <f t="shared" si="15"/>
        <v>2.2573687499999981</v>
      </c>
      <c r="AA9" s="34">
        <f t="shared" si="15"/>
        <v>2.01767070101933</v>
      </c>
      <c r="AB9" s="34">
        <f t="shared" si="15"/>
        <v>1.8034249201650538</v>
      </c>
      <c r="AC9" s="34">
        <f t="shared" si="15"/>
        <v>1.6119287656946419</v>
      </c>
      <c r="AD9" s="34">
        <f t="shared" si="15"/>
        <v>1.4407665750987</v>
      </c>
      <c r="AE9" s="34">
        <f t="shared" si="15"/>
        <v>1.2877791922939552</v>
      </c>
      <c r="AF9" s="34">
        <f t="shared" si="15"/>
        <v>1.1510367305624538</v>
      </c>
      <c r="AG9" s="34">
        <f t="shared" si="15"/>
        <v>1.0288142276501993</v>
      </c>
      <c r="AH9" s="34">
        <f t="shared" si="15"/>
        <v>0.91956988592211164</v>
      </c>
      <c r="AI9" s="34">
        <f t="shared" si="15"/>
        <v>0.82192562307985062</v>
      </c>
      <c r="AJ9" s="35"/>
      <c r="AK9" s="35"/>
      <c r="AL9" s="35"/>
      <c r="AM9" s="67">
        <f t="shared" si="13"/>
        <v>66.98818234651398</v>
      </c>
    </row>
    <row r="10" spans="1:39" ht="32">
      <c r="A10" s="27">
        <v>44317</v>
      </c>
      <c r="B10" s="28">
        <v>5</v>
      </c>
      <c r="C10" s="29">
        <f t="shared" si="8"/>
        <v>20.40301001249999</v>
      </c>
      <c r="D10" s="29">
        <f t="shared" si="0"/>
        <v>20.5811256014455</v>
      </c>
      <c r="E10" s="30">
        <f t="shared" si="9"/>
        <v>17490.062499999993</v>
      </c>
      <c r="F10" s="30">
        <f t="shared" si="1"/>
        <v>10494.037499999995</v>
      </c>
      <c r="G10" s="30">
        <f t="shared" si="2"/>
        <v>157410.56249999991</v>
      </c>
      <c r="H10" s="30">
        <f t="shared" si="3"/>
        <v>6996.0249999999978</v>
      </c>
      <c r="I10" s="30">
        <f t="shared" si="4"/>
        <v>384781.37499999988</v>
      </c>
      <c r="J10" s="31">
        <f t="shared" si="10"/>
        <v>0.72</v>
      </c>
      <c r="K10" s="32">
        <f t="shared" si="5"/>
        <v>0.10064772839754155</v>
      </c>
      <c r="L10" s="32">
        <f t="shared" si="11"/>
        <v>1.8232593750000001E-2</v>
      </c>
      <c r="M10" s="33" t="s">
        <v>54</v>
      </c>
      <c r="N10" s="34">
        <v>500</v>
      </c>
      <c r="O10" s="34">
        <f t="shared" si="6"/>
        <v>8.1987623031336447</v>
      </c>
      <c r="P10" s="34">
        <f>O10*(1-K10)</f>
        <v>7.3735755016518478</v>
      </c>
      <c r="Q10" s="34">
        <f t="shared" ref="Q10:AH10" si="16">$N10*POWER((1-$K10),Q$3)*$L10</f>
        <v>6.6314418772428256</v>
      </c>
      <c r="R10" s="34">
        <f t="shared" si="16"/>
        <v>5.9640023162980063</v>
      </c>
      <c r="S10" s="34">
        <f t="shared" si="16"/>
        <v>5.3637390310049362</v>
      </c>
      <c r="T10" s="34">
        <f t="shared" si="16"/>
        <v>4.8238908818170581</v>
      </c>
      <c r="U10" s="34">
        <f t="shared" si="16"/>
        <v>4.3383772225245583</v>
      </c>
      <c r="V10" s="34">
        <f t="shared" si="16"/>
        <v>3.9017294101458253</v>
      </c>
      <c r="W10" s="34">
        <f t="shared" si="16"/>
        <v>3.5090292081927688</v>
      </c>
      <c r="X10" s="34">
        <f t="shared" si="16"/>
        <v>3.1558533895075422</v>
      </c>
      <c r="Y10" s="34">
        <f t="shared" si="16"/>
        <v>2.8382239146979265</v>
      </c>
      <c r="Z10" s="34">
        <f t="shared" si="16"/>
        <v>2.5525631250000025</v>
      </c>
      <c r="AA10" s="34">
        <f t="shared" si="16"/>
        <v>2.2956534448774226</v>
      </c>
      <c r="AB10" s="34">
        <f t="shared" si="16"/>
        <v>2.0646011404625186</v>
      </c>
      <c r="AC10" s="34">
        <f t="shared" si="16"/>
        <v>1.8568037256279928</v>
      </c>
      <c r="AD10" s="34">
        <f t="shared" si="16"/>
        <v>1.6699206485634432</v>
      </c>
      <c r="AE10" s="34">
        <f t="shared" si="16"/>
        <v>1.5018469286813834</v>
      </c>
      <c r="AF10" s="34">
        <f t="shared" si="16"/>
        <v>1.3506894469087776</v>
      </c>
      <c r="AG10" s="34">
        <f t="shared" si="16"/>
        <v>1.2147456223068773</v>
      </c>
      <c r="AH10" s="34">
        <f t="shared" si="16"/>
        <v>1.0924842348408321</v>
      </c>
      <c r="AI10" s="35"/>
      <c r="AJ10" s="35"/>
      <c r="AK10" s="35"/>
      <c r="AL10" s="35"/>
      <c r="AM10" s="67">
        <f t="shared" si="13"/>
        <v>71.697933373486208</v>
      </c>
    </row>
    <row r="11" spans="1:39" ht="32">
      <c r="A11" s="27">
        <v>44348</v>
      </c>
      <c r="B11" s="28">
        <v>6</v>
      </c>
      <c r="C11" s="29">
        <f t="shared" si="8"/>
        <v>20.505025062562488</v>
      </c>
      <c r="D11" s="29">
        <f t="shared" si="0"/>
        <v>20.779867115899052</v>
      </c>
      <c r="E11" s="30">
        <f t="shared" si="9"/>
        <v>20113.571874999991</v>
      </c>
      <c r="F11" s="30">
        <f t="shared" si="1"/>
        <v>12068.143124999993</v>
      </c>
      <c r="G11" s="30">
        <f t="shared" si="2"/>
        <v>193090.28999999989</v>
      </c>
      <c r="H11" s="30">
        <f t="shared" si="3"/>
        <v>8045.4287499999973</v>
      </c>
      <c r="I11" s="30">
        <f t="shared" si="4"/>
        <v>450544.00999999983</v>
      </c>
      <c r="J11" s="31">
        <f t="shared" si="10"/>
        <v>0.7</v>
      </c>
      <c r="K11" s="32">
        <f t="shared" si="5"/>
        <v>9.5462094216042792E-2</v>
      </c>
      <c r="L11" s="32">
        <f t="shared" si="11"/>
        <v>1.9144223437500003E-2</v>
      </c>
      <c r="M11" s="33" t="s">
        <v>55</v>
      </c>
      <c r="N11" s="34">
        <v>500</v>
      </c>
      <c r="O11" s="34">
        <f t="shared" si="6"/>
        <v>8.6583378880082016</v>
      </c>
      <c r="P11" s="34">
        <f t="shared" ref="P11:AG11" si="17">$N11*POWER((1-$K11),P$3)*$L11</f>
        <v>7.8317948207888293</v>
      </c>
      <c r="Q11" s="34">
        <f t="shared" si="17"/>
        <v>7.08415528572597</v>
      </c>
      <c r="R11" s="34">
        <f t="shared" si="17"/>
        <v>6.4078869863989212</v>
      </c>
      <c r="S11" s="34">
        <f t="shared" si="17"/>
        <v>5.7961766751775521</v>
      </c>
      <c r="T11" s="34">
        <f t="shared" si="17"/>
        <v>5.2428615113189228</v>
      </c>
      <c r="U11" s="34">
        <f t="shared" si="17"/>
        <v>4.7423669717637313</v>
      </c>
      <c r="V11" s="34">
        <f t="shared" si="17"/>
        <v>4.2896506890981732</v>
      </c>
      <c r="W11" s="34">
        <f t="shared" si="17"/>
        <v>3.8801516508615701</v>
      </c>
      <c r="X11" s="34">
        <f t="shared" si="17"/>
        <v>3.5097442483944898</v>
      </c>
      <c r="Y11" s="34">
        <f t="shared" si="17"/>
        <v>3.1746967122800398</v>
      </c>
      <c r="Z11" s="34">
        <f t="shared" si="17"/>
        <v>2.8716335156250024</v>
      </c>
      <c r="AA11" s="34">
        <f t="shared" si="17"/>
        <v>2.5975013664024615</v>
      </c>
      <c r="AB11" s="34">
        <f t="shared" si="17"/>
        <v>2.3495384462366498</v>
      </c>
      <c r="AC11" s="34">
        <f t="shared" si="17"/>
        <v>2.1252465857177918</v>
      </c>
      <c r="AD11" s="34">
        <f t="shared" si="17"/>
        <v>1.9223660959196769</v>
      </c>
      <c r="AE11" s="34">
        <f t="shared" si="17"/>
        <v>1.7388530025532662</v>
      </c>
      <c r="AF11" s="34">
        <f t="shared" si="17"/>
        <v>1.5728584533956775</v>
      </c>
      <c r="AG11" s="34">
        <f t="shared" si="17"/>
        <v>1.42271009152912</v>
      </c>
      <c r="AH11" s="35"/>
      <c r="AI11" s="35"/>
      <c r="AJ11" s="35"/>
      <c r="AK11" s="35"/>
      <c r="AL11" s="35"/>
      <c r="AM11" s="67">
        <f t="shared" si="13"/>
        <v>77.218530997196055</v>
      </c>
    </row>
    <row r="12" spans="1:39" ht="32">
      <c r="A12" s="27">
        <v>44378</v>
      </c>
      <c r="B12" s="28">
        <v>7</v>
      </c>
      <c r="C12" s="29">
        <f t="shared" si="8"/>
        <v>20.607550187875297</v>
      </c>
      <c r="D12" s="29">
        <f t="shared" si="0"/>
        <v>20.974974730301312</v>
      </c>
      <c r="E12" s="30">
        <f t="shared" si="9"/>
        <v>23130.607656249987</v>
      </c>
      <c r="F12" s="30">
        <f t="shared" si="1"/>
        <v>13878.364593749991</v>
      </c>
      <c r="G12" s="30">
        <f t="shared" si="2"/>
        <v>235932.19809374984</v>
      </c>
      <c r="H12" s="30">
        <f t="shared" si="3"/>
        <v>9252.2430624999961</v>
      </c>
      <c r="I12" s="30">
        <f t="shared" si="4"/>
        <v>527377.85456249979</v>
      </c>
      <c r="J12" s="31">
        <f t="shared" si="10"/>
        <v>0.67999999999999994</v>
      </c>
      <c r="K12" s="32">
        <f t="shared" si="5"/>
        <v>9.0584193891469988E-2</v>
      </c>
      <c r="L12" s="32">
        <f t="shared" si="11"/>
        <v>2.0101434609375003E-2</v>
      </c>
      <c r="M12" s="33" t="s">
        <v>56</v>
      </c>
      <c r="N12" s="34">
        <v>500</v>
      </c>
      <c r="O12" s="34">
        <f t="shared" si="6"/>
        <v>9.1402811796113355</v>
      </c>
      <c r="P12" s="34">
        <f t="shared" ref="P12:AF12" si="18">$N12*POWER((1-$K12),P$3)*$L12</f>
        <v>8.3123161770148677</v>
      </c>
      <c r="Q12" s="34">
        <f t="shared" si="18"/>
        <v>7.5593517167489512</v>
      </c>
      <c r="R12" s="34">
        <f t="shared" si="18"/>
        <v>6.8745939351451471</v>
      </c>
      <c r="S12" s="34">
        <f t="shared" si="18"/>
        <v>6.2518643851988349</v>
      </c>
      <c r="T12" s="34">
        <f t="shared" si="18"/>
        <v>5.6855442895468089</v>
      </c>
      <c r="U12" s="34">
        <f t="shared" si="18"/>
        <v>5.1705238432439593</v>
      </c>
      <c r="V12" s="34">
        <f t="shared" si="18"/>
        <v>4.7021561089070802</v>
      </c>
      <c r="W12" s="34">
        <f t="shared" si="18"/>
        <v>4.2762150882298817</v>
      </c>
      <c r="X12" s="34">
        <f t="shared" si="18"/>
        <v>3.8888575915560359</v>
      </c>
      <c r="Y12" s="34">
        <f t="shared" si="18"/>
        <v>3.5365885614662091</v>
      </c>
      <c r="Z12" s="34">
        <f t="shared" si="18"/>
        <v>3.216229537499999</v>
      </c>
      <c r="AA12" s="34">
        <f t="shared" si="18"/>
        <v>2.9248899774756261</v>
      </c>
      <c r="AB12" s="34">
        <f t="shared" si="18"/>
        <v>2.6599411766447569</v>
      </c>
      <c r="AC12" s="34">
        <f t="shared" si="18"/>
        <v>2.4189925493596629</v>
      </c>
      <c r="AD12" s="34">
        <f t="shared" si="18"/>
        <v>2.1998700592464462</v>
      </c>
      <c r="AE12" s="34">
        <f t="shared" si="18"/>
        <v>2.0005966032636264</v>
      </c>
      <c r="AF12" s="34">
        <f t="shared" si="18"/>
        <v>1.8193741726549777</v>
      </c>
      <c r="AG12" s="35"/>
      <c r="AH12" s="35"/>
      <c r="AI12" s="35"/>
      <c r="AJ12" s="35"/>
      <c r="AK12" s="35"/>
      <c r="AL12" s="35"/>
      <c r="AM12" s="67">
        <f t="shared" si="13"/>
        <v>82.638186952814195</v>
      </c>
    </row>
    <row r="13" spans="1:39" ht="32">
      <c r="A13" s="27">
        <v>44409</v>
      </c>
      <c r="B13" s="28">
        <v>8</v>
      </c>
      <c r="C13" s="29">
        <f t="shared" si="8"/>
        <v>20.710587938814673</v>
      </c>
      <c r="D13" s="29">
        <f t="shared" si="0"/>
        <v>21.162815982231617</v>
      </c>
      <c r="E13" s="30">
        <f t="shared" si="9"/>
        <v>26600.198804687483</v>
      </c>
      <c r="F13" s="30">
        <f t="shared" si="1"/>
        <v>15960.119282812489</v>
      </c>
      <c r="G13" s="30">
        <f t="shared" si="2"/>
        <v>287282.14709062479</v>
      </c>
      <c r="H13" s="30">
        <f t="shared" si="3"/>
        <v>10640.079521874994</v>
      </c>
      <c r="I13" s="30">
        <f t="shared" si="4"/>
        <v>617124.61226874962</v>
      </c>
      <c r="J13" s="31">
        <f t="shared" si="10"/>
        <v>0.65999999999999992</v>
      </c>
      <c r="K13" s="32">
        <f t="shared" si="5"/>
        <v>8.5978152932817409E-2</v>
      </c>
      <c r="L13" s="32">
        <f t="shared" si="11"/>
        <v>2.1106506339843754E-2</v>
      </c>
      <c r="M13" s="33" t="s">
        <v>57</v>
      </c>
      <c r="N13" s="34">
        <v>500</v>
      </c>
      <c r="O13" s="34">
        <f t="shared" si="6"/>
        <v>9.6459039549395929</v>
      </c>
      <c r="P13" s="34">
        <f t="shared" ref="P13:AE13" si="19">$N13*POWER((1-$K13),P$3)*$L13</f>
        <v>8.8165669495265284</v>
      </c>
      <c r="Q13" s="34">
        <f t="shared" si="19"/>
        <v>8.058534807997713</v>
      </c>
      <c r="R13" s="34">
        <f t="shared" si="19"/>
        <v>7.3656768698612529</v>
      </c>
      <c r="S13" s="34">
        <f t="shared" si="19"/>
        <v>6.7323895774906068</v>
      </c>
      <c r="T13" s="34">
        <f t="shared" si="19"/>
        <v>6.1535511567938128</v>
      </c>
      <c r="U13" s="34">
        <f t="shared" si="19"/>
        <v>5.6244801943550788</v>
      </c>
      <c r="V13" s="34">
        <f t="shared" si="19"/>
        <v>5.1408977760372156</v>
      </c>
      <c r="W13" s="34">
        <f t="shared" si="19"/>
        <v>4.6988928808371062</v>
      </c>
      <c r="X13" s="34">
        <f t="shared" si="19"/>
        <v>4.2948907501135665</v>
      </c>
      <c r="Y13" s="34">
        <f t="shared" si="19"/>
        <v>3.9256239763705598</v>
      </c>
      <c r="Z13" s="34">
        <f t="shared" si="19"/>
        <v>3.5881060777734364</v>
      </c>
      <c r="AA13" s="34">
        <f t="shared" si="19"/>
        <v>3.27960734467946</v>
      </c>
      <c r="AB13" s="34">
        <f t="shared" si="19"/>
        <v>2.997632762839018</v>
      </c>
      <c r="AC13" s="34">
        <f t="shared" si="19"/>
        <v>2.7399018347192214</v>
      </c>
      <c r="AD13" s="34">
        <f t="shared" si="19"/>
        <v>2.5043301357528249</v>
      </c>
      <c r="AE13" s="34">
        <f t="shared" si="19"/>
        <v>2.2890124563468053</v>
      </c>
      <c r="AF13" s="35"/>
      <c r="AG13" s="35"/>
      <c r="AH13" s="35"/>
      <c r="AI13" s="35"/>
      <c r="AJ13" s="35"/>
      <c r="AK13" s="35"/>
      <c r="AL13" s="35"/>
      <c r="AM13" s="67">
        <f t="shared" si="13"/>
        <v>87.855999506433804</v>
      </c>
    </row>
    <row r="14" spans="1:39" ht="32">
      <c r="A14" s="27">
        <v>44440</v>
      </c>
      <c r="B14" s="28">
        <v>9</v>
      </c>
      <c r="C14" s="29">
        <f t="shared" si="8"/>
        <v>20.814140878508745</v>
      </c>
      <c r="D14" s="29">
        <f t="shared" si="0"/>
        <v>21.339295784178766</v>
      </c>
      <c r="E14" s="30">
        <f t="shared" si="9"/>
        <v>30590.228625390602</v>
      </c>
      <c r="F14" s="30">
        <f t="shared" si="1"/>
        <v>18354.137175234362</v>
      </c>
      <c r="G14" s="30">
        <f t="shared" si="2"/>
        <v>348728.60632945289</v>
      </c>
      <c r="H14" s="30">
        <f t="shared" si="3"/>
        <v>12236.09145015624</v>
      </c>
      <c r="I14" s="30">
        <f t="shared" si="4"/>
        <v>721929.39555921813</v>
      </c>
      <c r="J14" s="31">
        <f t="shared" si="10"/>
        <v>0.6399999999999999</v>
      </c>
      <c r="K14" s="32">
        <f t="shared" si="5"/>
        <v>8.16140978315546E-2</v>
      </c>
      <c r="L14" s="32">
        <f t="shared" si="11"/>
        <v>2.2161831656835943E-2</v>
      </c>
      <c r="M14" s="33" t="s">
        <v>58</v>
      </c>
      <c r="N14" s="34">
        <v>500</v>
      </c>
      <c r="O14" s="34">
        <f t="shared" si="6"/>
        <v>10.176556879934246</v>
      </c>
      <c r="P14" s="34">
        <f t="shared" ref="P14:AD14" si="20">$N14*POWER((1-$K14),P$3)*$L14</f>
        <v>9.3460063711469115</v>
      </c>
      <c r="Q14" s="34">
        <f t="shared" si="20"/>
        <v>8.5832404928377937</v>
      </c>
      <c r="R14" s="34">
        <f t="shared" si="20"/>
        <v>7.8827270635435704</v>
      </c>
      <c r="S14" s="34">
        <f t="shared" si="20"/>
        <v>7.2393854058000811</v>
      </c>
      <c r="T14" s="34">
        <f t="shared" si="20"/>
        <v>6.6485494970507855</v>
      </c>
      <c r="U14" s="34">
        <f t="shared" si="20"/>
        <v>6.1059341279605501</v>
      </c>
      <c r="V14" s="34">
        <f t="shared" si="20"/>
        <v>5.6076038226881488</v>
      </c>
      <c r="W14" s="34">
        <f t="shared" si="20"/>
        <v>5.1499442957026789</v>
      </c>
      <c r="X14" s="34">
        <f t="shared" si="20"/>
        <v>4.7296362381261439</v>
      </c>
      <c r="Y14" s="34">
        <f t="shared" si="20"/>
        <v>4.3436312434800506</v>
      </c>
      <c r="Z14" s="34">
        <f t="shared" si="20"/>
        <v>3.9891296982304727</v>
      </c>
      <c r="AA14" s="34">
        <f t="shared" si="20"/>
        <v>3.6635604767763312</v>
      </c>
      <c r="AB14" s="34">
        <f t="shared" si="20"/>
        <v>3.3645622936128907</v>
      </c>
      <c r="AC14" s="34">
        <f t="shared" si="20"/>
        <v>3.0899665774216092</v>
      </c>
      <c r="AD14" s="34">
        <f t="shared" si="20"/>
        <v>2.8377817428756877</v>
      </c>
      <c r="AE14" s="35"/>
      <c r="AF14" s="35"/>
      <c r="AG14" s="35"/>
      <c r="AH14" s="35"/>
      <c r="AI14" s="35"/>
      <c r="AJ14" s="35"/>
      <c r="AK14" s="35"/>
      <c r="AL14" s="35"/>
      <c r="AM14" s="67">
        <f t="shared" si="13"/>
        <v>92.758216227187944</v>
      </c>
    </row>
    <row r="15" spans="1:39" ht="32">
      <c r="A15" s="27">
        <v>44470</v>
      </c>
      <c r="B15" s="28">
        <v>10</v>
      </c>
      <c r="C15" s="29">
        <f t="shared" si="8"/>
        <v>20.918211582901286</v>
      </c>
      <c r="D15" s="29">
        <f t="shared" si="0"/>
        <v>21.499874032325636</v>
      </c>
      <c r="E15" s="30">
        <f t="shared" si="9"/>
        <v>35178.762919199187</v>
      </c>
      <c r="F15" s="30">
        <f t="shared" si="1"/>
        <v>21107.257751519512</v>
      </c>
      <c r="G15" s="30">
        <f t="shared" si="2"/>
        <v>422145.15503039025</v>
      </c>
      <c r="H15" s="30">
        <f t="shared" si="3"/>
        <v>14071.505167679676</v>
      </c>
      <c r="I15" s="30">
        <f t="shared" si="4"/>
        <v>844290.3100607805</v>
      </c>
      <c r="J15" s="31">
        <f t="shared" si="10"/>
        <v>0.61999999999999988</v>
      </c>
      <c r="K15" s="32">
        <f t="shared" si="5"/>
        <v>7.7466880844641706E-2</v>
      </c>
      <c r="L15" s="32">
        <f t="shared" si="11"/>
        <v>2.3269923239677741E-2</v>
      </c>
      <c r="M15" s="33" t="s">
        <v>59</v>
      </c>
      <c r="N15" s="34">
        <v>500</v>
      </c>
      <c r="O15" s="34">
        <f t="shared" si="6"/>
        <v>10.733637434402834</v>
      </c>
      <c r="P15" s="34">
        <f t="shared" ref="P15:AC15" si="21">$N15*POWER((1-$K15),P$3)*$L15</f>
        <v>9.9021360222423631</v>
      </c>
      <c r="Q15" s="34">
        <f t="shared" si="21"/>
        <v>9.1350484308998787</v>
      </c>
      <c r="R15" s="34">
        <f t="shared" si="21"/>
        <v>8.4273847225933274</v>
      </c>
      <c r="S15" s="34">
        <f t="shared" si="21"/>
        <v>7.7745415144562351</v>
      </c>
      <c r="T15" s="34">
        <f t="shared" si="21"/>
        <v>7.1722720333341341</v>
      </c>
      <c r="U15" s="34">
        <f t="shared" si="21"/>
        <v>6.6166584903424823</v>
      </c>
      <c r="V15" s="34">
        <f t="shared" si="21"/>
        <v>6.1040865954814336</v>
      </c>
      <c r="W15" s="34">
        <f t="shared" si="21"/>
        <v>5.6312220465238987</v>
      </c>
      <c r="X15" s="34">
        <f t="shared" si="21"/>
        <v>5.194988839236113</v>
      </c>
      <c r="Y15" s="34">
        <f t="shared" si="21"/>
        <v>4.7925492578377655</v>
      </c>
      <c r="Z15" s="34">
        <f t="shared" si="21"/>
        <v>4.4212854155387706</v>
      </c>
      <c r="AA15" s="34">
        <f t="shared" si="21"/>
        <v>4.078782225073077</v>
      </c>
      <c r="AB15" s="34">
        <f t="shared" si="21"/>
        <v>3.7628116884520977</v>
      </c>
      <c r="AC15" s="34">
        <f t="shared" si="21"/>
        <v>3.4713184037419538</v>
      </c>
      <c r="AD15" s="35"/>
      <c r="AE15" s="35"/>
      <c r="AF15" s="35"/>
      <c r="AG15" s="35"/>
      <c r="AH15" s="35"/>
      <c r="AI15" s="35"/>
      <c r="AJ15" s="35"/>
      <c r="AK15" s="35"/>
      <c r="AL15" s="35"/>
      <c r="AM15" s="67">
        <f t="shared" si="13"/>
        <v>97.218723120156369</v>
      </c>
    </row>
    <row r="16" spans="1:39" ht="32">
      <c r="A16" s="27">
        <v>44501</v>
      </c>
      <c r="B16" s="28">
        <v>11</v>
      </c>
      <c r="C16" s="29">
        <f t="shared" si="8"/>
        <v>21.02280264081579</v>
      </c>
      <c r="D16" s="29">
        <f t="shared" si="0"/>
        <v>21.639590542104557</v>
      </c>
      <c r="E16" s="30">
        <f t="shared" si="9"/>
        <v>40455.577357079062</v>
      </c>
      <c r="F16" s="30">
        <f t="shared" si="1"/>
        <v>24273.346414247437</v>
      </c>
      <c r="G16" s="30">
        <f t="shared" si="2"/>
        <v>509740.27469919616</v>
      </c>
      <c r="H16" s="30">
        <f t="shared" si="3"/>
        <v>16182.230942831626</v>
      </c>
      <c r="I16" s="30">
        <f t="shared" si="4"/>
        <v>987116.08751272922</v>
      </c>
      <c r="J16" s="31">
        <f t="shared" si="10"/>
        <v>0.59999999999999987</v>
      </c>
      <c r="K16" s="32">
        <f t="shared" si="5"/>
        <v>7.3515127520930812E-2</v>
      </c>
      <c r="L16" s="32">
        <f t="shared" si="11"/>
        <v>2.4433419401661629E-2</v>
      </c>
      <c r="M16" s="33" t="s">
        <v>60</v>
      </c>
      <c r="N16" s="34">
        <v>500</v>
      </c>
      <c r="O16" s="34">
        <f t="shared" si="6"/>
        <v>11.318596729288045</v>
      </c>
      <c r="P16" s="34">
        <f t="shared" ref="P16:AB16" si="22">$N16*POWER((1-$K16),P$3)*$L16</f>
        <v>10.486508647376443</v>
      </c>
      <c r="Q16" s="34">
        <f t="shared" si="22"/>
        <v>9.71559162691522</v>
      </c>
      <c r="R16" s="34">
        <f t="shared" si="22"/>
        <v>9.0013486695212599</v>
      </c>
      <c r="S16" s="34">
        <f t="shared" si="22"/>
        <v>8.3396133742210452</v>
      </c>
      <c r="T16" s="34">
        <f t="shared" si="22"/>
        <v>7.7265256335399242</v>
      </c>
      <c r="U16" s="34">
        <f t="shared" si="22"/>
        <v>7.1585091162964947</v>
      </c>
      <c r="V16" s="34">
        <f t="shared" si="22"/>
        <v>6.6322504057522123</v>
      </c>
      <c r="W16" s="34">
        <f t="shared" si="22"/>
        <v>6.144679671422594</v>
      </c>
      <c r="X16" s="34">
        <f t="shared" si="22"/>
        <v>5.6929527618026903</v>
      </c>
      <c r="Y16" s="34">
        <f t="shared" si="22"/>
        <v>5.2744346135481299</v>
      </c>
      <c r="Z16" s="34">
        <f t="shared" si="22"/>
        <v>4.8866838803323276</v>
      </c>
      <c r="AA16" s="34">
        <f t="shared" si="22"/>
        <v>4.5274386917152203</v>
      </c>
      <c r="AB16" s="34">
        <f t="shared" si="22"/>
        <v>4.1946034589505796</v>
      </c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67">
        <f t="shared" si="13"/>
        <v>101.09973728068216</v>
      </c>
    </row>
    <row r="17" spans="1:39" ht="32">
      <c r="A17" s="27">
        <v>44531</v>
      </c>
      <c r="B17" s="28">
        <v>12</v>
      </c>
      <c r="C17" s="29">
        <f t="shared" si="8"/>
        <v>21.127916654019867</v>
      </c>
      <c r="D17" s="29">
        <f t="shared" si="0"/>
        <v>21.753097052848073</v>
      </c>
      <c r="E17" s="30">
        <f t="shared" si="9"/>
        <v>46523.913960640915</v>
      </c>
      <c r="F17" s="30">
        <f t="shared" si="1"/>
        <v>27914.348376384547</v>
      </c>
      <c r="G17" s="30">
        <f t="shared" si="2"/>
        <v>614115.66428045998</v>
      </c>
      <c r="H17" s="30">
        <f t="shared" si="3"/>
        <v>18609.565584256368</v>
      </c>
      <c r="I17" s="30">
        <f t="shared" si="4"/>
        <v>1153793.0662238949</v>
      </c>
      <c r="J17" s="31">
        <f t="shared" si="10"/>
        <v>0.57999999999999985</v>
      </c>
      <c r="K17" s="32">
        <f t="shared" si="5"/>
        <v>6.9740513466773457E-2</v>
      </c>
      <c r="L17" s="32">
        <f t="shared" si="11"/>
        <v>2.565509037174471E-2</v>
      </c>
      <c r="M17" s="33" t="s">
        <v>61</v>
      </c>
      <c r="N17" s="34">
        <v>500</v>
      </c>
      <c r="O17" s="34">
        <f t="shared" si="6"/>
        <v>11.932945598091379</v>
      </c>
      <c r="P17" s="34">
        <f t="shared" ref="P17:AA17" si="23">$N17*POWER((1-$K17),P$3)*$L17</f>
        <v>11.10073584490941</v>
      </c>
      <c r="Q17" s="34">
        <f t="shared" si="23"/>
        <v>10.326564827226411</v>
      </c>
      <c r="R17" s="34">
        <f t="shared" si="23"/>
        <v>9.6063848938277197</v>
      </c>
      <c r="S17" s="34">
        <f t="shared" si="23"/>
        <v>8.9364306787727177</v>
      </c>
      <c r="T17" s="34">
        <f t="shared" si="23"/>
        <v>8.3131994146748802</v>
      </c>
      <c r="U17" s="34">
        <f t="shared" si="23"/>
        <v>7.7334326189437741</v>
      </c>
      <c r="V17" s="34">
        <f t="shared" si="23"/>
        <v>7.1940990572379402</v>
      </c>
      <c r="W17" s="34">
        <f t="shared" si="23"/>
        <v>6.6923788950553353</v>
      </c>
      <c r="X17" s="34">
        <f t="shared" si="23"/>
        <v>6.2256489545999782</v>
      </c>
      <c r="Y17" s="34">
        <f t="shared" si="23"/>
        <v>5.7914689998422935</v>
      </c>
      <c r="Z17" s="34">
        <f t="shared" si="23"/>
        <v>5.3875689780663922</v>
      </c>
      <c r="AA17" s="34">
        <f t="shared" si="23"/>
        <v>5.0118371511983808</v>
      </c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67">
        <f t="shared" si="13"/>
        <v>104.25269591244661</v>
      </c>
    </row>
    <row r="18" spans="1:39" ht="32">
      <c r="A18" s="27">
        <v>44562</v>
      </c>
      <c r="B18" s="28">
        <v>13</v>
      </c>
      <c r="C18" s="29">
        <f t="shared" si="8"/>
        <v>21.233556237289964</v>
      </c>
      <c r="D18" s="29">
        <f t="shared" si="0"/>
        <v>21.834695844818206</v>
      </c>
      <c r="E18" s="30">
        <f t="shared" si="9"/>
        <v>53502.501054737048</v>
      </c>
      <c r="F18" s="30">
        <f t="shared" si="1"/>
        <v>32101.500632842228</v>
      </c>
      <c r="G18" s="30">
        <f t="shared" si="2"/>
        <v>738334.51455537125</v>
      </c>
      <c r="H18" s="30">
        <f t="shared" si="3"/>
        <v>21401.00042189482</v>
      </c>
      <c r="I18" s="30">
        <f t="shared" si="4"/>
        <v>1348263.0265793737</v>
      </c>
      <c r="J18" s="31">
        <f t="shared" si="10"/>
        <v>0.55999999999999983</v>
      </c>
      <c r="K18" s="32">
        <f t="shared" si="5"/>
        <v>6.6127207042527725E-2</v>
      </c>
      <c r="L18" s="32">
        <f t="shared" si="11"/>
        <v>2.6937844890331946E-2</v>
      </c>
      <c r="M18" s="33" t="s">
        <v>62</v>
      </c>
      <c r="N18" s="34">
        <v>500</v>
      </c>
      <c r="O18" s="34">
        <f t="shared" si="6"/>
        <v>12.578260221994734</v>
      </c>
      <c r="P18" s="34">
        <f t="shared" ref="P18:Z18" si="24">$N18*POWER((1-$K18),P$3)*$L18</f>
        <v>11.746495004060098</v>
      </c>
      <c r="Q18" s="34">
        <f t="shared" si="24"/>
        <v>10.969732096902597</v>
      </c>
      <c r="R18" s="34">
        <f t="shared" si="24"/>
        <v>10.244334351329659</v>
      </c>
      <c r="S18" s="34">
        <f t="shared" si="24"/>
        <v>9.5669051326664025</v>
      </c>
      <c r="T18" s="34">
        <f t="shared" si="24"/>
        <v>8.9342724162023508</v>
      </c>
      <c r="U18" s="34">
        <f t="shared" si="24"/>
        <v>8.3434739343617927</v>
      </c>
      <c r="V18" s="34">
        <f t="shared" si="24"/>
        <v>7.7917433060503178</v>
      </c>
      <c r="W18" s="34">
        <f t="shared" si="24"/>
        <v>7.2764970832289002</v>
      </c>
      <c r="X18" s="34">
        <f t="shared" si="24"/>
        <v>6.7953226540618736</v>
      </c>
      <c r="Y18" s="34">
        <f t="shared" si="24"/>
        <v>6.3459669459959445</v>
      </c>
      <c r="Z18" s="34">
        <f t="shared" si="24"/>
        <v>5.9263258758730339</v>
      </c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67">
        <f t="shared" si="13"/>
        <v>106.51932902272772</v>
      </c>
    </row>
    <row r="19" spans="1:39" ht="32">
      <c r="A19" s="27">
        <v>44593</v>
      </c>
      <c r="B19" s="28">
        <v>14</v>
      </c>
      <c r="C19" s="29">
        <f t="shared" si="8"/>
        <v>21.33972401847641</v>
      </c>
      <c r="D19" s="29">
        <f t="shared" si="0"/>
        <v>21.878384344249231</v>
      </c>
      <c r="E19" s="30">
        <f t="shared" si="9"/>
        <v>61527.876212947602</v>
      </c>
      <c r="F19" s="30">
        <f t="shared" si="1"/>
        <v>36916.725727768557</v>
      </c>
      <c r="G19" s="30">
        <f t="shared" si="2"/>
        <v>886001.41746644536</v>
      </c>
      <c r="H19" s="30">
        <f t="shared" si="3"/>
        <v>24611.150485179045</v>
      </c>
      <c r="I19" s="30">
        <f t="shared" si="4"/>
        <v>1575113.6310514589</v>
      </c>
      <c r="J19" s="31">
        <f t="shared" si="10"/>
        <v>0.53999999999999981</v>
      </c>
      <c r="K19" s="32">
        <f t="shared" si="5"/>
        <v>6.2661434212337608E-2</v>
      </c>
      <c r="L19" s="32">
        <f t="shared" si="11"/>
        <v>2.8284737134848543E-2</v>
      </c>
      <c r="M19" s="33" t="s">
        <v>63</v>
      </c>
      <c r="N19" s="34">
        <v>500</v>
      </c>
      <c r="O19" s="34">
        <f t="shared" si="6"/>
        <v>13.256187469829985</v>
      </c>
      <c r="P19" s="34">
        <f t="shared" ref="P19:Y19" si="25">$N19*POWER((1-$K19),P$3)*$L19</f>
        <v>12.425535750782817</v>
      </c>
      <c r="Q19" s="34">
        <f t="shared" si="25"/>
        <v>11.646933859782092</v>
      </c>
      <c r="R19" s="34">
        <f t="shared" si="25"/>
        <v>10.917120279951908</v>
      </c>
      <c r="S19" s="34">
        <f t="shared" si="25"/>
        <v>10.233037865741524</v>
      </c>
      <c r="T19" s="34">
        <f t="shared" si="25"/>
        <v>9.591821036725003</v>
      </c>
      <c r="U19" s="34">
        <f t="shared" si="25"/>
        <v>8.9907837738557426</v>
      </c>
      <c r="V19" s="34">
        <f t="shared" si="25"/>
        <v>8.4274083678929284</v>
      </c>
      <c r="W19" s="34">
        <f t="shared" si="25"/>
        <v>7.8993348728677022</v>
      </c>
      <c r="X19" s="34">
        <f t="shared" si="25"/>
        <v>7.4043512204102786</v>
      </c>
      <c r="Y19" s="34">
        <f t="shared" si="25"/>
        <v>6.9403839535274985</v>
      </c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67">
        <f t="shared" si="13"/>
        <v>107.73289845136746</v>
      </c>
    </row>
    <row r="20" spans="1:39" ht="32">
      <c r="A20" s="27">
        <v>44621</v>
      </c>
      <c r="B20" s="28">
        <v>15</v>
      </c>
      <c r="C20" s="29">
        <f t="shared" si="8"/>
        <v>21.446422638568791</v>
      </c>
      <c r="D20" s="29">
        <f t="shared" si="0"/>
        <v>21.877904953362499</v>
      </c>
      <c r="E20" s="30">
        <f t="shared" si="9"/>
        <v>70757.057644889734</v>
      </c>
      <c r="F20" s="30">
        <f t="shared" si="1"/>
        <v>42454.234586933839</v>
      </c>
      <c r="G20" s="30">
        <f t="shared" si="2"/>
        <v>1061355.864673346</v>
      </c>
      <c r="H20" s="30">
        <f t="shared" si="3"/>
        <v>28302.823057955895</v>
      </c>
      <c r="I20" s="30">
        <f t="shared" si="4"/>
        <v>1839683.4987671331</v>
      </c>
      <c r="J20" s="31">
        <f t="shared" si="10"/>
        <v>0.5199999999999998</v>
      </c>
      <c r="K20" s="32">
        <f t="shared" si="5"/>
        <v>5.9331134697265253E-2</v>
      </c>
      <c r="L20" s="32">
        <f t="shared" si="11"/>
        <v>2.9698973991590973E-2</v>
      </c>
      <c r="M20" s="33" t="s">
        <v>64</v>
      </c>
      <c r="N20" s="34">
        <v>500</v>
      </c>
      <c r="O20" s="34">
        <f t="shared" si="6"/>
        <v>13.968450082662656</v>
      </c>
      <c r="P20" s="34">
        <f t="shared" ref="P20:X20" si="26">$N20*POWER((1-$K20),P$3)*$L20</f>
        <v>13.139686089296172</v>
      </c>
      <c r="Q20" s="34">
        <f t="shared" si="26"/>
        <v>12.360093604052357</v>
      </c>
      <c r="R20" s="34">
        <f t="shared" si="26"/>
        <v>11.626755225559521</v>
      </c>
      <c r="S20" s="34">
        <f t="shared" si="26"/>
        <v>10.936926645179717</v>
      </c>
      <c r="T20" s="34">
        <f t="shared" si="26"/>
        <v>10.288026377220449</v>
      </c>
      <c r="U20" s="34">
        <f t="shared" si="26"/>
        <v>9.6776260984645646</v>
      </c>
      <c r="V20" s="34">
        <f t="shared" si="26"/>
        <v>9.1034415608667931</v>
      </c>
      <c r="W20" s="34">
        <f t="shared" si="26"/>
        <v>8.5633240434103222</v>
      </c>
      <c r="X20" s="34">
        <f t="shared" si="26"/>
        <v>8.0552523111344154</v>
      </c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67">
        <f t="shared" si="13"/>
        <v>107.71958203784698</v>
      </c>
    </row>
    <row r="21" spans="1:39" ht="32">
      <c r="A21" s="36">
        <v>44652</v>
      </c>
      <c r="B21" s="30">
        <v>16</v>
      </c>
      <c r="C21" s="29">
        <f t="shared" si="8"/>
        <v>21.553654751761634</v>
      </c>
      <c r="D21" s="29">
        <f t="shared" si="0"/>
        <v>21.826799231533521</v>
      </c>
      <c r="E21" s="30">
        <f t="shared" si="9"/>
        <v>81370.616291623184</v>
      </c>
      <c r="F21" s="30">
        <f t="shared" si="1"/>
        <v>48822.369774973908</v>
      </c>
      <c r="G21" s="30">
        <f t="shared" si="2"/>
        <v>1269381.6141493216</v>
      </c>
      <c r="H21" s="30">
        <f t="shared" si="3"/>
        <v>32548.246516649277</v>
      </c>
      <c r="I21" s="30">
        <f t="shared" ref="I21:I29" si="27">H21*B21*10</f>
        <v>5207719.4426638838</v>
      </c>
      <c r="J21" s="31">
        <f t="shared" si="10"/>
        <v>0.49999999999999978</v>
      </c>
      <c r="K21" s="32">
        <f t="shared" si="5"/>
        <v>5.6125687318306472E-2</v>
      </c>
      <c r="L21" s="32">
        <f t="shared" si="11"/>
        <v>3.1183922691170523E-2</v>
      </c>
      <c r="M21" s="37" t="s">
        <v>65</v>
      </c>
      <c r="N21" s="34">
        <v>500</v>
      </c>
      <c r="O21" s="34">
        <f t="shared" si="6"/>
        <v>14.716851798423821</v>
      </c>
      <c r="P21" s="34">
        <f t="shared" ref="P21:W21" si="28">$N21*POWER((1-$K21),P$3)*$L21</f>
        <v>13.890858376075631</v>
      </c>
      <c r="Q21" s="34">
        <f t="shared" si="28"/>
        <v>13.111224402277131</v>
      </c>
      <c r="R21" s="34">
        <f t="shared" si="28"/>
        <v>12.375347921114777</v>
      </c>
      <c r="S21" s="34">
        <f t="shared" si="28"/>
        <v>11.680773013239035</v>
      </c>
      <c r="T21" s="34">
        <f t="shared" si="28"/>
        <v>11.025181599461867</v>
      </c>
      <c r="U21" s="34">
        <f t="shared" si="28"/>
        <v>10.406385704382926</v>
      </c>
      <c r="V21" s="34">
        <f t="shared" si="28"/>
        <v>9.8223201542250358</v>
      </c>
      <c r="W21" s="34">
        <f t="shared" si="28"/>
        <v>9.2710356845086999</v>
      </c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67">
        <f t="shared" si="13"/>
        <v>106.29997865370893</v>
      </c>
    </row>
    <row r="22" spans="1:39" ht="32">
      <c r="A22" s="36">
        <v>44682</v>
      </c>
      <c r="B22" s="30">
        <v>17</v>
      </c>
      <c r="C22" s="29">
        <f t="shared" si="8"/>
        <v>21.661423025520438</v>
      </c>
      <c r="D22" s="29">
        <f t="shared" si="0"/>
        <v>21.718465470305119</v>
      </c>
      <c r="E22" s="30">
        <f t="shared" si="9"/>
        <v>93576.208735366657</v>
      </c>
      <c r="F22" s="30">
        <f t="shared" si="1"/>
        <v>56145.725241219996</v>
      </c>
      <c r="G22" s="30">
        <f t="shared" si="2"/>
        <v>1515934.5815129399</v>
      </c>
      <c r="H22" s="30">
        <f t="shared" si="3"/>
        <v>37430.483494146662</v>
      </c>
      <c r="I22" s="30">
        <f t="shared" si="27"/>
        <v>6363182.1940049324</v>
      </c>
      <c r="J22" s="31">
        <f t="shared" si="10"/>
        <v>0.47999999999999976</v>
      </c>
      <c r="K22" s="32">
        <f t="shared" si="5"/>
        <v>5.3035688431484762E-2</v>
      </c>
      <c r="L22" s="32">
        <f t="shared" si="11"/>
        <v>3.2743118825729049E-2</v>
      </c>
      <c r="M22" s="37" t="s">
        <v>66</v>
      </c>
      <c r="N22" s="34">
        <v>500</v>
      </c>
      <c r="O22" s="34">
        <f t="shared" si="6"/>
        <v>15.503282488706299</v>
      </c>
      <c r="P22" s="34">
        <f t="shared" ref="P22:V22" si="29">$N22*POWER((1-$K22),P$3)*$L22</f>
        <v>14.68105522896998</v>
      </c>
      <c r="Q22" s="34">
        <f t="shared" si="29"/>
        <v>13.902435358000908</v>
      </c>
      <c r="R22" s="34">
        <f t="shared" si="29"/>
        <v>13.165110127915113</v>
      </c>
      <c r="S22" s="34">
        <f t="shared" si="29"/>
        <v>12.466889449004823</v>
      </c>
      <c r="T22" s="34">
        <f t="shared" si="29"/>
        <v>11.805699384477638</v>
      </c>
      <c r="U22" s="34">
        <f t="shared" si="29"/>
        <v>11.179575990206711</v>
      </c>
      <c r="V22" s="34">
        <f t="shared" si="29"/>
        <v>10.586659481193998</v>
      </c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67">
        <f t="shared" si="13"/>
        <v>103.29070750847546</v>
      </c>
    </row>
    <row r="23" spans="1:39" ht="32">
      <c r="A23" s="36">
        <v>44713</v>
      </c>
      <c r="B23" s="30">
        <v>18</v>
      </c>
      <c r="C23" s="29">
        <f t="shared" si="8"/>
        <v>21.76973014064804</v>
      </c>
      <c r="D23" s="29">
        <f t="shared" si="0"/>
        <v>23.527097600485018</v>
      </c>
      <c r="E23" s="30">
        <f t="shared" si="9"/>
        <v>107612.64004567165</v>
      </c>
      <c r="F23" s="30">
        <f t="shared" si="1"/>
        <v>64567.584027402991</v>
      </c>
      <c r="G23" s="30">
        <f t="shared" si="2"/>
        <v>1807892.3527672838</v>
      </c>
      <c r="H23" s="30">
        <f t="shared" si="3"/>
        <v>43045.05601826866</v>
      </c>
      <c r="I23" s="30">
        <f t="shared" si="27"/>
        <v>7748110.0832883595</v>
      </c>
      <c r="J23" s="31">
        <f t="shared" si="10"/>
        <v>0.45999999999999974</v>
      </c>
      <c r="K23" s="32">
        <f t="shared" si="5"/>
        <v>5.0052771570453625E-2</v>
      </c>
      <c r="L23" s="32">
        <f t="shared" si="11"/>
        <v>3.4380274767015502E-2</v>
      </c>
      <c r="M23" s="37" t="s">
        <v>67</v>
      </c>
      <c r="N23" s="34">
        <v>500</v>
      </c>
      <c r="O23" s="34">
        <f t="shared" si="6"/>
        <v>16.329723363786321</v>
      </c>
      <c r="P23" s="34">
        <f t="shared" ref="P23:U23" si="30">P22+10</f>
        <v>24.681055228969981</v>
      </c>
      <c r="Q23" s="34">
        <f t="shared" si="30"/>
        <v>23.902435358000908</v>
      </c>
      <c r="R23" s="34">
        <f t="shared" si="30"/>
        <v>23.165110127915113</v>
      </c>
      <c r="S23" s="34">
        <f t="shared" si="30"/>
        <v>22.466889449004825</v>
      </c>
      <c r="T23" s="34">
        <f t="shared" si="30"/>
        <v>21.805699384477638</v>
      </c>
      <c r="U23" s="34">
        <f t="shared" si="30"/>
        <v>21.179575990206711</v>
      </c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8"/>
      <c r="AJ23" s="38"/>
      <c r="AK23" s="38"/>
      <c r="AL23" s="38"/>
      <c r="AM23" s="67">
        <f t="shared" si="13"/>
        <v>153.5304889023615</v>
      </c>
    </row>
    <row r="24" spans="1:39" ht="32">
      <c r="A24" s="36">
        <v>44743</v>
      </c>
      <c r="B24" s="30">
        <v>19</v>
      </c>
      <c r="C24" s="29">
        <f t="shared" si="8"/>
        <v>21.878578791351277</v>
      </c>
      <c r="D24" s="29">
        <f t="shared" si="0"/>
        <v>21.303351719771825</v>
      </c>
      <c r="E24" s="30">
        <f t="shared" si="9"/>
        <v>123754.5360525224</v>
      </c>
      <c r="F24" s="30">
        <f t="shared" si="1"/>
        <v>74252.721631513428</v>
      </c>
      <c r="G24" s="30">
        <f t="shared" si="2"/>
        <v>2153328.9273138894</v>
      </c>
      <c r="H24" s="30">
        <f t="shared" si="3"/>
        <v>49501.814421008967</v>
      </c>
      <c r="I24" s="30">
        <f t="shared" si="27"/>
        <v>9405344.739991704</v>
      </c>
      <c r="J24" s="31">
        <f t="shared" si="10"/>
        <v>0.43999999999999972</v>
      </c>
      <c r="K24" s="32">
        <f t="shared" si="5"/>
        <v>4.7169459408998082E-2</v>
      </c>
      <c r="L24" s="32">
        <f t="shared" si="11"/>
        <v>3.6099288505366277E-2</v>
      </c>
      <c r="M24" s="37" t="s">
        <v>68</v>
      </c>
      <c r="N24" s="34">
        <v>500</v>
      </c>
      <c r="O24" s="34">
        <f t="shared" si="6"/>
        <v>17.198252290759346</v>
      </c>
      <c r="P24" s="34">
        <f t="shared" ref="P24:T24" si="31">$N24*POWER((1-$K24),P$3)*$L24</f>
        <v>16.387020027424665</v>
      </c>
      <c r="Q24" s="34">
        <f t="shared" si="31"/>
        <v>15.614053151406619</v>
      </c>
      <c r="R24" s="34">
        <f t="shared" si="31"/>
        <v>14.877546705071406</v>
      </c>
      <c r="S24" s="34">
        <f t="shared" si="31"/>
        <v>14.175780869661065</v>
      </c>
      <c r="T24" s="34">
        <f t="shared" si="31"/>
        <v>13.507116949338737</v>
      </c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8"/>
      <c r="AJ24" s="38"/>
      <c r="AK24" s="38"/>
      <c r="AL24" s="38"/>
      <c r="AM24" s="67">
        <f t="shared" si="13"/>
        <v>91.759769993661848</v>
      </c>
    </row>
    <row r="25" spans="1:39" ht="32">
      <c r="A25" s="36">
        <v>44774</v>
      </c>
      <c r="B25" s="30">
        <v>20</v>
      </c>
      <c r="C25" s="29">
        <f t="shared" si="8"/>
        <v>21.987971685308032</v>
      </c>
      <c r="D25" s="29">
        <f t="shared" si="0"/>
        <v>20.983197188892152</v>
      </c>
      <c r="E25" s="30">
        <f t="shared" si="9"/>
        <v>142317.71646040076</v>
      </c>
      <c r="F25" s="30">
        <f t="shared" si="1"/>
        <v>85390.629876240448</v>
      </c>
      <c r="G25" s="30">
        <f t="shared" si="2"/>
        <v>2561718.8962872135</v>
      </c>
      <c r="H25" s="30">
        <f t="shared" si="3"/>
        <v>56927.086584160308</v>
      </c>
      <c r="I25" s="30">
        <f t="shared" si="27"/>
        <v>11385417.316832062</v>
      </c>
      <c r="J25" s="31">
        <f t="shared" si="10"/>
        <v>0.41999999999999971</v>
      </c>
      <c r="K25" s="32">
        <f t="shared" si="5"/>
        <v>4.4379041318107992E-2</v>
      </c>
      <c r="L25" s="32">
        <f t="shared" si="11"/>
        <v>3.790425293063459E-2</v>
      </c>
      <c r="M25" s="37" t="s">
        <v>78</v>
      </c>
      <c r="N25" s="34">
        <v>500</v>
      </c>
      <c r="O25" s="34">
        <f t="shared" si="6"/>
        <v>18.111049261846972</v>
      </c>
      <c r="P25" s="34">
        <f t="shared" ref="P25:S25" si="32">$N25*POWER((1-$K25),P$3)*$L25</f>
        <v>17.307298258341174</v>
      </c>
      <c r="Q25" s="34">
        <f t="shared" si="32"/>
        <v>16.539216953829435</v>
      </c>
      <c r="R25" s="34">
        <f t="shared" si="32"/>
        <v>15.805222361266287</v>
      </c>
      <c r="S25" s="34">
        <f t="shared" si="32"/>
        <v>15.103801745053765</v>
      </c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8"/>
      <c r="AJ25" s="38"/>
      <c r="AK25" s="38"/>
      <c r="AL25" s="38"/>
      <c r="AM25" s="67">
        <f t="shared" si="13"/>
        <v>82.866588580337634</v>
      </c>
    </row>
    <row r="26" spans="1:39" ht="32">
      <c r="A26" s="36">
        <v>44805</v>
      </c>
      <c r="B26" s="30">
        <v>21</v>
      </c>
      <c r="C26" s="29">
        <f t="shared" si="8"/>
        <v>22.097911543734572</v>
      </c>
      <c r="D26" s="29">
        <f t="shared" si="0"/>
        <v>20.579187929231907</v>
      </c>
      <c r="E26" s="30">
        <f t="shared" si="9"/>
        <v>163665.37392946085</v>
      </c>
      <c r="F26" s="30">
        <f t="shared" si="1"/>
        <v>98199.224357676503</v>
      </c>
      <c r="G26" s="30">
        <f t="shared" si="2"/>
        <v>3044175.9550879714</v>
      </c>
      <c r="H26" s="30">
        <f t="shared" si="3"/>
        <v>65466.14957178435</v>
      </c>
      <c r="I26" s="30">
        <f t="shared" si="27"/>
        <v>13747891.410074715</v>
      </c>
      <c r="J26" s="31">
        <f t="shared" si="10"/>
        <v>0.39999999999999969</v>
      </c>
      <c r="K26" s="32">
        <f t="shared" si="5"/>
        <v>4.1675471372851991E-2</v>
      </c>
      <c r="L26" s="32">
        <f t="shared" si="11"/>
        <v>3.9799465577166321E-2</v>
      </c>
      <c r="M26" s="37" t="s">
        <v>78</v>
      </c>
      <c r="N26" s="34">
        <v>500</v>
      </c>
      <c r="O26" s="34">
        <f t="shared" si="6"/>
        <v>19.070402044425158</v>
      </c>
      <c r="P26" s="34">
        <f t="shared" ref="P26:R26" si="33">$N26*POWER((1-$K26),P$3)*$L26</f>
        <v>18.27563404995394</v>
      </c>
      <c r="Q26" s="34">
        <f t="shared" si="33"/>
        <v>17.513988386284364</v>
      </c>
      <c r="R26" s="34">
        <f t="shared" si="33"/>
        <v>16.784084664667308</v>
      </c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8"/>
      <c r="AJ26" s="38"/>
      <c r="AK26" s="38"/>
      <c r="AL26" s="38"/>
      <c r="AM26" s="67">
        <f t="shared" si="13"/>
        <v>71.644109145330773</v>
      </c>
    </row>
    <row r="27" spans="1:39" ht="32">
      <c r="A27" s="36">
        <v>44835</v>
      </c>
      <c r="B27" s="30">
        <v>22</v>
      </c>
      <c r="C27" s="29">
        <f t="shared" si="8"/>
        <v>22.208401101453241</v>
      </c>
      <c r="D27" s="29">
        <f t="shared" si="0"/>
        <v>20.084916257532079</v>
      </c>
      <c r="E27" s="30">
        <f t="shared" si="9"/>
        <v>188215.18001887997</v>
      </c>
      <c r="F27" s="30">
        <f t="shared" si="1"/>
        <v>112929.10801132797</v>
      </c>
      <c r="G27" s="30">
        <f t="shared" si="2"/>
        <v>3613731.4563624952</v>
      </c>
      <c r="H27" s="30">
        <f t="shared" si="3"/>
        <v>75286.072007551993</v>
      </c>
      <c r="I27" s="30">
        <f t="shared" si="27"/>
        <v>16562935.841661438</v>
      </c>
      <c r="J27" s="31">
        <f t="shared" si="10"/>
        <v>0.37999999999999967</v>
      </c>
      <c r="K27" s="32">
        <f t="shared" si="5"/>
        <v>3.9053282833609426E-2</v>
      </c>
      <c r="L27" s="32">
        <f t="shared" si="11"/>
        <v>4.1789438856024638E-2</v>
      </c>
      <c r="M27" s="37" t="s">
        <v>79</v>
      </c>
      <c r="N27" s="34">
        <v>500</v>
      </c>
      <c r="O27" s="34">
        <f t="shared" si="6"/>
        <v>20.078712040461241</v>
      </c>
      <c r="P27" s="34">
        <f t="shared" ref="P27:Q27" si="34">$N27*POWER((1-$K27),P$3)*$L27</f>
        <v>19.294572420210507</v>
      </c>
      <c r="Q27" s="34">
        <f t="shared" si="34"/>
        <v>18.541056026330466</v>
      </c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8"/>
      <c r="AJ27" s="38"/>
      <c r="AK27" s="38"/>
      <c r="AL27" s="38"/>
      <c r="AM27" s="67">
        <f t="shared" si="13"/>
        <v>57.914340487002214</v>
      </c>
    </row>
    <row r="28" spans="1:39" ht="32">
      <c r="A28" s="36">
        <v>44866</v>
      </c>
      <c r="B28" s="30">
        <v>23</v>
      </c>
      <c r="C28" s="29">
        <f t="shared" si="8"/>
        <v>22.319443106960506</v>
      </c>
      <c r="D28" s="29">
        <f t="shared" si="0"/>
        <v>19.494190318314878</v>
      </c>
      <c r="E28" s="30">
        <f t="shared" si="9"/>
        <v>216447.45702171195</v>
      </c>
      <c r="F28" s="30">
        <f t="shared" si="1"/>
        <v>129868.47421302716</v>
      </c>
      <c r="G28" s="30">
        <f t="shared" si="2"/>
        <v>4285659.6490298966</v>
      </c>
      <c r="H28" s="30">
        <f t="shared" si="3"/>
        <v>86578.982808684785</v>
      </c>
      <c r="I28" s="30">
        <f t="shared" si="27"/>
        <v>19913166.0459975</v>
      </c>
      <c r="J28" s="31">
        <f t="shared" si="10"/>
        <v>0.35999999999999965</v>
      </c>
      <c r="K28" s="32">
        <f t="shared" si="5"/>
        <v>3.6507516001003881E-2</v>
      </c>
      <c r="L28" s="32">
        <f t="shared" si="11"/>
        <v>4.3878910798825874E-2</v>
      </c>
      <c r="M28" s="37" t="s">
        <v>80</v>
      </c>
      <c r="N28" s="34">
        <v>500</v>
      </c>
      <c r="O28" s="34">
        <f t="shared" si="6"/>
        <v>21.13850038036556</v>
      </c>
      <c r="P28" s="34">
        <f>$N28*POWER((1-$K28),P$3)*$L28</f>
        <v>20.366786239492136</v>
      </c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8"/>
      <c r="AJ28" s="38"/>
      <c r="AK28" s="38"/>
      <c r="AL28" s="38"/>
      <c r="AM28" s="67">
        <f t="shared" si="13"/>
        <v>41.505286619857699</v>
      </c>
    </row>
    <row r="29" spans="1:39" ht="32">
      <c r="A29" s="36">
        <v>44896</v>
      </c>
      <c r="B29" s="30">
        <v>24</v>
      </c>
      <c r="C29" s="29">
        <f t="shared" si="8"/>
        <v>22.431040322495306</v>
      </c>
      <c r="D29" s="29">
        <f t="shared" si="0"/>
        <v>18.801086913879978</v>
      </c>
      <c r="E29" s="30">
        <f t="shared" si="9"/>
        <v>248914.57557496871</v>
      </c>
      <c r="F29" s="30">
        <f t="shared" si="1"/>
        <v>149348.74534498123</v>
      </c>
      <c r="G29" s="30">
        <f t="shared" si="2"/>
        <v>5077857.3417293616</v>
      </c>
      <c r="H29" s="30">
        <f t="shared" si="3"/>
        <v>99565.830229987478</v>
      </c>
      <c r="I29" s="30">
        <f t="shared" si="27"/>
        <v>23895799.255196992</v>
      </c>
      <c r="J29" s="31">
        <f t="shared" si="10"/>
        <v>0.33999999999999964</v>
      </c>
      <c r="K29" s="32">
        <f t="shared" si="5"/>
        <v>3.403365700511618E-2</v>
      </c>
      <c r="L29" s="32">
        <f t="shared" si="11"/>
        <v>4.6072856338767169E-2</v>
      </c>
      <c r="M29" s="37" t="s">
        <v>81</v>
      </c>
      <c r="N29" s="34">
        <v>500</v>
      </c>
      <c r="O29" s="34">
        <f t="shared" si="6"/>
        <v>22.252414274443787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8"/>
      <c r="AJ29" s="38"/>
      <c r="AK29" s="38"/>
      <c r="AL29" s="38"/>
      <c r="AM29" s="67">
        <f t="shared" si="13"/>
        <v>22.252414274443787</v>
      </c>
    </row>
  </sheetData>
  <mergeCells count="3">
    <mergeCell ref="N4:N5"/>
    <mergeCell ref="P4:AF4"/>
    <mergeCell ref="AG4:A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3"/>
  <sheetViews>
    <sheetView workbookViewId="0">
      <selection activeCell="A16" sqref="A16"/>
    </sheetView>
  </sheetViews>
  <sheetFormatPr baseColWidth="10" defaultColWidth="12.6640625" defaultRowHeight="15.75" customHeight="1"/>
  <sheetData>
    <row r="1" spans="1:8" ht="15.75" customHeight="1">
      <c r="A1" s="39" t="s">
        <v>70</v>
      </c>
      <c r="B1" s="39" t="s">
        <v>71</v>
      </c>
      <c r="C1" s="39" t="s">
        <v>72</v>
      </c>
      <c r="D1" s="39" t="s">
        <v>73</v>
      </c>
      <c r="E1" s="39" t="s">
        <v>74</v>
      </c>
      <c r="F1" s="39" t="s">
        <v>75</v>
      </c>
      <c r="G1" s="39" t="s">
        <v>76</v>
      </c>
      <c r="H1" s="39" t="s">
        <v>77</v>
      </c>
    </row>
    <row r="2" spans="1:8" ht="15.75" customHeight="1">
      <c r="A2" s="40">
        <v>0</v>
      </c>
      <c r="B2" s="40">
        <v>500</v>
      </c>
      <c r="C2" s="40">
        <v>1.4999999999999999E-2</v>
      </c>
      <c r="D2" s="40">
        <v>1.5689999999999999E-2</v>
      </c>
      <c r="E2" s="40">
        <v>4.5976590000000002</v>
      </c>
      <c r="F2" s="40">
        <v>0.1255</v>
      </c>
      <c r="G2" s="40">
        <v>0.129106</v>
      </c>
      <c r="H2" s="40">
        <v>2.8736830000000002</v>
      </c>
    </row>
    <row r="3" spans="1:8" ht="15.75" customHeight="1">
      <c r="A3" s="40">
        <v>1</v>
      </c>
      <c r="B3" s="40">
        <v>572</v>
      </c>
      <c r="C3" s="40">
        <v>1.5800000000000002E-2</v>
      </c>
      <c r="D3" s="40">
        <v>1.5258000000000001E-2</v>
      </c>
      <c r="E3" s="40">
        <v>-3.431657</v>
      </c>
      <c r="F3" s="40">
        <v>0.11849999999999999</v>
      </c>
      <c r="G3" s="40">
        <v>0.113307</v>
      </c>
      <c r="H3" s="40">
        <v>-4.3819590000000002</v>
      </c>
    </row>
    <row r="4" spans="1:8" ht="15.75" customHeight="1">
      <c r="A4" s="40">
        <v>2</v>
      </c>
      <c r="B4" s="40">
        <v>655</v>
      </c>
      <c r="C4" s="40">
        <v>1.6500000000000001E-2</v>
      </c>
      <c r="D4" s="40">
        <v>1.7204000000000001E-2</v>
      </c>
      <c r="E4" s="40">
        <v>4.2645670000000004</v>
      </c>
      <c r="F4" s="40">
        <v>0.11210000000000001</v>
      </c>
      <c r="G4" s="40">
        <v>0.114719</v>
      </c>
      <c r="H4" s="40">
        <v>2.3359640000000002</v>
      </c>
    </row>
    <row r="5" spans="1:8" ht="15.75" customHeight="1">
      <c r="A5" s="40">
        <v>3</v>
      </c>
      <c r="B5" s="40">
        <v>749</v>
      </c>
      <c r="C5" s="40">
        <v>1.7399999999999999E-2</v>
      </c>
      <c r="D5" s="40">
        <v>1.8026E-2</v>
      </c>
      <c r="E5" s="40">
        <v>3.5954489999999999</v>
      </c>
      <c r="F5" s="40">
        <v>0.1062</v>
      </c>
      <c r="G5" s="40">
        <v>0.10972899999999999</v>
      </c>
      <c r="H5" s="40">
        <v>3.3231549999999999</v>
      </c>
    </row>
    <row r="6" spans="1:8" ht="15.75" customHeight="1">
      <c r="A6" s="40">
        <v>4</v>
      </c>
      <c r="B6" s="40">
        <v>857</v>
      </c>
      <c r="C6" s="40">
        <v>1.8200000000000001E-2</v>
      </c>
      <c r="D6" s="40">
        <v>1.7939E-2</v>
      </c>
      <c r="E6" s="40">
        <v>-1.432186</v>
      </c>
      <c r="F6" s="40">
        <v>0.10059999999999999</v>
      </c>
      <c r="G6" s="40">
        <v>9.9533999999999997E-2</v>
      </c>
      <c r="H6" s="40">
        <v>-1.059283</v>
      </c>
    </row>
    <row r="7" spans="1:8" ht="15.75" customHeight="1">
      <c r="A7" s="40">
        <v>5</v>
      </c>
      <c r="B7" s="40">
        <v>981</v>
      </c>
      <c r="C7" s="40">
        <v>1.9099999999999999E-2</v>
      </c>
      <c r="D7" s="40">
        <v>1.8970000000000001E-2</v>
      </c>
      <c r="E7" s="40">
        <v>-0.67866099999999996</v>
      </c>
      <c r="F7" s="40">
        <v>9.5500000000000002E-2</v>
      </c>
      <c r="G7" s="40">
        <v>9.4729999999999995E-2</v>
      </c>
      <c r="H7" s="40">
        <v>-0.80613000000000001</v>
      </c>
    </row>
    <row r="8" spans="1:8" ht="15.75" customHeight="1">
      <c r="A8" s="40">
        <v>6</v>
      </c>
      <c r="B8" s="40">
        <v>1122</v>
      </c>
      <c r="C8" s="40">
        <v>2.01E-2</v>
      </c>
      <c r="D8" s="40">
        <v>2.0546999999999999E-2</v>
      </c>
      <c r="E8" s="40">
        <v>2.2232319999999999</v>
      </c>
      <c r="F8" s="40">
        <v>9.06E-2</v>
      </c>
      <c r="G8" s="40">
        <v>9.2331999999999997E-2</v>
      </c>
      <c r="H8" s="40">
        <v>1.9117630000000001</v>
      </c>
    </row>
    <row r="9" spans="1:8" ht="15.75" customHeight="1">
      <c r="A9" s="40">
        <v>7</v>
      </c>
      <c r="B9" s="40">
        <v>1284</v>
      </c>
      <c r="C9" s="40">
        <v>2.1100000000000001E-2</v>
      </c>
      <c r="D9" s="40">
        <v>2.1337999999999999E-2</v>
      </c>
      <c r="E9" s="40">
        <v>1.1280870000000001</v>
      </c>
      <c r="F9" s="40">
        <v>8.5999999999999993E-2</v>
      </c>
      <c r="G9" s="40">
        <v>8.7781999999999999E-2</v>
      </c>
      <c r="H9" s="40">
        <v>2.0724809999999998</v>
      </c>
    </row>
    <row r="10" spans="1:8" ht="15.75" customHeight="1">
      <c r="A10" s="40">
        <v>8</v>
      </c>
      <c r="B10" s="40">
        <v>1470</v>
      </c>
      <c r="C10" s="40">
        <v>2.2200000000000001E-2</v>
      </c>
      <c r="D10" s="40">
        <v>2.2006999999999999E-2</v>
      </c>
      <c r="E10" s="40">
        <v>-0.87111099999999997</v>
      </c>
      <c r="F10" s="40">
        <v>8.1600000000000006E-2</v>
      </c>
      <c r="G10" s="40">
        <v>8.1012000000000001E-2</v>
      </c>
      <c r="H10" s="40">
        <v>-0.72061799999999998</v>
      </c>
    </row>
    <row r="11" spans="1:8" ht="15.75" customHeight="1">
      <c r="A11" s="40">
        <v>9</v>
      </c>
      <c r="B11" s="40">
        <v>1682</v>
      </c>
      <c r="C11" s="40">
        <v>2.3300000000000001E-2</v>
      </c>
      <c r="D11" s="40">
        <v>2.3040000000000001E-2</v>
      </c>
      <c r="E11" s="40">
        <v>-1.117586</v>
      </c>
      <c r="F11" s="40">
        <v>7.7499999999999999E-2</v>
      </c>
      <c r="G11" s="40">
        <v>7.6081999999999997E-2</v>
      </c>
      <c r="H11" s="40">
        <v>-1.829243</v>
      </c>
    </row>
    <row r="12" spans="1:8" ht="15.75" customHeight="1">
      <c r="A12" s="40">
        <v>10</v>
      </c>
      <c r="B12" s="40">
        <v>1924</v>
      </c>
      <c r="C12" s="40">
        <v>2.4400000000000002E-2</v>
      </c>
      <c r="D12" s="40">
        <v>2.4548E-2</v>
      </c>
      <c r="E12" s="40">
        <v>0.60779300000000003</v>
      </c>
      <c r="F12" s="40">
        <v>7.3499999999999996E-2</v>
      </c>
      <c r="G12" s="40">
        <v>7.3840000000000003E-2</v>
      </c>
      <c r="H12" s="40">
        <v>0.46314699999999998</v>
      </c>
    </row>
    <row r="13" spans="1:8" ht="15.75" customHeight="1">
      <c r="A13" s="40">
        <v>11</v>
      </c>
      <c r="B13" s="40">
        <v>2202</v>
      </c>
      <c r="C13" s="40">
        <v>2.5700000000000001E-2</v>
      </c>
      <c r="D13" s="40">
        <v>2.5628000000000001E-2</v>
      </c>
      <c r="E13" s="40">
        <v>-0.28157900000000002</v>
      </c>
      <c r="F13" s="40">
        <v>6.9699999999999998E-2</v>
      </c>
      <c r="G13" s="40">
        <v>6.9617999999999999E-2</v>
      </c>
      <c r="H13" s="40">
        <v>-0.117525</v>
      </c>
    </row>
    <row r="14" spans="1:8" ht="15.75" customHeight="1">
      <c r="A14" s="40">
        <v>12</v>
      </c>
      <c r="B14" s="40">
        <v>2520</v>
      </c>
      <c r="C14" s="40">
        <v>2.69E-2</v>
      </c>
      <c r="D14" s="40">
        <v>2.6817000000000001E-2</v>
      </c>
      <c r="E14" s="40">
        <v>-0.306917</v>
      </c>
      <c r="F14" s="40">
        <v>6.6100000000000006E-2</v>
      </c>
      <c r="G14" s="40">
        <v>6.5655000000000005E-2</v>
      </c>
      <c r="H14" s="40">
        <v>-0.67362299999999997</v>
      </c>
    </row>
    <row r="15" spans="1:8" ht="15.75" customHeight="1">
      <c r="A15" s="40">
        <v>13</v>
      </c>
      <c r="B15" s="40">
        <v>2883</v>
      </c>
      <c r="C15" s="40">
        <v>2.8299999999999999E-2</v>
      </c>
      <c r="D15" s="40">
        <v>2.8194E-2</v>
      </c>
      <c r="E15" s="40">
        <v>-0.37470500000000001</v>
      </c>
      <c r="F15" s="40">
        <v>6.2700000000000006E-2</v>
      </c>
      <c r="G15" s="40">
        <v>6.1871000000000002E-2</v>
      </c>
      <c r="H15" s="40">
        <v>-1.3224469999999999</v>
      </c>
    </row>
    <row r="16" spans="1:8" ht="15.75" customHeight="1">
      <c r="A16" s="40">
        <v>14</v>
      </c>
      <c r="B16" s="40">
        <v>3299</v>
      </c>
      <c r="C16" s="40">
        <v>2.9700000000000001E-2</v>
      </c>
      <c r="D16" s="40">
        <v>2.9751E-2</v>
      </c>
      <c r="E16" s="40">
        <v>0.171622</v>
      </c>
      <c r="F16" s="40">
        <v>5.9299999999999999E-2</v>
      </c>
      <c r="G16" s="40">
        <v>5.9325000000000003E-2</v>
      </c>
      <c r="H16" s="40">
        <v>4.2776000000000002E-2</v>
      </c>
    </row>
    <row r="17" spans="1:8" ht="15.75" customHeight="1">
      <c r="A17" s="40">
        <v>15</v>
      </c>
      <c r="B17" s="40">
        <v>3775</v>
      </c>
      <c r="C17" s="40">
        <v>3.1199999999999999E-2</v>
      </c>
      <c r="D17" s="40">
        <v>3.1150000000000001E-2</v>
      </c>
      <c r="E17" s="40">
        <v>-0.16001299999999999</v>
      </c>
      <c r="F17" s="40">
        <v>5.6099999999999997E-2</v>
      </c>
      <c r="G17" s="40">
        <v>5.6048000000000001E-2</v>
      </c>
      <c r="H17" s="40">
        <v>-9.3404000000000001E-2</v>
      </c>
    </row>
    <row r="18" spans="1:8" ht="15.75" customHeight="1">
      <c r="A18" s="40">
        <v>16</v>
      </c>
      <c r="B18" s="40">
        <v>4320</v>
      </c>
      <c r="C18" s="40">
        <v>3.27E-2</v>
      </c>
      <c r="D18" s="40">
        <v>3.2788999999999999E-2</v>
      </c>
      <c r="E18" s="40">
        <v>0.27179799999999998</v>
      </c>
      <c r="F18" s="40">
        <v>5.2999999999999999E-2</v>
      </c>
      <c r="G18" s="40">
        <v>5.3206000000000003E-2</v>
      </c>
      <c r="H18" s="40">
        <v>0.38950299999999999</v>
      </c>
    </row>
    <row r="19" spans="1:8" ht="15.75" customHeight="1">
      <c r="A19" s="40">
        <v>17</v>
      </c>
      <c r="B19" s="40">
        <v>4943</v>
      </c>
      <c r="C19" s="40">
        <v>3.44E-2</v>
      </c>
      <c r="D19" s="40">
        <v>3.2820000000000002E-2</v>
      </c>
      <c r="E19" s="40">
        <v>-4.5923489999999996</v>
      </c>
      <c r="F19" s="40">
        <v>5.0099999999999999E-2</v>
      </c>
      <c r="G19" s="40">
        <v>6.1246000000000002E-2</v>
      </c>
      <c r="H19" s="40">
        <v>22.246967999999999</v>
      </c>
    </row>
    <row r="20" spans="1:8" ht="15.75" customHeight="1">
      <c r="A20" s="40">
        <v>18</v>
      </c>
      <c r="B20" s="40">
        <v>5656</v>
      </c>
      <c r="C20" s="40">
        <v>3.61E-2</v>
      </c>
      <c r="D20" s="40">
        <v>3.6137000000000002E-2</v>
      </c>
      <c r="E20" s="40">
        <v>0.10265199999999999</v>
      </c>
      <c r="F20" s="40">
        <v>4.7199999999999999E-2</v>
      </c>
      <c r="G20" s="40">
        <v>4.7461999999999997E-2</v>
      </c>
      <c r="H20" s="40">
        <v>0.55587600000000004</v>
      </c>
    </row>
    <row r="21" spans="1:8" ht="15.75" customHeight="1">
      <c r="A21" s="40">
        <v>19</v>
      </c>
      <c r="B21" s="40">
        <v>6473</v>
      </c>
      <c r="C21" s="40">
        <v>3.7900000000000003E-2</v>
      </c>
      <c r="D21" s="40">
        <v>3.7791999999999999E-2</v>
      </c>
      <c r="E21" s="40">
        <v>-0.28549200000000002</v>
      </c>
      <c r="F21" s="40">
        <v>4.4400000000000002E-2</v>
      </c>
      <c r="G21" s="40">
        <v>4.3339000000000003E-2</v>
      </c>
      <c r="H21" s="40">
        <v>-2.3899219999999999</v>
      </c>
    </row>
    <row r="22" spans="1:8" ht="15.75" customHeight="1">
      <c r="A22" s="40">
        <v>20</v>
      </c>
      <c r="B22" s="40">
        <v>7406</v>
      </c>
      <c r="C22" s="40">
        <v>3.9800000000000002E-2</v>
      </c>
      <c r="D22" s="40">
        <v>3.9724000000000002E-2</v>
      </c>
      <c r="E22" s="40">
        <v>-0.19078700000000001</v>
      </c>
      <c r="F22" s="40">
        <v>4.1700000000000001E-2</v>
      </c>
      <c r="G22" s="40">
        <v>4.1003999999999999E-2</v>
      </c>
      <c r="H22" s="40">
        <v>-1.66971</v>
      </c>
    </row>
    <row r="23" spans="1:8" ht="15.75" customHeight="1">
      <c r="A23" s="40">
        <v>21</v>
      </c>
      <c r="B23" s="40">
        <v>8475</v>
      </c>
      <c r="C23" s="40">
        <v>4.1799999999999997E-2</v>
      </c>
      <c r="D23" s="40">
        <v>4.1756000000000001E-2</v>
      </c>
      <c r="E23" s="40">
        <v>-0.10516499999999999</v>
      </c>
      <c r="F23" s="40">
        <v>3.9100000000000003E-2</v>
      </c>
      <c r="G23" s="40">
        <v>3.8986E-2</v>
      </c>
      <c r="H23" s="40">
        <v>-0.29272399999999998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27"/>
  <sheetViews>
    <sheetView tabSelected="1" topLeftCell="J1" workbookViewId="0">
      <selection activeCell="AC4" sqref="AC4"/>
    </sheetView>
  </sheetViews>
  <sheetFormatPr baseColWidth="10" defaultColWidth="12.6640625" defaultRowHeight="15.75" customHeight="1"/>
  <cols>
    <col min="1" max="1" width="18" customWidth="1"/>
    <col min="2" max="2" width="21.6640625" customWidth="1"/>
  </cols>
  <sheetData>
    <row r="1" spans="1:29" ht="15.75" customHeight="1">
      <c r="E1" s="41">
        <v>1</v>
      </c>
      <c r="F1" s="41">
        <v>2</v>
      </c>
      <c r="G1" s="41">
        <v>3</v>
      </c>
      <c r="H1" s="41">
        <v>4</v>
      </c>
      <c r="I1" s="41">
        <v>5</v>
      </c>
      <c r="J1" s="41">
        <v>6</v>
      </c>
      <c r="K1" s="41">
        <v>7</v>
      </c>
      <c r="L1" s="41">
        <v>8</v>
      </c>
      <c r="M1" s="41">
        <v>9</v>
      </c>
      <c r="N1" s="41">
        <v>10</v>
      </c>
      <c r="O1" s="41">
        <v>11</v>
      </c>
      <c r="P1" s="41">
        <v>12</v>
      </c>
      <c r="Q1" s="41">
        <v>13</v>
      </c>
      <c r="R1" s="41">
        <v>14</v>
      </c>
      <c r="S1" s="41">
        <v>15</v>
      </c>
      <c r="T1" s="41">
        <v>16</v>
      </c>
      <c r="U1" s="41">
        <v>17</v>
      </c>
      <c r="V1" s="41">
        <v>18</v>
      </c>
      <c r="W1" s="41">
        <v>19</v>
      </c>
      <c r="X1" s="41">
        <v>20</v>
      </c>
      <c r="Y1" s="41">
        <v>21</v>
      </c>
      <c r="Z1" s="41">
        <v>22</v>
      </c>
      <c r="AA1" s="41">
        <v>23</v>
      </c>
      <c r="AB1" s="41">
        <v>24</v>
      </c>
    </row>
    <row r="2" spans="1:29" ht="15.75" customHeight="1">
      <c r="A2" s="41" t="s">
        <v>10</v>
      </c>
      <c r="B2" s="41" t="s">
        <v>11</v>
      </c>
      <c r="D2" s="41" t="s">
        <v>12</v>
      </c>
      <c r="F2" s="41" t="s">
        <v>13</v>
      </c>
    </row>
    <row r="3" spans="1:29" ht="15.75" customHeight="1">
      <c r="A3" s="41" t="s">
        <v>23</v>
      </c>
      <c r="B3" s="41" t="s">
        <v>24</v>
      </c>
      <c r="C3" s="41" t="s">
        <v>25</v>
      </c>
      <c r="E3" s="41" t="s">
        <v>26</v>
      </c>
      <c r="F3" s="41" t="s">
        <v>27</v>
      </c>
      <c r="G3" s="41" t="s">
        <v>28</v>
      </c>
      <c r="H3" s="41" t="s">
        <v>29</v>
      </c>
      <c r="I3" s="41" t="s">
        <v>30</v>
      </c>
      <c r="J3" s="41" t="s">
        <v>31</v>
      </c>
      <c r="K3" s="41" t="s">
        <v>32</v>
      </c>
      <c r="L3" s="41" t="s">
        <v>33</v>
      </c>
      <c r="M3" s="41" t="s">
        <v>34</v>
      </c>
      <c r="N3" s="41" t="s">
        <v>35</v>
      </c>
      <c r="O3" s="41" t="s">
        <v>36</v>
      </c>
      <c r="P3" s="41" t="s">
        <v>37</v>
      </c>
      <c r="Q3" s="41" t="s">
        <v>38</v>
      </c>
      <c r="R3" s="41" t="s">
        <v>39</v>
      </c>
      <c r="S3" s="41" t="s">
        <v>40</v>
      </c>
      <c r="T3" s="41" t="s">
        <v>41</v>
      </c>
      <c r="U3" s="41" t="s">
        <v>42</v>
      </c>
      <c r="V3" s="41" t="s">
        <v>43</v>
      </c>
      <c r="W3" s="41" t="s">
        <v>44</v>
      </c>
      <c r="X3" s="41" t="s">
        <v>45</v>
      </c>
      <c r="Y3" s="41" t="s">
        <v>46</v>
      </c>
      <c r="Z3" s="41" t="s">
        <v>47</v>
      </c>
      <c r="AA3" s="41" t="s">
        <v>48</v>
      </c>
      <c r="AB3" s="41" t="s">
        <v>49</v>
      </c>
    </row>
    <row r="4" spans="1:29" ht="15.75" customHeight="1">
      <c r="A4" s="42">
        <v>0.12551472777883221</v>
      </c>
      <c r="B4" s="42">
        <v>1.4999999999999999E-2</v>
      </c>
      <c r="C4" s="41" t="s">
        <v>50</v>
      </c>
      <c r="D4" s="43">
        <v>500</v>
      </c>
      <c r="E4" s="41">
        <f t="shared" ref="E4:T27" ca="1" si="0">_xlfn.BINOM.INV($D4, $B4*(1-$A4)^$E$1, RAND())</f>
        <v>8</v>
      </c>
      <c r="F4" s="41">
        <f t="shared" ref="F4:U26" ca="1" si="1">_xlfn.BINOM.INV($D4, $B4*(1-$A4)^$F$1, RAND())</f>
        <v>5</v>
      </c>
      <c r="G4" s="41">
        <f t="shared" ref="G4:V25" ca="1" si="2">_xlfn.BINOM.INV($D4, $B4*(1-$A4)^$G$1, RAND())</f>
        <v>5</v>
      </c>
      <c r="H4" s="41">
        <f t="shared" ref="H4:W24" ca="1" si="3">_xlfn.BINOM.INV($D4, $B4*(1-$A4)^$H$1, RAND())</f>
        <v>4</v>
      </c>
      <c r="I4" s="41">
        <f t="shared" ref="I4:X23" ca="1" si="4">_xlfn.BINOM.INV($D4, $B4*(1-$A4)^$I$1, RAND())</f>
        <v>2</v>
      </c>
      <c r="J4" s="41">
        <f t="shared" ref="J4:Y22" ca="1" si="5">_xlfn.BINOM.INV($D4, $B4*(1-$A4)^$J$1, RAND())</f>
        <v>6</v>
      </c>
      <c r="K4" s="41">
        <f t="shared" ref="K4:Z21" ca="1" si="6">_xlfn.BINOM.INV($D4, $B4*(1-$A4)^$K$1, RAND())</f>
        <v>3</v>
      </c>
      <c r="L4" s="41">
        <f t="shared" ref="L4:AA20" ca="1" si="7">_xlfn.BINOM.INV($D4, $B4*(1-$A4)^$L$1, RAND())</f>
        <v>0</v>
      </c>
      <c r="M4" s="41">
        <f t="shared" ref="M4:AB19" ca="1" si="8">_xlfn.BINOM.INV($D4, $B4*(1-$A4)^$M$1, RAND())</f>
        <v>1</v>
      </c>
      <c r="N4" s="41">
        <f t="shared" ref="N4:AB18" ca="1" si="9">_xlfn.BINOM.INV($D4, $B4*(1-$A4)^$N$1, RAND())</f>
        <v>3</v>
      </c>
      <c r="O4" s="41">
        <f t="shared" ref="O4:AB17" ca="1" si="10">_xlfn.BINOM.INV($D4, $B4*(1-$A4)^$O$1, RAND())</f>
        <v>2</v>
      </c>
      <c r="P4" s="41">
        <f t="shared" ref="P4:AB16" ca="1" si="11">_xlfn.BINOM.INV($D4, $B4*(1-$A4)^$P$1, RAND())</f>
        <v>1</v>
      </c>
      <c r="Q4" s="41">
        <f t="shared" ref="Q4:AB15" ca="1" si="12">_xlfn.BINOM.INV($D4, $B4*(1-$A4)^$Q$1, RAND())</f>
        <v>1</v>
      </c>
      <c r="R4" s="41">
        <f t="shared" ref="R4:AB14" ca="1" si="13">_xlfn.BINOM.INV($D4, $B4*(1-$A4)^$R$1, RAND())</f>
        <v>3</v>
      </c>
      <c r="S4" s="41">
        <f t="shared" ref="S4:AB13" ca="1" si="14">_xlfn.BINOM.INV($D4, $B4*(1-$A4)^$S$1, RAND())</f>
        <v>0</v>
      </c>
      <c r="T4" s="41">
        <f t="shared" ref="T4:AB12" ca="1" si="15">_xlfn.BINOM.INV($D4, $B4*(1-$A4)^$T$1, RAND())</f>
        <v>1</v>
      </c>
      <c r="U4" s="41">
        <f t="shared" ref="U4:AB11" ca="1" si="16">_xlfn.BINOM.INV($D4, $B4*(1-$A4)^$U$1, RAND())</f>
        <v>0</v>
      </c>
      <c r="V4" s="41">
        <f t="shared" ref="V4:AB10" ca="1" si="17">_xlfn.BINOM.INV($D4, $B4*(1-$A4)^$V$1, RAND())</f>
        <v>0</v>
      </c>
      <c r="W4" s="41">
        <f t="shared" ref="W4:AB9" ca="1" si="18">_xlfn.BINOM.INV($D4, $B4*(1-$A4)^$W$1, RAND())</f>
        <v>0</v>
      </c>
      <c r="X4" s="41">
        <f t="shared" ref="X4:AB8" ca="1" si="19">_xlfn.BINOM.INV($D4, $B4*(1-$A4)^$X$1, RAND())</f>
        <v>0</v>
      </c>
      <c r="Y4" s="41">
        <f t="shared" ref="Y4:AB7" ca="1" si="20">_xlfn.BINOM.INV($D4, $B4*(1-$A4)^$Y$1, RAND())</f>
        <v>3</v>
      </c>
      <c r="Z4" s="41">
        <f t="shared" ref="Z4:AB6" ca="1" si="21">_xlfn.BINOM.INV($D4, $B4*(1-$A4)^$Z$1, RAND())</f>
        <v>0</v>
      </c>
      <c r="AA4" s="41">
        <f t="shared" ref="AA4:AB5" ca="1" si="22">_xlfn.BINOM.INV($D4, $B4*(1-$A4)^$AA$1, RAND())</f>
        <v>1</v>
      </c>
      <c r="AB4" s="41">
        <f ca="1">_xlfn.BINOM.INV($D4, $B4*(1-$A4)^$AB$1, RAND())</f>
        <v>1</v>
      </c>
      <c r="AC4">
        <f ca="1">SUM(E4:AB4)</f>
        <v>50</v>
      </c>
    </row>
    <row r="5" spans="1:29" ht="15.75" customHeight="1">
      <c r="A5" s="42">
        <v>0.1185414594151325</v>
      </c>
      <c r="B5" s="42">
        <v>1.575E-2</v>
      </c>
      <c r="C5" s="41" t="s">
        <v>51</v>
      </c>
      <c r="D5" s="43">
        <v>500</v>
      </c>
      <c r="E5" s="41">
        <f t="shared" ca="1" si="0"/>
        <v>3</v>
      </c>
      <c r="F5" s="41">
        <f t="shared" ca="1" si="1"/>
        <v>10</v>
      </c>
      <c r="G5" s="41">
        <f t="shared" ca="1" si="2"/>
        <v>4</v>
      </c>
      <c r="H5" s="41">
        <f t="shared" ca="1" si="3"/>
        <v>8</v>
      </c>
      <c r="I5" s="41">
        <f t="shared" ca="1" si="4"/>
        <v>3</v>
      </c>
      <c r="J5" s="41">
        <f t="shared" ca="1" si="5"/>
        <v>3</v>
      </c>
      <c r="K5" s="41">
        <f t="shared" ca="1" si="6"/>
        <v>4</v>
      </c>
      <c r="L5" s="41">
        <f t="shared" ca="1" si="7"/>
        <v>3</v>
      </c>
      <c r="M5" s="41">
        <f t="shared" ca="1" si="8"/>
        <v>1</v>
      </c>
      <c r="N5" s="41">
        <f t="shared" ca="1" si="9"/>
        <v>2</v>
      </c>
      <c r="O5" s="41">
        <f t="shared" ca="1" si="10"/>
        <v>3</v>
      </c>
      <c r="P5" s="41">
        <f t="shared" ca="1" si="11"/>
        <v>3</v>
      </c>
      <c r="Q5" s="41">
        <f t="shared" ca="1" si="12"/>
        <v>2</v>
      </c>
      <c r="R5" s="41">
        <f t="shared" ca="1" si="13"/>
        <v>2</v>
      </c>
      <c r="S5" s="41">
        <f t="shared" ca="1" si="14"/>
        <v>1</v>
      </c>
      <c r="T5" s="41">
        <f t="shared" ca="1" si="15"/>
        <v>1</v>
      </c>
      <c r="U5" s="41">
        <f t="shared" ca="1" si="16"/>
        <v>2</v>
      </c>
      <c r="V5" s="41">
        <f t="shared" ca="1" si="17"/>
        <v>1</v>
      </c>
      <c r="W5" s="41">
        <f t="shared" ca="1" si="18"/>
        <v>1</v>
      </c>
      <c r="X5" s="41">
        <f t="shared" ca="1" si="19"/>
        <v>0</v>
      </c>
      <c r="Y5" s="41">
        <f t="shared" ca="1" si="20"/>
        <v>0</v>
      </c>
      <c r="Z5" s="41">
        <f t="shared" ca="1" si="21"/>
        <v>1</v>
      </c>
      <c r="AA5" s="41">
        <f t="shared" ca="1" si="22"/>
        <v>0</v>
      </c>
      <c r="AB5" s="41">
        <f t="shared" ca="1" si="22"/>
        <v>0</v>
      </c>
      <c r="AC5">
        <f t="shared" ref="AC5:AC27" ca="1" si="23">SUM(E5:AB5)</f>
        <v>58</v>
      </c>
    </row>
    <row r="6" spans="1:29" ht="15.75" customHeight="1">
      <c r="A6" s="42">
        <v>0.1121268213013128</v>
      </c>
      <c r="B6" s="42">
        <v>1.65375E-2</v>
      </c>
      <c r="C6" s="41" t="s">
        <v>52</v>
      </c>
      <c r="D6" s="43">
        <v>500</v>
      </c>
      <c r="E6" s="41">
        <f t="shared" ca="1" si="0"/>
        <v>7</v>
      </c>
      <c r="F6" s="41">
        <f t="shared" ca="1" si="1"/>
        <v>10</v>
      </c>
      <c r="G6" s="41">
        <f t="shared" ca="1" si="2"/>
        <v>4</v>
      </c>
      <c r="H6" s="41">
        <f t="shared" ca="1" si="3"/>
        <v>5</v>
      </c>
      <c r="I6" s="41">
        <f t="shared" ca="1" si="4"/>
        <v>2</v>
      </c>
      <c r="J6" s="41">
        <f t="shared" ca="1" si="5"/>
        <v>8</v>
      </c>
      <c r="K6" s="41">
        <f t="shared" ca="1" si="6"/>
        <v>4</v>
      </c>
      <c r="L6" s="41">
        <f t="shared" ca="1" si="7"/>
        <v>0</v>
      </c>
      <c r="M6" s="41">
        <f t="shared" ca="1" si="8"/>
        <v>4</v>
      </c>
      <c r="N6" s="41">
        <f t="shared" ca="1" si="9"/>
        <v>1</v>
      </c>
      <c r="O6" s="41">
        <f t="shared" ca="1" si="10"/>
        <v>2</v>
      </c>
      <c r="P6" s="41">
        <f t="shared" ca="1" si="11"/>
        <v>3</v>
      </c>
      <c r="Q6" s="41">
        <f t="shared" ca="1" si="12"/>
        <v>3</v>
      </c>
      <c r="R6" s="41">
        <f t="shared" ca="1" si="13"/>
        <v>4</v>
      </c>
      <c r="S6" s="41">
        <f t="shared" ca="1" si="14"/>
        <v>1</v>
      </c>
      <c r="T6" s="41">
        <f t="shared" ca="1" si="15"/>
        <v>1</v>
      </c>
      <c r="U6" s="41">
        <f t="shared" ca="1" si="16"/>
        <v>1</v>
      </c>
      <c r="V6" s="41">
        <f t="shared" ca="1" si="17"/>
        <v>0</v>
      </c>
      <c r="W6" s="41">
        <f t="shared" ca="1" si="18"/>
        <v>0</v>
      </c>
      <c r="X6" s="41">
        <f t="shared" ca="1" si="19"/>
        <v>2</v>
      </c>
      <c r="Y6" s="41">
        <f t="shared" ca="1" si="20"/>
        <v>0</v>
      </c>
      <c r="Z6" s="41">
        <f t="shared" ca="1" si="21"/>
        <v>0</v>
      </c>
      <c r="AA6" s="41">
        <f t="shared" ca="1" si="21"/>
        <v>0</v>
      </c>
      <c r="AB6" s="41">
        <f t="shared" ca="1" si="21"/>
        <v>0</v>
      </c>
      <c r="AC6">
        <f t="shared" ca="1" si="23"/>
        <v>62</v>
      </c>
    </row>
    <row r="7" spans="1:29" ht="15.75" customHeight="1">
      <c r="A7" s="42">
        <v>0.10618471128417473</v>
      </c>
      <c r="B7" s="42">
        <v>1.7364375000000001E-2</v>
      </c>
      <c r="C7" s="41" t="s">
        <v>53</v>
      </c>
      <c r="D7" s="43">
        <v>500</v>
      </c>
      <c r="E7" s="41">
        <f t="shared" ca="1" si="0"/>
        <v>3</v>
      </c>
      <c r="F7" s="41">
        <f t="shared" ca="1" si="1"/>
        <v>6</v>
      </c>
      <c r="G7" s="41">
        <f t="shared" ca="1" si="2"/>
        <v>4</v>
      </c>
      <c r="H7" s="41">
        <f t="shared" ca="1" si="3"/>
        <v>3</v>
      </c>
      <c r="I7" s="41">
        <f t="shared" ca="1" si="4"/>
        <v>3</v>
      </c>
      <c r="J7" s="41">
        <f t="shared" ca="1" si="5"/>
        <v>3</v>
      </c>
      <c r="K7" s="41">
        <f t="shared" ca="1" si="6"/>
        <v>3</v>
      </c>
      <c r="L7" s="41">
        <f t="shared" ca="1" si="7"/>
        <v>4</v>
      </c>
      <c r="M7" s="41">
        <f t="shared" ca="1" si="8"/>
        <v>1</v>
      </c>
      <c r="N7" s="41">
        <f t="shared" ca="1" si="9"/>
        <v>4</v>
      </c>
      <c r="O7" s="41">
        <f t="shared" ca="1" si="10"/>
        <v>3</v>
      </c>
      <c r="P7" s="41">
        <f t="shared" ca="1" si="11"/>
        <v>0</v>
      </c>
      <c r="Q7" s="41">
        <f t="shared" ca="1" si="12"/>
        <v>3</v>
      </c>
      <c r="R7" s="41">
        <f t="shared" ca="1" si="13"/>
        <v>2</v>
      </c>
      <c r="S7" s="41">
        <f t="shared" ca="1" si="14"/>
        <v>5</v>
      </c>
      <c r="T7" s="41">
        <f t="shared" ca="1" si="15"/>
        <v>2</v>
      </c>
      <c r="U7" s="41">
        <f t="shared" ca="1" si="16"/>
        <v>5</v>
      </c>
      <c r="V7" s="41">
        <f t="shared" ca="1" si="17"/>
        <v>3</v>
      </c>
      <c r="W7" s="41">
        <f t="shared" ca="1" si="18"/>
        <v>2</v>
      </c>
      <c r="X7" s="41">
        <f t="shared" ca="1" si="19"/>
        <v>0</v>
      </c>
      <c r="Y7" s="41">
        <f t="shared" ca="1" si="20"/>
        <v>0</v>
      </c>
      <c r="Z7" s="41">
        <f t="shared" ca="1" si="20"/>
        <v>0</v>
      </c>
      <c r="AA7" s="41">
        <f t="shared" ca="1" si="20"/>
        <v>3</v>
      </c>
      <c r="AB7" s="41">
        <f t="shared" ca="1" si="20"/>
        <v>1</v>
      </c>
      <c r="AC7">
        <f t="shared" ca="1" si="23"/>
        <v>63</v>
      </c>
    </row>
    <row r="8" spans="1:29" ht="15.75" customHeight="1">
      <c r="A8" s="42">
        <v>0.10064772839754166</v>
      </c>
      <c r="B8" s="42">
        <v>1.8232593750000001E-2</v>
      </c>
      <c r="C8" s="41" t="s">
        <v>54</v>
      </c>
      <c r="D8" s="43">
        <v>500</v>
      </c>
      <c r="E8" s="41">
        <f t="shared" ca="1" si="0"/>
        <v>3</v>
      </c>
      <c r="F8" s="41">
        <f t="shared" ca="1" si="1"/>
        <v>13</v>
      </c>
      <c r="G8" s="41">
        <f t="shared" ca="1" si="2"/>
        <v>5</v>
      </c>
      <c r="H8" s="41">
        <f t="shared" ca="1" si="3"/>
        <v>4</v>
      </c>
      <c r="I8" s="41">
        <f t="shared" ca="1" si="4"/>
        <v>3</v>
      </c>
      <c r="J8" s="41">
        <f t="shared" ca="1" si="5"/>
        <v>3</v>
      </c>
      <c r="K8" s="41">
        <f t="shared" ca="1" si="6"/>
        <v>4</v>
      </c>
      <c r="L8" s="41">
        <f t="shared" ca="1" si="7"/>
        <v>3</v>
      </c>
      <c r="M8" s="41">
        <f t="shared" ca="1" si="8"/>
        <v>2</v>
      </c>
      <c r="N8" s="41">
        <f t="shared" ca="1" si="9"/>
        <v>4</v>
      </c>
      <c r="O8" s="41">
        <f t="shared" ca="1" si="10"/>
        <v>3</v>
      </c>
      <c r="P8" s="41">
        <f t="shared" ca="1" si="11"/>
        <v>1</v>
      </c>
      <c r="Q8" s="41">
        <f t="shared" ca="1" si="12"/>
        <v>1</v>
      </c>
      <c r="R8" s="41">
        <f t="shared" ca="1" si="13"/>
        <v>0</v>
      </c>
      <c r="S8" s="41">
        <f t="shared" ca="1" si="14"/>
        <v>0</v>
      </c>
      <c r="T8" s="41">
        <f t="shared" ca="1" si="15"/>
        <v>2</v>
      </c>
      <c r="U8" s="41">
        <f t="shared" ca="1" si="16"/>
        <v>3</v>
      </c>
      <c r="V8" s="41">
        <f t="shared" ca="1" si="17"/>
        <v>1</v>
      </c>
      <c r="W8" s="41">
        <f t="shared" ca="1" si="18"/>
        <v>4</v>
      </c>
      <c r="X8" s="41">
        <f t="shared" ca="1" si="19"/>
        <v>6</v>
      </c>
      <c r="Y8" s="41">
        <f t="shared" ca="1" si="19"/>
        <v>0</v>
      </c>
      <c r="Z8" s="41">
        <f t="shared" ca="1" si="19"/>
        <v>1</v>
      </c>
      <c r="AA8" s="41">
        <f t="shared" ca="1" si="19"/>
        <v>2</v>
      </c>
      <c r="AB8" s="41">
        <f t="shared" ca="1" si="19"/>
        <v>1</v>
      </c>
      <c r="AC8">
        <f t="shared" ca="1" si="23"/>
        <v>69</v>
      </c>
    </row>
    <row r="9" spans="1:29" ht="15.75" customHeight="1">
      <c r="A9" s="42">
        <v>9.5462094216042792E-2</v>
      </c>
      <c r="B9" s="42">
        <v>1.9144223437500003E-2</v>
      </c>
      <c r="C9" s="41" t="s">
        <v>55</v>
      </c>
      <c r="D9" s="43">
        <v>500</v>
      </c>
      <c r="E9" s="41">
        <f t="shared" ca="1" si="0"/>
        <v>8</v>
      </c>
      <c r="F9" s="41">
        <f t="shared" ca="1" si="1"/>
        <v>11</v>
      </c>
      <c r="G9" s="41">
        <f t="shared" ca="1" si="2"/>
        <v>6</v>
      </c>
      <c r="H9" s="41">
        <f t="shared" ca="1" si="3"/>
        <v>5</v>
      </c>
      <c r="I9" s="41">
        <f t="shared" ca="1" si="4"/>
        <v>6</v>
      </c>
      <c r="J9" s="41">
        <f t="shared" ca="1" si="5"/>
        <v>7</v>
      </c>
      <c r="K9" s="41">
        <f t="shared" ca="1" si="6"/>
        <v>7</v>
      </c>
      <c r="L9" s="41">
        <f t="shared" ca="1" si="7"/>
        <v>7</v>
      </c>
      <c r="M9" s="41">
        <f t="shared" ca="1" si="8"/>
        <v>4</v>
      </c>
      <c r="N9" s="41">
        <f t="shared" ca="1" si="9"/>
        <v>2</v>
      </c>
      <c r="O9" s="41">
        <f t="shared" ca="1" si="10"/>
        <v>2</v>
      </c>
      <c r="P9" s="41">
        <f t="shared" ca="1" si="11"/>
        <v>1</v>
      </c>
      <c r="Q9" s="41">
        <f t="shared" ca="1" si="12"/>
        <v>4</v>
      </c>
      <c r="R9" s="41">
        <f t="shared" ca="1" si="13"/>
        <v>4</v>
      </c>
      <c r="S9" s="41">
        <f t="shared" ca="1" si="14"/>
        <v>4</v>
      </c>
      <c r="T9" s="41">
        <f t="shared" ca="1" si="15"/>
        <v>2</v>
      </c>
      <c r="U9" s="41">
        <f t="shared" ca="1" si="16"/>
        <v>1</v>
      </c>
      <c r="V9" s="41">
        <f t="shared" ca="1" si="17"/>
        <v>0</v>
      </c>
      <c r="W9" s="41">
        <f t="shared" ca="1" si="18"/>
        <v>1</v>
      </c>
      <c r="X9" s="41">
        <f t="shared" ca="1" si="18"/>
        <v>0</v>
      </c>
      <c r="Y9" s="41">
        <f t="shared" ca="1" si="18"/>
        <v>2</v>
      </c>
      <c r="Z9" s="41">
        <f t="shared" ca="1" si="18"/>
        <v>3</v>
      </c>
      <c r="AA9" s="41">
        <f t="shared" ca="1" si="18"/>
        <v>6</v>
      </c>
      <c r="AB9" s="41">
        <f t="shared" ca="1" si="18"/>
        <v>1</v>
      </c>
      <c r="AC9">
        <f t="shared" ca="1" si="23"/>
        <v>94</v>
      </c>
    </row>
    <row r="10" spans="1:29" ht="15.75" customHeight="1">
      <c r="A10" s="42">
        <v>9.0584193891469988E-2</v>
      </c>
      <c r="B10" s="42">
        <v>2.0101434609375003E-2</v>
      </c>
      <c r="C10" s="41" t="s">
        <v>56</v>
      </c>
      <c r="D10" s="43">
        <v>500</v>
      </c>
      <c r="E10" s="41">
        <f t="shared" ca="1" si="0"/>
        <v>5</v>
      </c>
      <c r="F10" s="41">
        <f t="shared" ca="1" si="1"/>
        <v>2</v>
      </c>
      <c r="G10" s="41">
        <f t="shared" ca="1" si="2"/>
        <v>6</v>
      </c>
      <c r="H10" s="41">
        <f t="shared" ca="1" si="3"/>
        <v>9</v>
      </c>
      <c r="I10" s="41">
        <f t="shared" ca="1" si="4"/>
        <v>5</v>
      </c>
      <c r="J10" s="41">
        <f t="shared" ca="1" si="5"/>
        <v>4</v>
      </c>
      <c r="K10" s="41">
        <f t="shared" ca="1" si="6"/>
        <v>2</v>
      </c>
      <c r="L10" s="41">
        <f t="shared" ca="1" si="7"/>
        <v>8</v>
      </c>
      <c r="M10" s="41">
        <f t="shared" ca="1" si="8"/>
        <v>7</v>
      </c>
      <c r="N10" s="41">
        <f t="shared" ca="1" si="9"/>
        <v>4</v>
      </c>
      <c r="O10" s="41">
        <f t="shared" ca="1" si="10"/>
        <v>3</v>
      </c>
      <c r="P10" s="41">
        <f t="shared" ca="1" si="11"/>
        <v>3</v>
      </c>
      <c r="Q10" s="41">
        <f t="shared" ca="1" si="12"/>
        <v>2</v>
      </c>
      <c r="R10" s="41">
        <f t="shared" ca="1" si="13"/>
        <v>8</v>
      </c>
      <c r="S10" s="41">
        <f t="shared" ca="1" si="14"/>
        <v>1</v>
      </c>
      <c r="T10" s="41">
        <f t="shared" ca="1" si="15"/>
        <v>2</v>
      </c>
      <c r="U10" s="41">
        <f t="shared" ca="1" si="16"/>
        <v>3</v>
      </c>
      <c r="V10" s="41">
        <f t="shared" ca="1" si="17"/>
        <v>2</v>
      </c>
      <c r="W10" s="41">
        <f t="shared" ca="1" si="17"/>
        <v>1</v>
      </c>
      <c r="X10" s="41">
        <f t="shared" ca="1" si="17"/>
        <v>4</v>
      </c>
      <c r="Y10" s="41">
        <f t="shared" ca="1" si="17"/>
        <v>0</v>
      </c>
      <c r="Z10" s="41">
        <f t="shared" ca="1" si="17"/>
        <v>5</v>
      </c>
      <c r="AA10" s="41">
        <f t="shared" ca="1" si="17"/>
        <v>3</v>
      </c>
      <c r="AB10" s="41">
        <f t="shared" ca="1" si="17"/>
        <v>2</v>
      </c>
      <c r="AC10">
        <f t="shared" ca="1" si="23"/>
        <v>91</v>
      </c>
    </row>
    <row r="11" spans="1:29" ht="15.75" customHeight="1">
      <c r="A11" s="42">
        <v>8.5978152932817409E-2</v>
      </c>
      <c r="B11" s="42">
        <v>2.1106506339843754E-2</v>
      </c>
      <c r="C11" s="41" t="s">
        <v>57</v>
      </c>
      <c r="D11" s="43">
        <v>500</v>
      </c>
      <c r="E11" s="41">
        <f t="shared" ca="1" si="0"/>
        <v>8</v>
      </c>
      <c r="F11" s="41">
        <f t="shared" ca="1" si="1"/>
        <v>8</v>
      </c>
      <c r="G11" s="41">
        <f t="shared" ca="1" si="2"/>
        <v>6</v>
      </c>
      <c r="H11" s="41">
        <f t="shared" ca="1" si="3"/>
        <v>5</v>
      </c>
      <c r="I11" s="41">
        <f t="shared" ca="1" si="4"/>
        <v>6</v>
      </c>
      <c r="J11" s="41">
        <f t="shared" ca="1" si="5"/>
        <v>8</v>
      </c>
      <c r="K11" s="41">
        <f t="shared" ca="1" si="6"/>
        <v>5</v>
      </c>
      <c r="L11" s="41">
        <f t="shared" ca="1" si="7"/>
        <v>4</v>
      </c>
      <c r="M11" s="41">
        <f t="shared" ca="1" si="8"/>
        <v>2</v>
      </c>
      <c r="N11" s="41">
        <f t="shared" ca="1" si="9"/>
        <v>5</v>
      </c>
      <c r="O11" s="41">
        <f t="shared" ca="1" si="10"/>
        <v>1</v>
      </c>
      <c r="P11" s="41">
        <f t="shared" ca="1" si="11"/>
        <v>2</v>
      </c>
      <c r="Q11" s="41">
        <f t="shared" ca="1" si="12"/>
        <v>3</v>
      </c>
      <c r="R11" s="41">
        <f t="shared" ca="1" si="13"/>
        <v>5</v>
      </c>
      <c r="S11" s="41">
        <f t="shared" ca="1" si="14"/>
        <v>3</v>
      </c>
      <c r="T11" s="41">
        <f t="shared" ca="1" si="15"/>
        <v>1</v>
      </c>
      <c r="U11" s="41">
        <f t="shared" ca="1" si="16"/>
        <v>1</v>
      </c>
      <c r="V11" s="41">
        <f t="shared" ca="1" si="16"/>
        <v>2</v>
      </c>
      <c r="W11" s="41">
        <f t="shared" ca="1" si="16"/>
        <v>4</v>
      </c>
      <c r="X11" s="41">
        <f t="shared" ca="1" si="16"/>
        <v>2</v>
      </c>
      <c r="Y11" s="41">
        <f t="shared" ca="1" si="16"/>
        <v>2</v>
      </c>
      <c r="Z11" s="41">
        <f t="shared" ca="1" si="16"/>
        <v>3</v>
      </c>
      <c r="AA11" s="41">
        <f t="shared" ca="1" si="16"/>
        <v>2</v>
      </c>
      <c r="AB11" s="41">
        <f t="shared" ca="1" si="16"/>
        <v>5</v>
      </c>
      <c r="AC11">
        <f t="shared" ca="1" si="23"/>
        <v>93</v>
      </c>
    </row>
    <row r="12" spans="1:29" ht="15.75" customHeight="1">
      <c r="A12" s="42">
        <v>8.16140978315546E-2</v>
      </c>
      <c r="B12" s="42">
        <v>2.2161831656835943E-2</v>
      </c>
      <c r="C12" s="41" t="s">
        <v>58</v>
      </c>
      <c r="D12" s="43">
        <v>500</v>
      </c>
      <c r="E12" s="41">
        <f t="shared" ca="1" si="0"/>
        <v>15</v>
      </c>
      <c r="F12" s="41">
        <f t="shared" ca="1" si="1"/>
        <v>4</v>
      </c>
      <c r="G12" s="41">
        <f t="shared" ca="1" si="2"/>
        <v>6</v>
      </c>
      <c r="H12" s="41">
        <f t="shared" ca="1" si="3"/>
        <v>9</v>
      </c>
      <c r="I12" s="41">
        <f t="shared" ca="1" si="4"/>
        <v>6</v>
      </c>
      <c r="J12" s="41">
        <f t="shared" ca="1" si="5"/>
        <v>10</v>
      </c>
      <c r="K12" s="41">
        <f t="shared" ca="1" si="6"/>
        <v>5</v>
      </c>
      <c r="L12" s="41">
        <f t="shared" ca="1" si="7"/>
        <v>6</v>
      </c>
      <c r="M12" s="41">
        <f t="shared" ca="1" si="8"/>
        <v>2</v>
      </c>
      <c r="N12" s="41">
        <f t="shared" ca="1" si="9"/>
        <v>4</v>
      </c>
      <c r="O12" s="41">
        <f t="shared" ca="1" si="10"/>
        <v>6</v>
      </c>
      <c r="P12" s="41">
        <f t="shared" ca="1" si="11"/>
        <v>3</v>
      </c>
      <c r="Q12" s="41">
        <f t="shared" ca="1" si="12"/>
        <v>3</v>
      </c>
      <c r="R12" s="41">
        <f t="shared" ca="1" si="13"/>
        <v>3</v>
      </c>
      <c r="S12" s="41">
        <f t="shared" ca="1" si="14"/>
        <v>2</v>
      </c>
      <c r="T12" s="41">
        <f t="shared" ca="1" si="15"/>
        <v>1</v>
      </c>
      <c r="U12" s="41">
        <f t="shared" ca="1" si="15"/>
        <v>2</v>
      </c>
      <c r="V12" s="41">
        <f t="shared" ca="1" si="15"/>
        <v>0</v>
      </c>
      <c r="W12" s="41">
        <f t="shared" ca="1" si="15"/>
        <v>0</v>
      </c>
      <c r="X12" s="41">
        <f t="shared" ca="1" si="15"/>
        <v>1</v>
      </c>
      <c r="Y12" s="41">
        <f t="shared" ca="1" si="15"/>
        <v>1</v>
      </c>
      <c r="Z12" s="41">
        <f t="shared" ca="1" si="15"/>
        <v>2</v>
      </c>
      <c r="AA12" s="41">
        <f t="shared" ca="1" si="15"/>
        <v>2</v>
      </c>
      <c r="AB12" s="41">
        <f t="shared" ca="1" si="15"/>
        <v>3</v>
      </c>
      <c r="AC12">
        <f t="shared" ca="1" si="23"/>
        <v>96</v>
      </c>
    </row>
    <row r="13" spans="1:29" ht="15.75" customHeight="1">
      <c r="A13" s="42">
        <v>7.7466880844641706E-2</v>
      </c>
      <c r="B13" s="42">
        <v>2.3269923239677741E-2</v>
      </c>
      <c r="C13" s="41" t="s">
        <v>59</v>
      </c>
      <c r="D13" s="43">
        <v>500</v>
      </c>
      <c r="E13" s="41">
        <f t="shared" ca="1" si="0"/>
        <v>15</v>
      </c>
      <c r="F13" s="41">
        <f t="shared" ca="1" si="1"/>
        <v>17</v>
      </c>
      <c r="G13" s="41">
        <f t="shared" ca="1" si="2"/>
        <v>7</v>
      </c>
      <c r="H13" s="41">
        <f t="shared" ca="1" si="3"/>
        <v>12</v>
      </c>
      <c r="I13" s="41">
        <f t="shared" ca="1" si="4"/>
        <v>6</v>
      </c>
      <c r="J13" s="41">
        <f t="shared" ca="1" si="5"/>
        <v>10</v>
      </c>
      <c r="K13" s="41">
        <f t="shared" ca="1" si="6"/>
        <v>7</v>
      </c>
      <c r="L13" s="41">
        <f t="shared" ca="1" si="7"/>
        <v>8</v>
      </c>
      <c r="M13" s="41">
        <f t="shared" ca="1" si="8"/>
        <v>9</v>
      </c>
      <c r="N13" s="41">
        <f t="shared" ca="1" si="9"/>
        <v>6</v>
      </c>
      <c r="O13" s="41">
        <f t="shared" ca="1" si="10"/>
        <v>2</v>
      </c>
      <c r="P13" s="41">
        <f t="shared" ca="1" si="11"/>
        <v>5</v>
      </c>
      <c r="Q13" s="41">
        <f t="shared" ca="1" si="12"/>
        <v>2</v>
      </c>
      <c r="R13" s="41">
        <f t="shared" ca="1" si="13"/>
        <v>6</v>
      </c>
      <c r="S13" s="41">
        <f t="shared" ca="1" si="14"/>
        <v>4</v>
      </c>
      <c r="T13" s="41">
        <f t="shared" ca="1" si="14"/>
        <v>5</v>
      </c>
      <c r="U13" s="41">
        <f t="shared" ca="1" si="14"/>
        <v>5</v>
      </c>
      <c r="V13" s="41">
        <f t="shared" ca="1" si="14"/>
        <v>6</v>
      </c>
      <c r="W13" s="41">
        <f t="shared" ca="1" si="14"/>
        <v>4</v>
      </c>
      <c r="X13" s="41">
        <f t="shared" ca="1" si="14"/>
        <v>4</v>
      </c>
      <c r="Y13" s="41">
        <f t="shared" ca="1" si="14"/>
        <v>7</v>
      </c>
      <c r="Z13" s="41">
        <f t="shared" ca="1" si="14"/>
        <v>2</v>
      </c>
      <c r="AA13" s="41">
        <f t="shared" ca="1" si="14"/>
        <v>4</v>
      </c>
      <c r="AB13" s="41">
        <f t="shared" ca="1" si="14"/>
        <v>1</v>
      </c>
      <c r="AC13">
        <f t="shared" ca="1" si="23"/>
        <v>154</v>
      </c>
    </row>
    <row r="14" spans="1:29" ht="15.75" customHeight="1">
      <c r="A14" s="42">
        <v>7.3515127520930812E-2</v>
      </c>
      <c r="B14" s="42">
        <v>2.4433419401661629E-2</v>
      </c>
      <c r="C14" s="41" t="s">
        <v>60</v>
      </c>
      <c r="D14" s="43">
        <v>500</v>
      </c>
      <c r="E14" s="41">
        <f t="shared" ca="1" si="0"/>
        <v>10</v>
      </c>
      <c r="F14" s="41">
        <f t="shared" ca="1" si="1"/>
        <v>11</v>
      </c>
      <c r="G14" s="41">
        <f t="shared" ca="1" si="2"/>
        <v>9</v>
      </c>
      <c r="H14" s="41">
        <f t="shared" ca="1" si="3"/>
        <v>11</v>
      </c>
      <c r="I14" s="41">
        <f t="shared" ca="1" si="4"/>
        <v>6</v>
      </c>
      <c r="J14" s="41">
        <f t="shared" ca="1" si="5"/>
        <v>11</v>
      </c>
      <c r="K14" s="41">
        <f t="shared" ca="1" si="6"/>
        <v>2</v>
      </c>
      <c r="L14" s="41">
        <f t="shared" ca="1" si="7"/>
        <v>8</v>
      </c>
      <c r="M14" s="41">
        <f t="shared" ca="1" si="8"/>
        <v>6</v>
      </c>
      <c r="N14" s="41">
        <f t="shared" ca="1" si="9"/>
        <v>6</v>
      </c>
      <c r="O14" s="41">
        <f t="shared" ca="1" si="10"/>
        <v>5</v>
      </c>
      <c r="P14" s="41">
        <f t="shared" ca="1" si="11"/>
        <v>8</v>
      </c>
      <c r="Q14" s="41">
        <f t="shared" ca="1" si="12"/>
        <v>3</v>
      </c>
      <c r="R14" s="41">
        <f t="shared" ca="1" si="13"/>
        <v>4</v>
      </c>
      <c r="S14" s="41">
        <f t="shared" ca="1" si="13"/>
        <v>5</v>
      </c>
      <c r="T14" s="41">
        <f t="shared" ca="1" si="13"/>
        <v>4</v>
      </c>
      <c r="U14" s="41">
        <f t="shared" ca="1" si="13"/>
        <v>5</v>
      </c>
      <c r="V14" s="41">
        <f t="shared" ca="1" si="13"/>
        <v>3</v>
      </c>
      <c r="W14" s="41">
        <f t="shared" ca="1" si="13"/>
        <v>5</v>
      </c>
      <c r="X14" s="41">
        <f t="shared" ca="1" si="13"/>
        <v>7</v>
      </c>
      <c r="Y14" s="41">
        <f t="shared" ca="1" si="13"/>
        <v>2</v>
      </c>
      <c r="Z14" s="41">
        <f t="shared" ca="1" si="13"/>
        <v>5</v>
      </c>
      <c r="AA14" s="41">
        <f t="shared" ca="1" si="13"/>
        <v>5</v>
      </c>
      <c r="AB14" s="41">
        <f t="shared" ca="1" si="13"/>
        <v>4</v>
      </c>
      <c r="AC14">
        <f t="shared" ca="1" si="23"/>
        <v>145</v>
      </c>
    </row>
    <row r="15" spans="1:29" ht="15.75" customHeight="1">
      <c r="A15" s="42">
        <v>6.9740513466773457E-2</v>
      </c>
      <c r="B15" s="42">
        <v>2.565509037174471E-2</v>
      </c>
      <c r="C15" s="41" t="s">
        <v>61</v>
      </c>
      <c r="D15" s="43">
        <v>500</v>
      </c>
      <c r="E15" s="41">
        <f t="shared" ca="1" si="0"/>
        <v>8</v>
      </c>
      <c r="F15" s="41">
        <f t="shared" ca="1" si="1"/>
        <v>17</v>
      </c>
      <c r="G15" s="41">
        <f t="shared" ca="1" si="2"/>
        <v>17</v>
      </c>
      <c r="H15" s="41">
        <f t="shared" ca="1" si="3"/>
        <v>13</v>
      </c>
      <c r="I15" s="41">
        <f t="shared" ca="1" si="4"/>
        <v>10</v>
      </c>
      <c r="J15" s="41">
        <f t="shared" ca="1" si="5"/>
        <v>12</v>
      </c>
      <c r="K15" s="41">
        <f t="shared" ca="1" si="6"/>
        <v>8</v>
      </c>
      <c r="L15" s="41">
        <f t="shared" ca="1" si="7"/>
        <v>3</v>
      </c>
      <c r="M15" s="41">
        <f t="shared" ca="1" si="8"/>
        <v>8</v>
      </c>
      <c r="N15" s="41">
        <f t="shared" ca="1" si="9"/>
        <v>9</v>
      </c>
      <c r="O15" s="41">
        <f t="shared" ca="1" si="10"/>
        <v>5</v>
      </c>
      <c r="P15" s="41">
        <f t="shared" ca="1" si="11"/>
        <v>4</v>
      </c>
      <c r="Q15" s="41">
        <f t="shared" ca="1" si="12"/>
        <v>4</v>
      </c>
      <c r="R15" s="41">
        <f t="shared" ca="1" si="12"/>
        <v>5</v>
      </c>
      <c r="S15" s="41">
        <f t="shared" ca="1" si="12"/>
        <v>4</v>
      </c>
      <c r="T15" s="41">
        <f t="shared" ca="1" si="12"/>
        <v>5</v>
      </c>
      <c r="U15" s="41">
        <f t="shared" ca="1" si="12"/>
        <v>6</v>
      </c>
      <c r="V15" s="41">
        <f t="shared" ca="1" si="12"/>
        <v>3</v>
      </c>
      <c r="W15" s="41">
        <f t="shared" ca="1" si="12"/>
        <v>8</v>
      </c>
      <c r="X15" s="41">
        <f t="shared" ca="1" si="12"/>
        <v>3</v>
      </c>
      <c r="Y15" s="41">
        <f t="shared" ca="1" si="12"/>
        <v>9</v>
      </c>
      <c r="Z15" s="41">
        <f t="shared" ca="1" si="12"/>
        <v>8</v>
      </c>
      <c r="AA15" s="41">
        <f t="shared" ca="1" si="12"/>
        <v>5</v>
      </c>
      <c r="AB15" s="41">
        <f t="shared" ca="1" si="12"/>
        <v>4</v>
      </c>
      <c r="AC15">
        <f t="shared" ca="1" si="23"/>
        <v>178</v>
      </c>
    </row>
    <row r="16" spans="1:29" ht="15.75" customHeight="1">
      <c r="A16" s="42">
        <v>6.6127207042527725E-2</v>
      </c>
      <c r="B16" s="42">
        <v>2.6937844890331946E-2</v>
      </c>
      <c r="C16" s="41" t="s">
        <v>62</v>
      </c>
      <c r="D16" s="43">
        <v>500</v>
      </c>
      <c r="E16" s="41">
        <f t="shared" ca="1" si="0"/>
        <v>14</v>
      </c>
      <c r="F16" s="41">
        <f t="shared" ca="1" si="1"/>
        <v>15</v>
      </c>
      <c r="G16" s="41">
        <f t="shared" ca="1" si="2"/>
        <v>7</v>
      </c>
      <c r="H16" s="41">
        <f t="shared" ca="1" si="3"/>
        <v>6</v>
      </c>
      <c r="I16" s="41">
        <f t="shared" ca="1" si="4"/>
        <v>11</v>
      </c>
      <c r="J16" s="41">
        <f t="shared" ca="1" si="5"/>
        <v>10</v>
      </c>
      <c r="K16" s="41">
        <f t="shared" ca="1" si="6"/>
        <v>16</v>
      </c>
      <c r="L16" s="41">
        <f t="shared" ca="1" si="7"/>
        <v>9</v>
      </c>
      <c r="M16" s="41">
        <f t="shared" ca="1" si="8"/>
        <v>11</v>
      </c>
      <c r="N16" s="41">
        <f t="shared" ca="1" si="9"/>
        <v>6</v>
      </c>
      <c r="O16" s="41">
        <f t="shared" ca="1" si="10"/>
        <v>6</v>
      </c>
      <c r="P16" s="41">
        <f t="shared" ca="1" si="11"/>
        <v>7</v>
      </c>
      <c r="Q16" s="41">
        <f t="shared" ca="1" si="11"/>
        <v>6</v>
      </c>
      <c r="R16" s="41">
        <f t="shared" ca="1" si="11"/>
        <v>6</v>
      </c>
      <c r="S16" s="41">
        <f t="shared" ca="1" si="11"/>
        <v>7</v>
      </c>
      <c r="T16" s="41">
        <f t="shared" ca="1" si="11"/>
        <v>2</v>
      </c>
      <c r="U16" s="41">
        <f t="shared" ca="1" si="11"/>
        <v>8</v>
      </c>
      <c r="V16" s="41">
        <f t="shared" ca="1" si="11"/>
        <v>7</v>
      </c>
      <c r="W16" s="41">
        <f t="shared" ca="1" si="11"/>
        <v>6</v>
      </c>
      <c r="X16" s="41">
        <f t="shared" ca="1" si="11"/>
        <v>6</v>
      </c>
      <c r="Y16" s="41">
        <f t="shared" ca="1" si="11"/>
        <v>5</v>
      </c>
      <c r="Z16" s="41">
        <f t="shared" ca="1" si="11"/>
        <v>5</v>
      </c>
      <c r="AA16" s="41">
        <f t="shared" ca="1" si="11"/>
        <v>5</v>
      </c>
      <c r="AB16" s="41">
        <f t="shared" ca="1" si="11"/>
        <v>4</v>
      </c>
      <c r="AC16">
        <f t="shared" ca="1" si="23"/>
        <v>185</v>
      </c>
    </row>
    <row r="17" spans="1:29" ht="15.75" customHeight="1">
      <c r="A17" s="42">
        <v>6.2661434212337608E-2</v>
      </c>
      <c r="B17" s="42">
        <v>2.8284737134848543E-2</v>
      </c>
      <c r="C17" s="41" t="s">
        <v>63</v>
      </c>
      <c r="D17" s="43">
        <v>500</v>
      </c>
      <c r="E17" s="41">
        <f t="shared" ca="1" si="0"/>
        <v>14</v>
      </c>
      <c r="F17" s="41">
        <f t="shared" ca="1" si="1"/>
        <v>19</v>
      </c>
      <c r="G17" s="41">
        <f t="shared" ca="1" si="2"/>
        <v>9</v>
      </c>
      <c r="H17" s="41">
        <f t="shared" ca="1" si="3"/>
        <v>12</v>
      </c>
      <c r="I17" s="41">
        <f t="shared" ca="1" si="4"/>
        <v>9</v>
      </c>
      <c r="J17" s="41">
        <f t="shared" ca="1" si="5"/>
        <v>9</v>
      </c>
      <c r="K17" s="41">
        <f t="shared" ca="1" si="6"/>
        <v>8</v>
      </c>
      <c r="L17" s="41">
        <f t="shared" ca="1" si="7"/>
        <v>14</v>
      </c>
      <c r="M17" s="41">
        <f t="shared" ca="1" si="8"/>
        <v>10</v>
      </c>
      <c r="N17" s="41">
        <f t="shared" ca="1" si="9"/>
        <v>7</v>
      </c>
      <c r="O17" s="41">
        <f t="shared" ca="1" si="10"/>
        <v>6</v>
      </c>
      <c r="P17" s="41">
        <f t="shared" ca="1" si="10"/>
        <v>9</v>
      </c>
      <c r="Q17" s="41">
        <f t="shared" ca="1" si="10"/>
        <v>3</v>
      </c>
      <c r="R17" s="41">
        <f t="shared" ca="1" si="10"/>
        <v>10</v>
      </c>
      <c r="S17" s="41">
        <f t="shared" ca="1" si="10"/>
        <v>6</v>
      </c>
      <c r="T17" s="41">
        <f t="shared" ca="1" si="10"/>
        <v>6</v>
      </c>
      <c r="U17" s="41">
        <f t="shared" ca="1" si="10"/>
        <v>9</v>
      </c>
      <c r="V17" s="41">
        <f t="shared" ca="1" si="10"/>
        <v>6</v>
      </c>
      <c r="W17" s="41">
        <f t="shared" ca="1" si="10"/>
        <v>9</v>
      </c>
      <c r="X17" s="41">
        <f t="shared" ca="1" si="10"/>
        <v>9</v>
      </c>
      <c r="Y17" s="41">
        <f t="shared" ca="1" si="10"/>
        <v>6</v>
      </c>
      <c r="Z17" s="41">
        <f t="shared" ca="1" si="10"/>
        <v>7</v>
      </c>
      <c r="AA17" s="41">
        <f t="shared" ca="1" si="10"/>
        <v>6</v>
      </c>
      <c r="AB17" s="41">
        <f t="shared" ca="1" si="10"/>
        <v>6</v>
      </c>
      <c r="AC17">
        <f t="shared" ca="1" si="23"/>
        <v>209</v>
      </c>
    </row>
    <row r="18" spans="1:29" ht="15.75" customHeight="1">
      <c r="A18" s="42">
        <v>5.9331134697265253E-2</v>
      </c>
      <c r="B18" s="42">
        <v>2.9698973991590973E-2</v>
      </c>
      <c r="C18" s="41" t="s">
        <v>64</v>
      </c>
      <c r="D18" s="43">
        <v>500</v>
      </c>
      <c r="E18" s="41">
        <f t="shared" ca="1" si="0"/>
        <v>15</v>
      </c>
      <c r="F18" s="41">
        <f t="shared" ca="1" si="1"/>
        <v>18</v>
      </c>
      <c r="G18" s="41">
        <f t="shared" ca="1" si="2"/>
        <v>11</v>
      </c>
      <c r="H18" s="41">
        <f t="shared" ca="1" si="3"/>
        <v>6</v>
      </c>
      <c r="I18" s="41">
        <f t="shared" ca="1" si="4"/>
        <v>11</v>
      </c>
      <c r="J18" s="41">
        <f t="shared" ca="1" si="5"/>
        <v>14</v>
      </c>
      <c r="K18" s="41">
        <f t="shared" ca="1" si="6"/>
        <v>7</v>
      </c>
      <c r="L18" s="41">
        <f t="shared" ca="1" si="7"/>
        <v>11</v>
      </c>
      <c r="M18" s="41">
        <f t="shared" ca="1" si="8"/>
        <v>6</v>
      </c>
      <c r="N18" s="41">
        <f t="shared" ca="1" si="9"/>
        <v>9</v>
      </c>
      <c r="O18" s="41">
        <f t="shared" ca="1" si="9"/>
        <v>12</v>
      </c>
      <c r="P18" s="41">
        <f t="shared" ca="1" si="9"/>
        <v>11</v>
      </c>
      <c r="Q18" s="41">
        <f t="shared" ca="1" si="9"/>
        <v>6</v>
      </c>
      <c r="R18" s="41">
        <f t="shared" ca="1" si="9"/>
        <v>7</v>
      </c>
      <c r="S18" s="41">
        <f t="shared" ca="1" si="9"/>
        <v>9</v>
      </c>
      <c r="T18" s="41">
        <f t="shared" ca="1" si="9"/>
        <v>12</v>
      </c>
      <c r="U18" s="41">
        <f t="shared" ca="1" si="9"/>
        <v>11</v>
      </c>
      <c r="V18" s="41">
        <f t="shared" ca="1" si="9"/>
        <v>9</v>
      </c>
      <c r="W18" s="41">
        <f t="shared" ca="1" si="9"/>
        <v>9</v>
      </c>
      <c r="X18" s="41">
        <f t="shared" ca="1" si="9"/>
        <v>8</v>
      </c>
      <c r="Y18" s="41">
        <f t="shared" ca="1" si="9"/>
        <v>6</v>
      </c>
      <c r="Z18" s="41">
        <f t="shared" ca="1" si="9"/>
        <v>10</v>
      </c>
      <c r="AA18" s="41">
        <f t="shared" ca="1" si="9"/>
        <v>7</v>
      </c>
      <c r="AB18" s="41">
        <f t="shared" ca="1" si="9"/>
        <v>8</v>
      </c>
      <c r="AC18">
        <f t="shared" ca="1" si="23"/>
        <v>233</v>
      </c>
    </row>
    <row r="19" spans="1:29" ht="15.75" customHeight="1">
      <c r="A19" s="42">
        <v>5.6125687318306472E-2</v>
      </c>
      <c r="B19" s="42">
        <v>3.1183922691170523E-2</v>
      </c>
      <c r="C19" s="41" t="s">
        <v>65</v>
      </c>
      <c r="D19" s="43">
        <v>500</v>
      </c>
      <c r="E19" s="41">
        <f t="shared" ca="1" si="0"/>
        <v>18</v>
      </c>
      <c r="F19" s="41">
        <f t="shared" ca="1" si="1"/>
        <v>13</v>
      </c>
      <c r="G19" s="41">
        <f t="shared" ca="1" si="2"/>
        <v>10</v>
      </c>
      <c r="H19" s="41">
        <f t="shared" ca="1" si="3"/>
        <v>19</v>
      </c>
      <c r="I19" s="41">
        <f t="shared" ca="1" si="4"/>
        <v>10</v>
      </c>
      <c r="J19" s="41">
        <f t="shared" ca="1" si="5"/>
        <v>9</v>
      </c>
      <c r="K19" s="41">
        <f t="shared" ca="1" si="6"/>
        <v>17</v>
      </c>
      <c r="L19" s="41">
        <f t="shared" ca="1" si="7"/>
        <v>12</v>
      </c>
      <c r="M19" s="41">
        <f t="shared" ca="1" si="8"/>
        <v>5</v>
      </c>
      <c r="N19" s="41">
        <f t="shared" ca="1" si="8"/>
        <v>15</v>
      </c>
      <c r="O19" s="41">
        <f t="shared" ca="1" si="8"/>
        <v>11</v>
      </c>
      <c r="P19" s="41">
        <f t="shared" ca="1" si="8"/>
        <v>10</v>
      </c>
      <c r="Q19" s="41">
        <f t="shared" ca="1" si="8"/>
        <v>9</v>
      </c>
      <c r="R19" s="41">
        <f t="shared" ca="1" si="8"/>
        <v>8</v>
      </c>
      <c r="S19" s="41">
        <f t="shared" ca="1" si="8"/>
        <v>11</v>
      </c>
      <c r="T19" s="41">
        <f t="shared" ca="1" si="8"/>
        <v>5</v>
      </c>
      <c r="U19" s="41">
        <f t="shared" ca="1" si="8"/>
        <v>12</v>
      </c>
      <c r="V19" s="41">
        <f t="shared" ca="1" si="8"/>
        <v>9</v>
      </c>
      <c r="W19" s="41">
        <f t="shared" ca="1" si="8"/>
        <v>14</v>
      </c>
      <c r="X19" s="41">
        <f t="shared" ca="1" si="8"/>
        <v>8</v>
      </c>
      <c r="Y19" s="41">
        <f t="shared" ca="1" si="8"/>
        <v>8</v>
      </c>
      <c r="Z19" s="41">
        <f t="shared" ca="1" si="8"/>
        <v>7</v>
      </c>
      <c r="AA19" s="41">
        <f t="shared" ca="1" si="8"/>
        <v>10</v>
      </c>
      <c r="AB19" s="41">
        <f t="shared" ca="1" si="8"/>
        <v>14</v>
      </c>
      <c r="AC19">
        <f t="shared" ca="1" si="23"/>
        <v>264</v>
      </c>
    </row>
    <row r="20" spans="1:29" ht="15.75" customHeight="1">
      <c r="A20" s="42">
        <v>5.3035688431484762E-2</v>
      </c>
      <c r="B20" s="42">
        <v>3.2743118825729049E-2</v>
      </c>
      <c r="C20" s="41" t="s">
        <v>66</v>
      </c>
      <c r="D20" s="43">
        <v>500</v>
      </c>
      <c r="E20" s="41">
        <f t="shared" ca="1" si="0"/>
        <v>14</v>
      </c>
      <c r="F20" s="41">
        <f t="shared" ca="1" si="1"/>
        <v>17</v>
      </c>
      <c r="G20" s="41">
        <f t="shared" ca="1" si="2"/>
        <v>19</v>
      </c>
      <c r="H20" s="41">
        <f t="shared" ca="1" si="3"/>
        <v>15</v>
      </c>
      <c r="I20" s="41">
        <f t="shared" ca="1" si="4"/>
        <v>15</v>
      </c>
      <c r="J20" s="41">
        <f t="shared" ca="1" si="5"/>
        <v>13</v>
      </c>
      <c r="K20" s="41">
        <f t="shared" ca="1" si="6"/>
        <v>12</v>
      </c>
      <c r="L20" s="41">
        <f t="shared" ca="1" si="7"/>
        <v>7</v>
      </c>
      <c r="M20" s="41">
        <f t="shared" ca="1" si="7"/>
        <v>14</v>
      </c>
      <c r="N20" s="41">
        <f t="shared" ca="1" si="7"/>
        <v>16</v>
      </c>
      <c r="O20" s="41">
        <f t="shared" ca="1" si="7"/>
        <v>10</v>
      </c>
      <c r="P20" s="41">
        <f t="shared" ca="1" si="7"/>
        <v>5</v>
      </c>
      <c r="Q20" s="41">
        <f t="shared" ca="1" si="7"/>
        <v>8</v>
      </c>
      <c r="R20" s="41">
        <f t="shared" ca="1" si="7"/>
        <v>7</v>
      </c>
      <c r="S20" s="41">
        <f t="shared" ca="1" si="7"/>
        <v>15</v>
      </c>
      <c r="T20" s="41">
        <f t="shared" ca="1" si="7"/>
        <v>10</v>
      </c>
      <c r="U20" s="41">
        <f t="shared" ca="1" si="7"/>
        <v>10</v>
      </c>
      <c r="V20" s="41">
        <f t="shared" ca="1" si="7"/>
        <v>11</v>
      </c>
      <c r="W20" s="41">
        <f t="shared" ca="1" si="7"/>
        <v>14</v>
      </c>
      <c r="X20" s="41">
        <f t="shared" ca="1" si="7"/>
        <v>13</v>
      </c>
      <c r="Y20" s="41">
        <f t="shared" ca="1" si="7"/>
        <v>10</v>
      </c>
      <c r="Z20" s="41">
        <f t="shared" ca="1" si="7"/>
        <v>10</v>
      </c>
      <c r="AA20" s="41">
        <f t="shared" ca="1" si="7"/>
        <v>11</v>
      </c>
      <c r="AB20" s="41">
        <f t="shared" ref="AB20" ca="1" si="24">_xlfn.BINOM.INV($D20, $B20*(1-$A20)^$L$1, RAND())</f>
        <v>21</v>
      </c>
      <c r="AC20">
        <f t="shared" ca="1" si="23"/>
        <v>297</v>
      </c>
    </row>
    <row r="21" spans="1:29" ht="15.75" customHeight="1">
      <c r="A21" s="42">
        <v>5.0052771570453625E-2</v>
      </c>
      <c r="B21" s="42">
        <v>3.4380274767015502E-2</v>
      </c>
      <c r="C21" s="41" t="s">
        <v>67</v>
      </c>
      <c r="D21" s="43">
        <v>500</v>
      </c>
      <c r="E21" s="41">
        <f t="shared" ca="1" si="0"/>
        <v>13</v>
      </c>
      <c r="F21" s="41">
        <f t="shared" ca="1" si="1"/>
        <v>14</v>
      </c>
      <c r="G21" s="41">
        <f t="shared" ca="1" si="2"/>
        <v>20</v>
      </c>
      <c r="H21" s="41">
        <f t="shared" ca="1" si="3"/>
        <v>13</v>
      </c>
      <c r="I21" s="41">
        <f t="shared" ca="1" si="4"/>
        <v>8</v>
      </c>
      <c r="J21" s="41">
        <f t="shared" ca="1" si="5"/>
        <v>11</v>
      </c>
      <c r="K21" s="41">
        <f t="shared" ca="1" si="6"/>
        <v>14</v>
      </c>
      <c r="L21" s="41">
        <f t="shared" ca="1" si="6"/>
        <v>11</v>
      </c>
      <c r="M21" s="41">
        <f t="shared" ca="1" si="6"/>
        <v>12</v>
      </c>
      <c r="N21" s="41">
        <f t="shared" ca="1" si="6"/>
        <v>12</v>
      </c>
      <c r="O21" s="41">
        <f t="shared" ca="1" si="6"/>
        <v>12</v>
      </c>
      <c r="P21" s="41">
        <f t="shared" ca="1" si="6"/>
        <v>14</v>
      </c>
      <c r="Q21" s="41">
        <f t="shared" ca="1" si="6"/>
        <v>9</v>
      </c>
      <c r="R21" s="41">
        <f t="shared" ca="1" si="6"/>
        <v>13</v>
      </c>
      <c r="S21" s="41">
        <f t="shared" ca="1" si="6"/>
        <v>15</v>
      </c>
      <c r="T21" s="41">
        <f t="shared" ca="1" si="6"/>
        <v>12</v>
      </c>
      <c r="U21" s="41">
        <f t="shared" ca="1" si="6"/>
        <v>16</v>
      </c>
      <c r="V21" s="41">
        <f t="shared" ca="1" si="6"/>
        <v>15</v>
      </c>
      <c r="W21" s="41">
        <f t="shared" ca="1" si="6"/>
        <v>15</v>
      </c>
      <c r="X21" s="41">
        <f t="shared" ca="1" si="6"/>
        <v>10</v>
      </c>
      <c r="Y21" s="41">
        <f t="shared" ca="1" si="6"/>
        <v>11</v>
      </c>
      <c r="Z21" s="41">
        <f t="shared" ca="1" si="6"/>
        <v>17</v>
      </c>
      <c r="AA21" s="41">
        <f t="shared" ref="AA21:AB21" ca="1" si="25">_xlfn.BINOM.INV($D21, $B21*(1-$A21)^$K$1, RAND())</f>
        <v>11</v>
      </c>
      <c r="AB21" s="41">
        <f t="shared" ca="1" si="25"/>
        <v>7</v>
      </c>
      <c r="AC21">
        <f t="shared" ca="1" si="23"/>
        <v>305</v>
      </c>
    </row>
    <row r="22" spans="1:29" ht="15.75" customHeight="1">
      <c r="A22" s="42">
        <v>4.7169459408998082E-2</v>
      </c>
      <c r="B22" s="42">
        <v>3.6099288505366277E-2</v>
      </c>
      <c r="C22" s="41" t="s">
        <v>68</v>
      </c>
      <c r="D22" s="43">
        <v>500</v>
      </c>
      <c r="E22" s="41">
        <f t="shared" ca="1" si="0"/>
        <v>20</v>
      </c>
      <c r="F22" s="41">
        <f t="shared" ca="1" si="1"/>
        <v>5</v>
      </c>
      <c r="G22" s="41">
        <f t="shared" ca="1" si="2"/>
        <v>21</v>
      </c>
      <c r="H22" s="41">
        <f t="shared" ca="1" si="3"/>
        <v>13</v>
      </c>
      <c r="I22" s="41">
        <f t="shared" ca="1" si="4"/>
        <v>18</v>
      </c>
      <c r="J22" s="41">
        <f t="shared" ca="1" si="5"/>
        <v>7</v>
      </c>
      <c r="K22" s="41">
        <f t="shared" ca="1" si="5"/>
        <v>17</v>
      </c>
      <c r="L22" s="41">
        <f t="shared" ca="1" si="5"/>
        <v>15</v>
      </c>
      <c r="M22" s="41">
        <f t="shared" ca="1" si="5"/>
        <v>13</v>
      </c>
      <c r="N22" s="41">
        <f t="shared" ca="1" si="5"/>
        <v>9</v>
      </c>
      <c r="O22" s="41">
        <f t="shared" ca="1" si="5"/>
        <v>16</v>
      </c>
      <c r="P22" s="41">
        <f t="shared" ca="1" si="5"/>
        <v>8</v>
      </c>
      <c r="Q22" s="41">
        <f t="shared" ca="1" si="5"/>
        <v>18</v>
      </c>
      <c r="R22" s="41">
        <f t="shared" ca="1" si="5"/>
        <v>14</v>
      </c>
      <c r="S22" s="41">
        <f t="shared" ca="1" si="5"/>
        <v>9</v>
      </c>
      <c r="T22" s="41">
        <f t="shared" ca="1" si="5"/>
        <v>8</v>
      </c>
      <c r="U22" s="41">
        <f t="shared" ca="1" si="5"/>
        <v>10</v>
      </c>
      <c r="V22" s="41">
        <f t="shared" ca="1" si="5"/>
        <v>17</v>
      </c>
      <c r="W22" s="41">
        <f t="shared" ca="1" si="5"/>
        <v>15</v>
      </c>
      <c r="X22" s="41">
        <f t="shared" ca="1" si="5"/>
        <v>14</v>
      </c>
      <c r="Y22" s="41">
        <f t="shared" ca="1" si="5"/>
        <v>15</v>
      </c>
      <c r="Z22" s="41">
        <f t="shared" ref="Z22:AB22" ca="1" si="26">_xlfn.BINOM.INV($D22, $B22*(1-$A22)^$J$1, RAND())</f>
        <v>9</v>
      </c>
      <c r="AA22" s="41">
        <f t="shared" ca="1" si="26"/>
        <v>15</v>
      </c>
      <c r="AB22" s="41">
        <f t="shared" ca="1" si="26"/>
        <v>13</v>
      </c>
      <c r="AC22">
        <f t="shared" ca="1" si="23"/>
        <v>319</v>
      </c>
    </row>
    <row r="23" spans="1:29" ht="15.75" customHeight="1">
      <c r="A23" s="42">
        <v>4.4379041318107992E-2</v>
      </c>
      <c r="B23" s="42">
        <v>3.790425293063459E-2</v>
      </c>
      <c r="C23" s="41" t="s">
        <v>69</v>
      </c>
      <c r="D23" s="43">
        <v>500</v>
      </c>
      <c r="E23" s="41">
        <f t="shared" ca="1" si="0"/>
        <v>17</v>
      </c>
      <c r="F23" s="41">
        <f t="shared" ca="1" si="1"/>
        <v>16</v>
      </c>
      <c r="G23" s="41">
        <f t="shared" ca="1" si="2"/>
        <v>15</v>
      </c>
      <c r="H23" s="41">
        <f t="shared" ca="1" si="3"/>
        <v>18</v>
      </c>
      <c r="I23" s="41">
        <f t="shared" ca="1" si="4"/>
        <v>17</v>
      </c>
      <c r="J23" s="41">
        <f t="shared" ca="1" si="4"/>
        <v>15</v>
      </c>
      <c r="K23" s="41">
        <f t="shared" ca="1" si="4"/>
        <v>23</v>
      </c>
      <c r="L23" s="41">
        <f t="shared" ca="1" si="4"/>
        <v>11</v>
      </c>
      <c r="M23" s="41">
        <f t="shared" ca="1" si="4"/>
        <v>16</v>
      </c>
      <c r="N23" s="41">
        <f t="shared" ca="1" si="4"/>
        <v>22</v>
      </c>
      <c r="O23" s="41">
        <f t="shared" ca="1" si="4"/>
        <v>14</v>
      </c>
      <c r="P23" s="41">
        <f t="shared" ca="1" si="4"/>
        <v>13</v>
      </c>
      <c r="Q23" s="41">
        <f t="shared" ca="1" si="4"/>
        <v>15</v>
      </c>
      <c r="R23" s="41">
        <f t="shared" ca="1" si="4"/>
        <v>19</v>
      </c>
      <c r="S23" s="41">
        <f t="shared" ca="1" si="4"/>
        <v>20</v>
      </c>
      <c r="T23" s="41">
        <f t="shared" ca="1" si="4"/>
        <v>14</v>
      </c>
      <c r="U23" s="41">
        <f t="shared" ca="1" si="4"/>
        <v>15</v>
      </c>
      <c r="V23" s="41">
        <f t="shared" ca="1" si="4"/>
        <v>27</v>
      </c>
      <c r="W23" s="41">
        <f t="shared" ca="1" si="4"/>
        <v>20</v>
      </c>
      <c r="X23" s="41">
        <f t="shared" ca="1" si="4"/>
        <v>21</v>
      </c>
      <c r="Y23" s="41">
        <f t="shared" ref="Y23:AB23" ca="1" si="27">_xlfn.BINOM.INV($D23, $B23*(1-$A23)^$I$1, RAND())</f>
        <v>9</v>
      </c>
      <c r="Z23" s="41">
        <f t="shared" ca="1" si="27"/>
        <v>12</v>
      </c>
      <c r="AA23" s="41">
        <f t="shared" ca="1" si="27"/>
        <v>17</v>
      </c>
      <c r="AB23" s="41">
        <f t="shared" ca="1" si="27"/>
        <v>21</v>
      </c>
      <c r="AC23">
        <f t="shared" ca="1" si="23"/>
        <v>407</v>
      </c>
    </row>
    <row r="24" spans="1:29" ht="15.75" customHeight="1">
      <c r="A24" s="42">
        <v>4.1675471372851991E-2</v>
      </c>
      <c r="B24" s="42">
        <v>3.9799465577166321E-2</v>
      </c>
      <c r="C24" s="41" t="s">
        <v>69</v>
      </c>
      <c r="D24" s="43">
        <v>500</v>
      </c>
      <c r="E24" s="41">
        <f t="shared" ca="1" si="0"/>
        <v>24</v>
      </c>
      <c r="F24" s="41">
        <f t="shared" ca="1" si="1"/>
        <v>20</v>
      </c>
      <c r="G24" s="41">
        <f t="shared" ca="1" si="2"/>
        <v>16</v>
      </c>
      <c r="H24" s="41">
        <f t="shared" ca="1" si="3"/>
        <v>21</v>
      </c>
      <c r="I24" s="41">
        <f t="shared" ca="1" si="3"/>
        <v>17</v>
      </c>
      <c r="J24" s="41">
        <f t="shared" ca="1" si="3"/>
        <v>27</v>
      </c>
      <c r="K24" s="41">
        <f t="shared" ca="1" si="3"/>
        <v>11</v>
      </c>
      <c r="L24" s="41">
        <f t="shared" ca="1" si="3"/>
        <v>22</v>
      </c>
      <c r="M24" s="41">
        <f t="shared" ca="1" si="3"/>
        <v>11</v>
      </c>
      <c r="N24" s="41">
        <f t="shared" ca="1" si="3"/>
        <v>21</v>
      </c>
      <c r="O24" s="41">
        <f t="shared" ca="1" si="3"/>
        <v>14</v>
      </c>
      <c r="P24" s="41">
        <f t="shared" ca="1" si="3"/>
        <v>25</v>
      </c>
      <c r="Q24" s="41">
        <f t="shared" ca="1" si="3"/>
        <v>14</v>
      </c>
      <c r="R24" s="41">
        <f t="shared" ca="1" si="3"/>
        <v>20</v>
      </c>
      <c r="S24" s="41">
        <f t="shared" ca="1" si="3"/>
        <v>15</v>
      </c>
      <c r="T24" s="41">
        <f t="shared" ca="1" si="3"/>
        <v>24</v>
      </c>
      <c r="U24" s="41">
        <f t="shared" ca="1" si="3"/>
        <v>21</v>
      </c>
      <c r="V24" s="41">
        <f t="shared" ca="1" si="3"/>
        <v>21</v>
      </c>
      <c r="W24" s="41">
        <f t="shared" ca="1" si="3"/>
        <v>17</v>
      </c>
      <c r="X24" s="41">
        <f t="shared" ref="X24:AB24" ca="1" si="28">_xlfn.BINOM.INV($D24, $B24*(1-$A24)^$H$1, RAND())</f>
        <v>20</v>
      </c>
      <c r="Y24" s="41">
        <f t="shared" ca="1" si="28"/>
        <v>17</v>
      </c>
      <c r="Z24" s="41">
        <f t="shared" ca="1" si="28"/>
        <v>11</v>
      </c>
      <c r="AA24" s="41">
        <f t="shared" ca="1" si="28"/>
        <v>11</v>
      </c>
      <c r="AB24" s="41">
        <f t="shared" ca="1" si="28"/>
        <v>16</v>
      </c>
      <c r="AC24">
        <f t="shared" ca="1" si="23"/>
        <v>436</v>
      </c>
    </row>
    <row r="25" spans="1:29" ht="15.75" customHeight="1">
      <c r="A25" s="42">
        <v>3.9053282833609426E-2</v>
      </c>
      <c r="B25" s="42">
        <v>4.1789438856024638E-2</v>
      </c>
      <c r="C25" s="41" t="s">
        <v>69</v>
      </c>
      <c r="D25" s="43">
        <v>500</v>
      </c>
      <c r="E25" s="41">
        <f t="shared" ca="1" si="0"/>
        <v>16</v>
      </c>
      <c r="F25" s="41">
        <f t="shared" ca="1" si="1"/>
        <v>12</v>
      </c>
      <c r="G25" s="41">
        <f t="shared" ca="1" si="2"/>
        <v>17</v>
      </c>
      <c r="H25" s="41">
        <f t="shared" ca="1" si="2"/>
        <v>16</v>
      </c>
      <c r="I25" s="41">
        <f t="shared" ca="1" si="2"/>
        <v>22</v>
      </c>
      <c r="J25" s="41">
        <f t="shared" ca="1" si="2"/>
        <v>22</v>
      </c>
      <c r="K25" s="41">
        <f t="shared" ca="1" si="2"/>
        <v>15</v>
      </c>
      <c r="L25" s="41">
        <f t="shared" ca="1" si="2"/>
        <v>14</v>
      </c>
      <c r="M25" s="41">
        <f t="shared" ca="1" si="2"/>
        <v>12</v>
      </c>
      <c r="N25" s="41">
        <f t="shared" ca="1" si="2"/>
        <v>15</v>
      </c>
      <c r="O25" s="41">
        <f t="shared" ca="1" si="2"/>
        <v>20</v>
      </c>
      <c r="P25" s="41">
        <f t="shared" ca="1" si="2"/>
        <v>9</v>
      </c>
      <c r="Q25" s="41">
        <f t="shared" ca="1" si="2"/>
        <v>17</v>
      </c>
      <c r="R25" s="41">
        <f t="shared" ca="1" si="2"/>
        <v>15</v>
      </c>
      <c r="S25" s="41">
        <f t="shared" ca="1" si="2"/>
        <v>18</v>
      </c>
      <c r="T25" s="41">
        <f t="shared" ca="1" si="2"/>
        <v>29</v>
      </c>
      <c r="U25" s="41">
        <f t="shared" ca="1" si="2"/>
        <v>22</v>
      </c>
      <c r="V25" s="41">
        <f t="shared" ca="1" si="2"/>
        <v>16</v>
      </c>
      <c r="W25" s="41">
        <f t="shared" ref="W25:AB25" ca="1" si="29">_xlfn.BINOM.INV($D25, $B25*(1-$A25)^$G$1, RAND())</f>
        <v>18</v>
      </c>
      <c r="X25" s="41">
        <f t="shared" ca="1" si="29"/>
        <v>12</v>
      </c>
      <c r="Y25" s="41">
        <f t="shared" ca="1" si="29"/>
        <v>15</v>
      </c>
      <c r="Z25" s="41">
        <f t="shared" ca="1" si="29"/>
        <v>21</v>
      </c>
      <c r="AA25" s="41">
        <f t="shared" ca="1" si="29"/>
        <v>13</v>
      </c>
      <c r="AB25" s="41">
        <f t="shared" ca="1" si="29"/>
        <v>22</v>
      </c>
      <c r="AC25">
        <f t="shared" ca="1" si="23"/>
        <v>408</v>
      </c>
    </row>
    <row r="26" spans="1:29" ht="15.75" customHeight="1">
      <c r="A26" s="42">
        <v>3.6507516001003881E-2</v>
      </c>
      <c r="B26" s="42">
        <v>4.3878910798825874E-2</v>
      </c>
      <c r="C26" s="41" t="s">
        <v>69</v>
      </c>
      <c r="D26" s="43">
        <v>500</v>
      </c>
      <c r="E26" s="41">
        <f t="shared" ca="1" si="0"/>
        <v>34</v>
      </c>
      <c r="F26" s="41">
        <f t="shared" ca="1" si="1"/>
        <v>19</v>
      </c>
      <c r="G26" s="41">
        <f t="shared" ca="1" si="1"/>
        <v>19</v>
      </c>
      <c r="H26" s="41">
        <f t="shared" ca="1" si="1"/>
        <v>24</v>
      </c>
      <c r="I26" s="41">
        <f t="shared" ca="1" si="1"/>
        <v>21</v>
      </c>
      <c r="J26" s="41">
        <f t="shared" ca="1" si="1"/>
        <v>22</v>
      </c>
      <c r="K26" s="41">
        <f t="shared" ca="1" si="1"/>
        <v>22</v>
      </c>
      <c r="L26" s="41">
        <f t="shared" ca="1" si="1"/>
        <v>22</v>
      </c>
      <c r="M26" s="41">
        <f t="shared" ca="1" si="1"/>
        <v>18</v>
      </c>
      <c r="N26" s="41">
        <f t="shared" ca="1" si="1"/>
        <v>28</v>
      </c>
      <c r="O26" s="41">
        <f t="shared" ca="1" si="1"/>
        <v>20</v>
      </c>
      <c r="P26" s="41">
        <f t="shared" ca="1" si="1"/>
        <v>23</v>
      </c>
      <c r="Q26" s="41">
        <f t="shared" ca="1" si="1"/>
        <v>16</v>
      </c>
      <c r="R26" s="41">
        <f t="shared" ca="1" si="1"/>
        <v>23</v>
      </c>
      <c r="S26" s="41">
        <f t="shared" ca="1" si="1"/>
        <v>19</v>
      </c>
      <c r="T26" s="41">
        <f t="shared" ca="1" si="1"/>
        <v>21</v>
      </c>
      <c r="U26" s="41">
        <f t="shared" ca="1" si="1"/>
        <v>21</v>
      </c>
      <c r="V26" s="41">
        <f t="shared" ref="V26:AB26" ca="1" si="30">_xlfn.BINOM.INV($D26, $B26*(1-$A26)^$F$1, RAND())</f>
        <v>19</v>
      </c>
      <c r="W26" s="41">
        <f t="shared" ca="1" si="30"/>
        <v>23</v>
      </c>
      <c r="X26" s="41">
        <f t="shared" ca="1" si="30"/>
        <v>24</v>
      </c>
      <c r="Y26" s="41">
        <f t="shared" ca="1" si="30"/>
        <v>19</v>
      </c>
      <c r="Z26" s="41">
        <f t="shared" ca="1" si="30"/>
        <v>17</v>
      </c>
      <c r="AA26" s="41">
        <f t="shared" ca="1" si="30"/>
        <v>18</v>
      </c>
      <c r="AB26" s="41">
        <f t="shared" ca="1" si="30"/>
        <v>14</v>
      </c>
      <c r="AC26">
        <f t="shared" ca="1" si="23"/>
        <v>506</v>
      </c>
    </row>
    <row r="27" spans="1:29" ht="15.75" customHeight="1">
      <c r="A27" s="42">
        <v>3.403365700511618E-2</v>
      </c>
      <c r="B27" s="42">
        <v>4.6072856338767169E-2</v>
      </c>
      <c r="C27" s="41" t="s">
        <v>69</v>
      </c>
      <c r="D27" s="43">
        <v>500</v>
      </c>
      <c r="E27" s="41">
        <f t="shared" ca="1" si="0"/>
        <v>17</v>
      </c>
      <c r="F27" s="41">
        <f t="shared" ca="1" si="0"/>
        <v>17</v>
      </c>
      <c r="G27" s="41">
        <f t="shared" ca="1" si="0"/>
        <v>27</v>
      </c>
      <c r="H27" s="41">
        <f t="shared" ca="1" si="0"/>
        <v>23</v>
      </c>
      <c r="I27" s="41">
        <f t="shared" ca="1" si="0"/>
        <v>21</v>
      </c>
      <c r="J27" s="41">
        <f t="shared" ca="1" si="0"/>
        <v>22</v>
      </c>
      <c r="K27" s="41">
        <f t="shared" ca="1" si="0"/>
        <v>20</v>
      </c>
      <c r="L27" s="41">
        <f t="shared" ca="1" si="0"/>
        <v>23</v>
      </c>
      <c r="M27" s="41">
        <f t="shared" ca="1" si="0"/>
        <v>27</v>
      </c>
      <c r="N27" s="41">
        <f t="shared" ca="1" si="0"/>
        <v>27</v>
      </c>
      <c r="O27" s="41">
        <f t="shared" ca="1" si="0"/>
        <v>29</v>
      </c>
      <c r="P27" s="41">
        <f t="shared" ca="1" si="0"/>
        <v>22</v>
      </c>
      <c r="Q27" s="41">
        <f t="shared" ca="1" si="0"/>
        <v>22</v>
      </c>
      <c r="R27" s="41">
        <f t="shared" ca="1" si="0"/>
        <v>26</v>
      </c>
      <c r="S27" s="41">
        <f t="shared" ca="1" si="0"/>
        <v>28</v>
      </c>
      <c r="T27" s="41">
        <f t="shared" ca="1" si="0"/>
        <v>19</v>
      </c>
      <c r="U27" s="41">
        <f t="shared" ref="U27:AB27" ca="1" si="31">_xlfn.BINOM.INV($D27, $B27*(1-$A27)^$E$1, RAND())</f>
        <v>19</v>
      </c>
      <c r="V27" s="41">
        <f t="shared" ca="1" si="31"/>
        <v>19</v>
      </c>
      <c r="W27" s="41">
        <f t="shared" ca="1" si="31"/>
        <v>25</v>
      </c>
      <c r="X27" s="41">
        <f t="shared" ca="1" si="31"/>
        <v>27</v>
      </c>
      <c r="Y27" s="41">
        <f t="shared" ca="1" si="31"/>
        <v>31</v>
      </c>
      <c r="Z27" s="41">
        <f t="shared" ca="1" si="31"/>
        <v>21</v>
      </c>
      <c r="AA27" s="41">
        <f t="shared" ca="1" si="31"/>
        <v>27</v>
      </c>
      <c r="AB27" s="41">
        <f t="shared" ca="1" si="31"/>
        <v>18</v>
      </c>
      <c r="AC27">
        <f t="shared" ca="1" si="23"/>
        <v>557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27"/>
  <sheetViews>
    <sheetView workbookViewId="0">
      <selection activeCell="E4" sqref="E4"/>
    </sheetView>
  </sheetViews>
  <sheetFormatPr baseColWidth="10" defaultColWidth="12.6640625" defaultRowHeight="15.75" customHeight="1"/>
  <sheetData>
    <row r="1" spans="1:28" ht="15.75" customHeight="1">
      <c r="E1" s="41">
        <v>1</v>
      </c>
      <c r="F1" s="41">
        <v>2</v>
      </c>
      <c r="G1" s="41">
        <v>3</v>
      </c>
      <c r="H1" s="41">
        <v>4</v>
      </c>
      <c r="I1" s="41">
        <v>5</v>
      </c>
      <c r="J1" s="41">
        <v>6</v>
      </c>
      <c r="K1" s="41">
        <v>7</v>
      </c>
      <c r="L1" s="41">
        <v>8</v>
      </c>
      <c r="M1" s="41">
        <v>9</v>
      </c>
      <c r="N1" s="41">
        <v>10</v>
      </c>
      <c r="O1" s="41">
        <v>11</v>
      </c>
      <c r="P1" s="41">
        <v>12</v>
      </c>
      <c r="Q1" s="41">
        <v>13</v>
      </c>
      <c r="R1" s="41">
        <v>14</v>
      </c>
      <c r="S1" s="41">
        <v>15</v>
      </c>
      <c r="T1" s="41">
        <v>16</v>
      </c>
      <c r="U1" s="41">
        <v>17</v>
      </c>
      <c r="V1" s="41">
        <v>18</v>
      </c>
      <c r="W1" s="41">
        <v>19</v>
      </c>
      <c r="X1" s="41">
        <v>20</v>
      </c>
      <c r="Y1" s="41">
        <v>21</v>
      </c>
      <c r="Z1" s="41">
        <v>22</v>
      </c>
      <c r="AA1" s="41">
        <v>23</v>
      </c>
      <c r="AB1" s="41">
        <v>24</v>
      </c>
    </row>
    <row r="2" spans="1:28" ht="15.75" customHeight="1">
      <c r="A2" s="41" t="s">
        <v>10</v>
      </c>
      <c r="B2" s="41" t="s">
        <v>11</v>
      </c>
      <c r="D2" s="41" t="s">
        <v>12</v>
      </c>
      <c r="F2" s="41" t="s">
        <v>13</v>
      </c>
    </row>
    <row r="3" spans="1:28" ht="15.75" customHeight="1">
      <c r="A3" s="41" t="s">
        <v>23</v>
      </c>
      <c r="B3" s="41" t="s">
        <v>24</v>
      </c>
      <c r="C3" s="41" t="s">
        <v>25</v>
      </c>
      <c r="E3" s="41" t="s">
        <v>26</v>
      </c>
      <c r="F3" s="41" t="s">
        <v>27</v>
      </c>
      <c r="G3" s="41" t="s">
        <v>28</v>
      </c>
      <c r="H3" s="41" t="s">
        <v>29</v>
      </c>
      <c r="I3" s="41" t="s">
        <v>30</v>
      </c>
      <c r="J3" s="41" t="s">
        <v>31</v>
      </c>
      <c r="K3" s="41" t="s">
        <v>32</v>
      </c>
      <c r="L3" s="41" t="s">
        <v>33</v>
      </c>
      <c r="M3" s="41" t="s">
        <v>34</v>
      </c>
      <c r="N3" s="41" t="s">
        <v>35</v>
      </c>
      <c r="O3" s="41" t="s">
        <v>36</v>
      </c>
      <c r="P3" s="41" t="s">
        <v>37</v>
      </c>
      <c r="Q3" s="41" t="s">
        <v>38</v>
      </c>
      <c r="R3" s="41" t="s">
        <v>39</v>
      </c>
      <c r="S3" s="41" t="s">
        <v>40</v>
      </c>
      <c r="T3" s="41" t="s">
        <v>41</v>
      </c>
      <c r="U3" s="41" t="s">
        <v>42</v>
      </c>
      <c r="V3" s="41" t="s">
        <v>43</v>
      </c>
      <c r="W3" s="41" t="s">
        <v>44</v>
      </c>
      <c r="X3" s="41" t="s">
        <v>45</v>
      </c>
      <c r="Y3" s="41" t="s">
        <v>46</v>
      </c>
      <c r="Z3" s="41" t="s">
        <v>47</v>
      </c>
      <c r="AA3" s="41" t="s">
        <v>48</v>
      </c>
      <c r="AB3" s="41" t="s">
        <v>49</v>
      </c>
    </row>
    <row r="4" spans="1:28" ht="15.75" customHeight="1">
      <c r="A4" s="42">
        <v>0.12551472777883221</v>
      </c>
      <c r="B4" s="42">
        <v>1.4999999999999999E-2</v>
      </c>
      <c r="C4" s="41" t="s">
        <v>50</v>
      </c>
      <c r="D4" s="43">
        <v>500</v>
      </c>
      <c r="E4" s="41">
        <v>6</v>
      </c>
      <c r="F4" s="41">
        <v>5</v>
      </c>
      <c r="G4" s="41">
        <v>7</v>
      </c>
      <c r="H4" s="41">
        <v>6</v>
      </c>
      <c r="I4" s="41">
        <v>6</v>
      </c>
      <c r="J4" s="41">
        <v>1</v>
      </c>
      <c r="K4" s="41">
        <v>7</v>
      </c>
      <c r="L4" s="41">
        <v>0</v>
      </c>
      <c r="M4" s="41">
        <v>2</v>
      </c>
      <c r="N4" s="41">
        <v>4</v>
      </c>
      <c r="O4" s="41">
        <v>3</v>
      </c>
      <c r="P4" s="41">
        <v>3</v>
      </c>
      <c r="Q4" s="41">
        <v>4</v>
      </c>
      <c r="R4" s="41">
        <v>1</v>
      </c>
      <c r="S4" s="41">
        <v>1</v>
      </c>
      <c r="T4" s="41">
        <v>1</v>
      </c>
      <c r="U4" s="41">
        <v>1</v>
      </c>
      <c r="V4" s="41">
        <v>0</v>
      </c>
      <c r="W4" s="41">
        <v>0</v>
      </c>
      <c r="X4" s="41">
        <v>0</v>
      </c>
      <c r="Y4" s="41">
        <v>0</v>
      </c>
      <c r="Z4" s="41">
        <v>0</v>
      </c>
      <c r="AA4" s="41">
        <v>0</v>
      </c>
      <c r="AB4" s="41">
        <v>0</v>
      </c>
    </row>
    <row r="5" spans="1:28" ht="15.75" customHeight="1">
      <c r="A5" s="42">
        <v>0.1185414594151325</v>
      </c>
      <c r="B5" s="42">
        <v>1.575E-2</v>
      </c>
      <c r="C5" s="41" t="s">
        <v>51</v>
      </c>
      <c r="D5" s="43">
        <v>572.13930348258714</v>
      </c>
      <c r="E5" s="41">
        <v>6</v>
      </c>
      <c r="F5" s="41">
        <v>5</v>
      </c>
      <c r="G5" s="41">
        <v>7</v>
      </c>
      <c r="H5" s="41">
        <v>7</v>
      </c>
      <c r="I5" s="41">
        <v>6</v>
      </c>
      <c r="J5" s="41">
        <v>6</v>
      </c>
      <c r="K5" s="41">
        <v>5</v>
      </c>
      <c r="L5" s="41">
        <v>0</v>
      </c>
      <c r="M5" s="41">
        <v>5</v>
      </c>
      <c r="N5" s="41">
        <v>2</v>
      </c>
      <c r="O5" s="41">
        <v>2</v>
      </c>
      <c r="P5" s="41">
        <v>2</v>
      </c>
      <c r="Q5" s="41">
        <v>3</v>
      </c>
      <c r="R5" s="41">
        <v>1</v>
      </c>
      <c r="S5" s="41">
        <v>1</v>
      </c>
      <c r="T5" s="41">
        <v>0</v>
      </c>
      <c r="U5" s="41">
        <v>2</v>
      </c>
      <c r="V5" s="41">
        <v>0</v>
      </c>
      <c r="W5" s="41">
        <v>1</v>
      </c>
      <c r="X5" s="41">
        <v>0</v>
      </c>
      <c r="Y5" s="41">
        <v>1</v>
      </c>
      <c r="Z5" s="41">
        <v>2</v>
      </c>
      <c r="AA5" s="41">
        <v>0</v>
      </c>
    </row>
    <row r="6" spans="1:28" ht="15.75" customHeight="1">
      <c r="A6" s="42">
        <v>0.1121268213013128</v>
      </c>
      <c r="B6" s="42">
        <v>1.65375E-2</v>
      </c>
      <c r="C6" s="41" t="s">
        <v>52</v>
      </c>
      <c r="D6" s="43">
        <v>654.68676517907977</v>
      </c>
      <c r="E6" s="41">
        <v>10</v>
      </c>
      <c r="F6" s="41">
        <v>9</v>
      </c>
      <c r="G6" s="41">
        <v>12</v>
      </c>
      <c r="H6" s="41">
        <v>5</v>
      </c>
      <c r="I6" s="41">
        <v>10</v>
      </c>
      <c r="J6" s="41">
        <v>5</v>
      </c>
      <c r="K6" s="41">
        <v>6</v>
      </c>
      <c r="L6" s="41">
        <v>3</v>
      </c>
      <c r="M6" s="41">
        <v>5</v>
      </c>
      <c r="N6" s="41">
        <v>4</v>
      </c>
      <c r="O6" s="41">
        <v>2</v>
      </c>
      <c r="P6" s="41">
        <v>1</v>
      </c>
      <c r="Q6" s="41">
        <v>0</v>
      </c>
      <c r="R6" s="41">
        <v>3</v>
      </c>
      <c r="S6" s="41">
        <v>1</v>
      </c>
      <c r="T6" s="41">
        <v>2</v>
      </c>
      <c r="U6" s="41">
        <v>3</v>
      </c>
      <c r="V6" s="41">
        <v>1</v>
      </c>
      <c r="W6" s="41">
        <v>0</v>
      </c>
      <c r="X6" s="41">
        <v>1</v>
      </c>
      <c r="Y6" s="41">
        <v>0</v>
      </c>
      <c r="Z6" s="41">
        <v>1</v>
      </c>
    </row>
    <row r="7" spans="1:28" ht="15.75" customHeight="1">
      <c r="A7" s="42">
        <v>0.10618471128417473</v>
      </c>
      <c r="B7" s="42">
        <v>1.7364375000000001E-2</v>
      </c>
      <c r="C7" s="41" t="s">
        <v>53</v>
      </c>
      <c r="D7" s="43">
        <v>749.14405965765354</v>
      </c>
      <c r="E7" s="41">
        <v>7</v>
      </c>
      <c r="F7" s="41">
        <v>7</v>
      </c>
      <c r="G7" s="41">
        <v>13</v>
      </c>
      <c r="H7" s="41">
        <v>6</v>
      </c>
      <c r="I7" s="41">
        <v>7</v>
      </c>
      <c r="J7" s="41">
        <v>6</v>
      </c>
      <c r="K7" s="41">
        <v>3</v>
      </c>
      <c r="L7" s="41">
        <v>4</v>
      </c>
      <c r="M7" s="41">
        <v>3</v>
      </c>
      <c r="N7" s="41">
        <v>3</v>
      </c>
      <c r="O7" s="41">
        <v>4</v>
      </c>
      <c r="P7" s="41">
        <v>0</v>
      </c>
      <c r="Q7" s="41">
        <v>3</v>
      </c>
      <c r="R7" s="41">
        <v>2</v>
      </c>
      <c r="S7" s="41">
        <v>2</v>
      </c>
      <c r="T7" s="41">
        <v>4</v>
      </c>
      <c r="U7" s="41">
        <v>3</v>
      </c>
      <c r="V7" s="41">
        <v>3</v>
      </c>
      <c r="W7" s="41">
        <v>2</v>
      </c>
      <c r="X7" s="41">
        <v>1</v>
      </c>
      <c r="Y7" s="41">
        <v>3</v>
      </c>
    </row>
    <row r="8" spans="1:28" ht="15.75" customHeight="1">
      <c r="A8" s="42">
        <v>0.10064772839754166</v>
      </c>
      <c r="B8" s="42">
        <v>1.8232593750000001E-2</v>
      </c>
      <c r="C8" s="41" t="s">
        <v>54</v>
      </c>
      <c r="D8" s="43">
        <v>857.22952100129498</v>
      </c>
      <c r="E8" s="41">
        <v>12</v>
      </c>
      <c r="F8" s="41">
        <v>16</v>
      </c>
      <c r="G8" s="41">
        <v>9</v>
      </c>
      <c r="H8" s="41">
        <v>8</v>
      </c>
      <c r="I8" s="41">
        <v>8</v>
      </c>
      <c r="J8" s="41">
        <v>10</v>
      </c>
      <c r="K8" s="41">
        <v>9</v>
      </c>
      <c r="L8" s="41">
        <v>4</v>
      </c>
      <c r="M8" s="41">
        <v>8</v>
      </c>
      <c r="N8" s="41">
        <v>4</v>
      </c>
      <c r="O8" s="41">
        <v>8</v>
      </c>
      <c r="P8" s="41">
        <v>4</v>
      </c>
      <c r="Q8" s="41">
        <v>3</v>
      </c>
      <c r="R8" s="41">
        <v>3</v>
      </c>
      <c r="S8" s="41">
        <v>4</v>
      </c>
      <c r="T8" s="41">
        <v>2</v>
      </c>
      <c r="U8" s="41">
        <v>1</v>
      </c>
      <c r="V8" s="41">
        <v>2</v>
      </c>
      <c r="W8" s="41">
        <v>1</v>
      </c>
      <c r="X8" s="41">
        <v>0</v>
      </c>
    </row>
    <row r="9" spans="1:28" ht="15.75" customHeight="1">
      <c r="A9" s="42">
        <v>9.5462094216042792E-2</v>
      </c>
      <c r="B9" s="42">
        <v>1.9144223437500003E-2</v>
      </c>
      <c r="C9" s="41" t="s">
        <v>55</v>
      </c>
      <c r="D9" s="43">
        <v>980.90940214078535</v>
      </c>
      <c r="E9" s="41">
        <v>13</v>
      </c>
      <c r="F9" s="41">
        <v>17</v>
      </c>
      <c r="G9" s="41">
        <v>17</v>
      </c>
      <c r="H9" s="41">
        <v>17</v>
      </c>
      <c r="I9" s="41">
        <v>19</v>
      </c>
      <c r="J9" s="41">
        <v>14</v>
      </c>
      <c r="K9" s="41">
        <v>10</v>
      </c>
      <c r="L9" s="41">
        <v>13</v>
      </c>
      <c r="M9" s="41">
        <v>8</v>
      </c>
      <c r="N9" s="41">
        <v>4</v>
      </c>
      <c r="O9" s="41">
        <v>5</v>
      </c>
      <c r="P9" s="41">
        <v>12</v>
      </c>
      <c r="Q9" s="41">
        <v>5</v>
      </c>
      <c r="R9" s="41">
        <v>5</v>
      </c>
      <c r="S9" s="41">
        <v>10</v>
      </c>
      <c r="T9" s="41">
        <v>5</v>
      </c>
      <c r="U9" s="41">
        <v>3</v>
      </c>
      <c r="V9" s="41">
        <v>5</v>
      </c>
      <c r="W9" s="41">
        <v>2</v>
      </c>
    </row>
    <row r="10" spans="1:28" ht="15.75" customHeight="1">
      <c r="A10" s="42">
        <v>9.0584193891469988E-2</v>
      </c>
      <c r="B10" s="42">
        <v>2.0101434609375003E-2</v>
      </c>
      <c r="C10" s="41" t="s">
        <v>56</v>
      </c>
      <c r="D10" s="43">
        <v>1122.4336442406998</v>
      </c>
      <c r="E10" s="41">
        <v>27</v>
      </c>
      <c r="F10" s="41">
        <v>24</v>
      </c>
      <c r="G10" s="41">
        <v>15</v>
      </c>
      <c r="H10" s="41">
        <v>18</v>
      </c>
      <c r="I10" s="41">
        <v>15</v>
      </c>
      <c r="J10" s="41">
        <v>13</v>
      </c>
      <c r="K10" s="41">
        <v>10</v>
      </c>
      <c r="L10" s="41">
        <v>5</v>
      </c>
      <c r="M10" s="41">
        <v>9</v>
      </c>
      <c r="N10" s="41">
        <v>7</v>
      </c>
      <c r="O10" s="41">
        <v>8</v>
      </c>
      <c r="P10" s="41">
        <v>8</v>
      </c>
      <c r="Q10" s="41">
        <v>5</v>
      </c>
      <c r="R10" s="41">
        <v>5</v>
      </c>
      <c r="S10" s="41">
        <v>7</v>
      </c>
      <c r="T10" s="41">
        <v>5</v>
      </c>
      <c r="U10" s="41">
        <v>3</v>
      </c>
      <c r="V10" s="41">
        <v>4</v>
      </c>
    </row>
    <row r="11" spans="1:28" ht="15.75" customHeight="1">
      <c r="A11" s="42">
        <v>8.5978152932817409E-2</v>
      </c>
      <c r="B11" s="42">
        <v>2.1106506339843754E-2</v>
      </c>
      <c r="C11" s="41" t="s">
        <v>57</v>
      </c>
      <c r="D11" s="43">
        <v>1284.3768068425918</v>
      </c>
      <c r="E11" s="41">
        <v>19</v>
      </c>
      <c r="F11" s="41">
        <v>30</v>
      </c>
      <c r="G11" s="41">
        <v>20</v>
      </c>
      <c r="H11" s="41">
        <v>15</v>
      </c>
      <c r="I11" s="41">
        <v>17</v>
      </c>
      <c r="J11" s="41">
        <v>14</v>
      </c>
      <c r="K11" s="41">
        <v>11</v>
      </c>
      <c r="L11" s="41">
        <v>13</v>
      </c>
      <c r="M11" s="41">
        <v>15</v>
      </c>
      <c r="N11" s="41">
        <v>7</v>
      </c>
      <c r="O11" s="41">
        <v>5</v>
      </c>
      <c r="P11" s="41">
        <v>7</v>
      </c>
      <c r="Q11" s="41">
        <v>9</v>
      </c>
      <c r="R11" s="41">
        <v>6</v>
      </c>
      <c r="S11" s="41">
        <v>5</v>
      </c>
      <c r="T11" s="41">
        <v>11</v>
      </c>
      <c r="U11" s="41">
        <v>8</v>
      </c>
    </row>
    <row r="12" spans="1:28" ht="15.75" customHeight="1">
      <c r="A12" s="42">
        <v>8.16140978315546E-2</v>
      </c>
      <c r="B12" s="42">
        <v>2.2161831656835943E-2</v>
      </c>
      <c r="C12" s="41" t="s">
        <v>58</v>
      </c>
      <c r="D12" s="43">
        <v>1469.6849033522194</v>
      </c>
      <c r="E12" s="41">
        <v>29</v>
      </c>
      <c r="F12" s="41">
        <v>28</v>
      </c>
      <c r="G12" s="41">
        <v>21</v>
      </c>
      <c r="H12" s="41">
        <v>21</v>
      </c>
      <c r="I12" s="41">
        <v>24</v>
      </c>
      <c r="J12" s="41">
        <v>23</v>
      </c>
      <c r="K12" s="41">
        <v>17</v>
      </c>
      <c r="L12" s="41">
        <v>16</v>
      </c>
      <c r="M12" s="41">
        <v>15</v>
      </c>
      <c r="N12" s="41">
        <v>15</v>
      </c>
      <c r="O12" s="41">
        <v>11</v>
      </c>
      <c r="P12" s="41">
        <v>10</v>
      </c>
      <c r="Q12" s="41">
        <v>7</v>
      </c>
      <c r="R12" s="41">
        <v>5</v>
      </c>
      <c r="S12" s="41">
        <v>7</v>
      </c>
      <c r="T12" s="41">
        <v>10</v>
      </c>
    </row>
    <row r="13" spans="1:28" ht="15.75" customHeight="1">
      <c r="A13" s="42">
        <v>7.7466880844641706E-2</v>
      </c>
      <c r="B13" s="42">
        <v>2.3269923239677741E-2</v>
      </c>
      <c r="C13" s="41" t="s">
        <v>59</v>
      </c>
      <c r="D13" s="43">
        <v>1681.728993885624</v>
      </c>
      <c r="E13" s="41">
        <v>39</v>
      </c>
      <c r="F13" s="41">
        <v>33</v>
      </c>
      <c r="G13" s="41">
        <v>39</v>
      </c>
      <c r="H13" s="41">
        <v>25</v>
      </c>
      <c r="I13" s="41">
        <v>26</v>
      </c>
      <c r="J13" s="41">
        <v>20</v>
      </c>
      <c r="K13" s="41">
        <v>24</v>
      </c>
      <c r="L13" s="41">
        <v>16</v>
      </c>
      <c r="M13" s="41">
        <v>22</v>
      </c>
      <c r="N13" s="41">
        <v>30</v>
      </c>
      <c r="O13" s="41">
        <v>11</v>
      </c>
      <c r="P13" s="41">
        <v>10</v>
      </c>
      <c r="Q13" s="41">
        <v>11</v>
      </c>
      <c r="R13" s="41">
        <v>10</v>
      </c>
      <c r="S13" s="41">
        <v>11</v>
      </c>
    </row>
    <row r="14" spans="1:28" ht="15.75" customHeight="1">
      <c r="A14" s="42">
        <v>7.3515127520930812E-2</v>
      </c>
      <c r="B14" s="42">
        <v>2.4433419401661629E-2</v>
      </c>
      <c r="C14" s="41" t="s">
        <v>60</v>
      </c>
      <c r="D14" s="43">
        <v>1924.3665104163858</v>
      </c>
      <c r="E14" s="41">
        <v>44</v>
      </c>
      <c r="F14" s="41">
        <v>44</v>
      </c>
      <c r="G14" s="41">
        <v>31</v>
      </c>
      <c r="H14" s="41">
        <v>36</v>
      </c>
      <c r="I14" s="41">
        <v>35</v>
      </c>
      <c r="J14" s="41">
        <v>24</v>
      </c>
      <c r="K14" s="41">
        <v>21</v>
      </c>
      <c r="L14" s="41">
        <v>22</v>
      </c>
      <c r="M14" s="41">
        <v>14</v>
      </c>
      <c r="N14" s="41">
        <v>24</v>
      </c>
      <c r="O14" s="41">
        <v>23</v>
      </c>
      <c r="P14" s="41">
        <v>16</v>
      </c>
      <c r="Q14" s="41">
        <v>15</v>
      </c>
      <c r="R14" s="41">
        <v>9</v>
      </c>
    </row>
    <row r="15" spans="1:28" ht="15.75" customHeight="1">
      <c r="A15" s="42">
        <v>6.9740513466773457E-2</v>
      </c>
      <c r="B15" s="42">
        <v>2.565509037174471E-2</v>
      </c>
      <c r="C15" s="41" t="s">
        <v>61</v>
      </c>
      <c r="D15" s="43">
        <v>2202.0114298296953</v>
      </c>
      <c r="E15" s="41">
        <v>49</v>
      </c>
      <c r="F15" s="41">
        <v>42</v>
      </c>
      <c r="G15" s="41">
        <v>54</v>
      </c>
      <c r="H15" s="41">
        <v>34</v>
      </c>
      <c r="I15" s="41">
        <v>37</v>
      </c>
      <c r="J15" s="41">
        <v>39</v>
      </c>
      <c r="K15" s="41">
        <v>28</v>
      </c>
      <c r="L15" s="41">
        <v>36</v>
      </c>
      <c r="M15" s="41">
        <v>40</v>
      </c>
      <c r="N15" s="41">
        <v>21</v>
      </c>
      <c r="O15" s="41">
        <v>26</v>
      </c>
      <c r="P15" s="41">
        <v>22</v>
      </c>
      <c r="Q15" s="41">
        <v>21</v>
      </c>
    </row>
    <row r="16" spans="1:28" ht="15.75" customHeight="1">
      <c r="A16" s="42">
        <v>6.6127207042527725E-2</v>
      </c>
      <c r="B16" s="42">
        <v>2.6937844890331946E-2</v>
      </c>
      <c r="C16" s="41" t="s">
        <v>62</v>
      </c>
      <c r="D16" s="43">
        <v>2519.7145714469148</v>
      </c>
      <c r="E16" s="41">
        <v>52</v>
      </c>
      <c r="F16" s="41">
        <v>61</v>
      </c>
      <c r="G16" s="41">
        <v>61</v>
      </c>
      <c r="H16" s="41">
        <v>46</v>
      </c>
      <c r="I16" s="41">
        <v>61</v>
      </c>
      <c r="J16" s="41">
        <v>36</v>
      </c>
      <c r="K16" s="41">
        <v>41</v>
      </c>
      <c r="L16" s="41">
        <v>36</v>
      </c>
      <c r="M16" s="41">
        <v>33</v>
      </c>
      <c r="N16" s="41">
        <v>30</v>
      </c>
      <c r="O16" s="41">
        <v>30</v>
      </c>
      <c r="P16" s="41">
        <v>27</v>
      </c>
    </row>
    <row r="17" spans="1:15" ht="15.75" customHeight="1">
      <c r="A17" s="42">
        <v>6.2661434212337608E-2</v>
      </c>
      <c r="B17" s="42">
        <v>2.8284737134848543E-2</v>
      </c>
      <c r="C17" s="41" t="s">
        <v>63</v>
      </c>
      <c r="D17" s="43">
        <v>2883.2554797651269</v>
      </c>
      <c r="E17" s="41">
        <v>72</v>
      </c>
      <c r="F17" s="41">
        <v>78</v>
      </c>
      <c r="G17" s="41">
        <v>84</v>
      </c>
      <c r="H17" s="41">
        <v>72</v>
      </c>
      <c r="I17" s="41">
        <v>64</v>
      </c>
      <c r="J17" s="41">
        <v>54</v>
      </c>
      <c r="K17" s="41">
        <v>55</v>
      </c>
      <c r="L17" s="41">
        <v>52</v>
      </c>
      <c r="M17" s="41">
        <v>53</v>
      </c>
      <c r="N17" s="41">
        <v>45</v>
      </c>
      <c r="O17" s="41">
        <v>35</v>
      </c>
    </row>
    <row r="18" spans="1:15" ht="15.75" customHeight="1">
      <c r="A18" s="42">
        <v>5.9331134697265253E-2</v>
      </c>
      <c r="B18" s="42">
        <v>2.9698973991590973E-2</v>
      </c>
      <c r="C18" s="41" t="s">
        <v>64</v>
      </c>
      <c r="D18" s="43">
        <v>3299.2475639103441</v>
      </c>
      <c r="E18" s="41">
        <v>92</v>
      </c>
      <c r="F18" s="41">
        <v>90</v>
      </c>
      <c r="G18" s="41">
        <v>87</v>
      </c>
      <c r="H18" s="41">
        <v>67</v>
      </c>
      <c r="I18" s="41">
        <v>89</v>
      </c>
      <c r="J18" s="41">
        <v>79</v>
      </c>
      <c r="K18" s="41">
        <v>62</v>
      </c>
      <c r="L18" s="41">
        <v>67</v>
      </c>
      <c r="M18" s="41">
        <v>45</v>
      </c>
      <c r="N18" s="41">
        <v>59</v>
      </c>
    </row>
    <row r="19" spans="1:15" ht="15.75" customHeight="1">
      <c r="A19" s="42">
        <v>5.6125687318306472E-2</v>
      </c>
      <c r="B19" s="42">
        <v>3.1183922691170523E-2</v>
      </c>
      <c r="C19" s="41" t="s">
        <v>65</v>
      </c>
      <c r="D19" s="43">
        <v>3775.2584064645725</v>
      </c>
      <c r="E19" s="41">
        <v>110</v>
      </c>
      <c r="F19" s="41">
        <v>98</v>
      </c>
      <c r="G19" s="41">
        <v>100</v>
      </c>
      <c r="H19" s="41">
        <v>94</v>
      </c>
      <c r="I19" s="41">
        <v>87</v>
      </c>
      <c r="J19" s="41">
        <v>77</v>
      </c>
      <c r="K19" s="41">
        <v>73</v>
      </c>
      <c r="L19" s="41">
        <v>81</v>
      </c>
      <c r="M19" s="41">
        <v>62</v>
      </c>
    </row>
    <row r="20" spans="1:15" ht="15.75" customHeight="1">
      <c r="A20" s="42">
        <v>5.3035688431484762E-2</v>
      </c>
      <c r="B20" s="42">
        <v>3.2743118825729049E-2</v>
      </c>
      <c r="C20" s="41" t="s">
        <v>66</v>
      </c>
      <c r="D20" s="43">
        <v>4319.9474302828448</v>
      </c>
      <c r="E20" s="41">
        <v>128</v>
      </c>
      <c r="F20" s="41">
        <v>114</v>
      </c>
      <c r="G20" s="41">
        <v>135</v>
      </c>
      <c r="H20" s="41">
        <v>118</v>
      </c>
      <c r="I20" s="41">
        <v>120</v>
      </c>
      <c r="J20" s="41">
        <v>86</v>
      </c>
      <c r="K20" s="41">
        <v>94</v>
      </c>
      <c r="L20" s="41">
        <v>80</v>
      </c>
    </row>
    <row r="21" spans="1:15" ht="15.75" customHeight="1">
      <c r="A21" s="42">
        <v>5.0052771570453625E-2</v>
      </c>
      <c r="B21" s="42">
        <v>3.4380274767015502E-2</v>
      </c>
      <c r="C21" s="41" t="s">
        <v>67</v>
      </c>
      <c r="D21" s="43">
        <v>4943.2234276868367</v>
      </c>
      <c r="E21" s="41">
        <v>177</v>
      </c>
      <c r="F21" s="41">
        <v>152</v>
      </c>
      <c r="G21" s="41">
        <v>135</v>
      </c>
      <c r="H21" s="41">
        <v>114</v>
      </c>
      <c r="I21" s="41">
        <v>137</v>
      </c>
      <c r="J21" s="41">
        <v>126</v>
      </c>
      <c r="K21" s="41">
        <v>129</v>
      </c>
    </row>
    <row r="22" spans="1:15" ht="15.75" customHeight="1">
      <c r="A22" s="42">
        <v>4.7169459408998082E-2</v>
      </c>
      <c r="B22" s="42">
        <v>3.6099288505366277E-2</v>
      </c>
      <c r="C22" s="41" t="s">
        <v>68</v>
      </c>
      <c r="D22" s="43">
        <v>5656.4248177511072</v>
      </c>
      <c r="E22" s="41">
        <v>193</v>
      </c>
      <c r="F22" s="41">
        <v>199</v>
      </c>
      <c r="G22" s="41">
        <v>190</v>
      </c>
      <c r="H22" s="41">
        <v>168</v>
      </c>
      <c r="I22" s="41">
        <v>162</v>
      </c>
      <c r="J22" s="41">
        <v>172</v>
      </c>
    </row>
    <row r="23" spans="1:15" ht="15.75" customHeight="1">
      <c r="A23" s="42">
        <v>4.4379041318107992E-2</v>
      </c>
      <c r="B23" s="42">
        <v>3.790425293063459E-2</v>
      </c>
      <c r="C23" s="41" t="s">
        <v>69</v>
      </c>
      <c r="D23" s="43">
        <v>6472.5259108594764</v>
      </c>
      <c r="E23" s="41">
        <v>244</v>
      </c>
      <c r="F23" s="41">
        <v>230</v>
      </c>
      <c r="G23" s="41">
        <v>201</v>
      </c>
      <c r="H23" s="41">
        <v>186</v>
      </c>
      <c r="I23" s="41">
        <v>195</v>
      </c>
    </row>
    <row r="24" spans="1:15" ht="15.75" customHeight="1">
      <c r="A24" s="42">
        <v>4.1675471372851991E-2</v>
      </c>
      <c r="B24" s="42">
        <v>3.9799465577166321E-2</v>
      </c>
      <c r="C24" s="41" t="s">
        <v>69</v>
      </c>
      <c r="D24" s="43">
        <v>7406.3729328242762</v>
      </c>
      <c r="E24" s="41">
        <v>265</v>
      </c>
      <c r="F24" s="41">
        <v>279</v>
      </c>
      <c r="G24" s="41">
        <v>266</v>
      </c>
      <c r="H24" s="41">
        <v>285</v>
      </c>
    </row>
    <row r="25" spans="1:15" ht="15.75" customHeight="1">
      <c r="A25" s="42">
        <v>3.9053282833609426E-2</v>
      </c>
      <c r="B25" s="42">
        <v>4.1789438856024638E-2</v>
      </c>
      <c r="C25" s="41" t="s">
        <v>69</v>
      </c>
      <c r="D25" s="43">
        <v>8474.9541022367357</v>
      </c>
      <c r="E25" s="41">
        <v>283</v>
      </c>
      <c r="F25" s="41">
        <v>328</v>
      </c>
      <c r="G25" s="41">
        <v>316</v>
      </c>
    </row>
    <row r="26" spans="1:15" ht="15.75" customHeight="1">
      <c r="A26" s="42">
        <v>3.6507516001003881E-2</v>
      </c>
      <c r="B26" s="42">
        <v>4.3878910798825874E-2</v>
      </c>
      <c r="C26" s="41" t="s">
        <v>69</v>
      </c>
      <c r="D26" s="43">
        <v>9697.708674201238</v>
      </c>
      <c r="E26" s="41">
        <v>398</v>
      </c>
      <c r="F26" s="41">
        <v>392</v>
      </c>
    </row>
    <row r="27" spans="1:15" ht="15.75" customHeight="1">
      <c r="A27" s="42">
        <v>3.403365700511618E-2</v>
      </c>
      <c r="B27" s="42">
        <v>4.6072856338767169E-2</v>
      </c>
      <c r="C27" s="41" t="s">
        <v>69</v>
      </c>
      <c r="D27" s="43">
        <v>11096.880572469079</v>
      </c>
      <c r="E27" s="41">
        <v>472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022"/>
  <sheetViews>
    <sheetView workbookViewId="0">
      <selection activeCell="F9" sqref="F9"/>
    </sheetView>
  </sheetViews>
  <sheetFormatPr baseColWidth="10" defaultColWidth="12.6640625" defaultRowHeight="15.75" customHeight="1"/>
  <sheetData>
    <row r="1" spans="1:28" ht="15.75" customHeight="1">
      <c r="A1" s="39" t="s">
        <v>70</v>
      </c>
      <c r="B1" s="39" t="s">
        <v>71</v>
      </c>
      <c r="C1" s="39" t="s">
        <v>72</v>
      </c>
      <c r="D1" s="44" t="s">
        <v>73</v>
      </c>
      <c r="E1" s="39" t="s">
        <v>74</v>
      </c>
      <c r="F1" s="39" t="s">
        <v>75</v>
      </c>
      <c r="G1" s="39" t="s">
        <v>76</v>
      </c>
      <c r="H1" s="39" t="s">
        <v>77</v>
      </c>
      <c r="I1" s="45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 spans="1:28" ht="15.75" customHeight="1">
      <c r="A2" s="40">
        <v>0</v>
      </c>
      <c r="B2" s="40">
        <v>500</v>
      </c>
      <c r="C2" s="47">
        <v>1.4999999999999999E-2</v>
      </c>
      <c r="D2" s="40">
        <v>1.8561000000000001E-2</v>
      </c>
      <c r="E2" s="40">
        <v>23.737611000000001</v>
      </c>
      <c r="F2" s="40">
        <v>0.1255</v>
      </c>
      <c r="G2" s="40">
        <v>0.13417299999999999</v>
      </c>
      <c r="H2" s="61">
        <v>6.910622</v>
      </c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</row>
    <row r="3" spans="1:28" ht="15.75" customHeight="1">
      <c r="A3" s="40"/>
      <c r="B3" s="40"/>
      <c r="C3" s="47"/>
      <c r="D3" s="40"/>
      <c r="E3" s="40"/>
      <c r="F3" s="40"/>
      <c r="G3" s="40">
        <v>9.98E-2</v>
      </c>
      <c r="H3" s="61">
        <v>-20.486000000000001</v>
      </c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</row>
    <row r="4" spans="1:28" ht="15.75" customHeight="1">
      <c r="A4" s="40">
        <v>1</v>
      </c>
      <c r="B4" s="40">
        <v>572</v>
      </c>
      <c r="C4" s="47">
        <v>1.5800000000000002E-2</v>
      </c>
      <c r="D4" s="40">
        <v>1.5426E-2</v>
      </c>
      <c r="E4" s="40">
        <v>-2.3673920000000002</v>
      </c>
      <c r="F4" s="40">
        <v>0.11849999999999999</v>
      </c>
      <c r="G4" s="40">
        <v>0.114645</v>
      </c>
      <c r="H4" s="60">
        <v>-3.252799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</row>
    <row r="5" spans="1:28" ht="15.75" customHeight="1">
      <c r="A5" s="40"/>
      <c r="B5" s="40"/>
      <c r="C5" s="47"/>
      <c r="D5" s="40"/>
      <c r="E5" s="40"/>
      <c r="F5" s="40"/>
      <c r="G5" s="40">
        <v>0.1036</v>
      </c>
      <c r="H5" s="60">
        <v>-12.5678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</row>
    <row r="6" spans="1:28" ht="15.75" customHeight="1">
      <c r="A6" s="40">
        <v>2</v>
      </c>
      <c r="B6" s="40">
        <v>655</v>
      </c>
      <c r="C6" s="47">
        <v>1.6500000000000001E-2</v>
      </c>
      <c r="D6" s="40">
        <v>2.0499E-2</v>
      </c>
      <c r="E6" s="40">
        <v>24.238367</v>
      </c>
      <c r="F6" s="40">
        <v>0.11210000000000001</v>
      </c>
      <c r="G6" s="40">
        <v>0.13258700000000001</v>
      </c>
      <c r="H6" s="59">
        <v>18.275231000000002</v>
      </c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 spans="1:28" ht="15.75" customHeight="1">
      <c r="A7" s="40"/>
      <c r="B7" s="40"/>
      <c r="C7" s="47"/>
      <c r="D7" s="40"/>
      <c r="E7" s="40"/>
      <c r="F7" s="40"/>
      <c r="G7" s="40">
        <v>0.1258</v>
      </c>
      <c r="H7" s="59">
        <v>12.2592</v>
      </c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</row>
    <row r="8" spans="1:28" ht="15.75" customHeight="1">
      <c r="A8" s="40">
        <v>3</v>
      </c>
      <c r="B8" s="40">
        <v>749</v>
      </c>
      <c r="C8" s="47">
        <v>1.7399999999999999E-2</v>
      </c>
      <c r="D8" s="40">
        <v>1.2068000000000001E-2</v>
      </c>
      <c r="E8" s="40">
        <v>-30.642741999999998</v>
      </c>
      <c r="F8" s="40">
        <v>0.1062</v>
      </c>
      <c r="G8" s="40">
        <v>7.9873E-2</v>
      </c>
      <c r="H8" s="63">
        <v>-24.790309000000001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5"/>
    </row>
    <row r="9" spans="1:28" ht="15.75" customHeight="1">
      <c r="A9" s="40"/>
      <c r="B9" s="40"/>
      <c r="C9" s="47"/>
      <c r="D9" s="40"/>
      <c r="E9" s="40"/>
      <c r="F9" s="40"/>
      <c r="G9" s="40">
        <v>8.9300000000000004E-2</v>
      </c>
      <c r="H9" s="63">
        <v>-15.883800000000001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5"/>
    </row>
    <row r="10" spans="1:28" ht="15.75" customHeight="1">
      <c r="A10" s="40">
        <v>4</v>
      </c>
      <c r="B10" s="40">
        <v>857</v>
      </c>
      <c r="C10" s="47">
        <v>1.8200000000000001E-2</v>
      </c>
      <c r="D10" s="40">
        <v>1.9127999999999999E-2</v>
      </c>
      <c r="E10" s="40">
        <v>5.0974399999999997</v>
      </c>
      <c r="F10" s="40">
        <v>0.10059999999999999</v>
      </c>
      <c r="G10" s="40">
        <v>0.114091</v>
      </c>
      <c r="H10" s="62">
        <v>13.410302</v>
      </c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5"/>
      <c r="AB10" s="45"/>
    </row>
    <row r="11" spans="1:28" ht="15.75" customHeight="1">
      <c r="A11" s="40"/>
      <c r="B11" s="40"/>
      <c r="C11" s="47"/>
      <c r="D11" s="40"/>
      <c r="E11" s="40"/>
      <c r="F11" s="40"/>
      <c r="G11" s="40">
        <v>0.10349999999999999</v>
      </c>
      <c r="H11" s="62">
        <v>2.8898000000000001</v>
      </c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5"/>
      <c r="AB11" s="45"/>
    </row>
    <row r="12" spans="1:28" ht="15.75" customHeight="1">
      <c r="A12" s="40">
        <v>5</v>
      </c>
      <c r="B12" s="40">
        <v>981</v>
      </c>
      <c r="C12" s="47">
        <v>1.9099999999999999E-2</v>
      </c>
      <c r="D12" s="40">
        <v>2.1295000000000001E-2</v>
      </c>
      <c r="E12" s="40">
        <v>11.49296</v>
      </c>
      <c r="F12" s="40">
        <v>9.5500000000000002E-2</v>
      </c>
      <c r="G12" s="40">
        <v>8.4528000000000006E-2</v>
      </c>
      <c r="H12" s="66">
        <v>-11.488549000000001</v>
      </c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5"/>
      <c r="AA12" s="45"/>
      <c r="AB12" s="45"/>
    </row>
    <row r="13" spans="1:28" ht="15.75" customHeight="1">
      <c r="A13" s="40"/>
      <c r="B13" s="40"/>
      <c r="C13" s="47"/>
      <c r="D13" s="40"/>
      <c r="E13" s="40"/>
      <c r="F13" s="40"/>
      <c r="G13" s="40">
        <v>7.8299999999999995E-2</v>
      </c>
      <c r="H13" s="66">
        <v>-18.001899999999999</v>
      </c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5"/>
      <c r="AA13" s="45"/>
      <c r="AB13" s="45"/>
    </row>
    <row r="14" spans="1:28" ht="15.75" customHeight="1">
      <c r="A14" s="40">
        <v>6</v>
      </c>
      <c r="B14" s="40">
        <v>1122</v>
      </c>
      <c r="C14" s="47">
        <v>2.01E-2</v>
      </c>
      <c r="D14" s="40">
        <v>2.3705E-2</v>
      </c>
      <c r="E14" s="40">
        <v>17.934564999999999</v>
      </c>
      <c r="F14" s="40">
        <v>9.06E-2</v>
      </c>
      <c r="G14" s="40">
        <v>0.11056000000000001</v>
      </c>
      <c r="H14" s="55">
        <v>22.030360999999999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5"/>
      <c r="Z14" s="45"/>
      <c r="AA14" s="45"/>
      <c r="AB14" s="45"/>
    </row>
    <row r="15" spans="1:28" ht="15.75" customHeight="1">
      <c r="A15" s="40"/>
      <c r="B15" s="40"/>
      <c r="C15" s="47"/>
      <c r="D15" s="40"/>
      <c r="E15" s="40"/>
      <c r="F15" s="40"/>
      <c r="G15" s="40">
        <v>0.12330000000000001</v>
      </c>
      <c r="H15" s="55">
        <v>36.079599999999999</v>
      </c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5"/>
      <c r="Z15" s="45"/>
      <c r="AA15" s="45"/>
      <c r="AB15" s="45"/>
    </row>
    <row r="16" spans="1:28" ht="15.75" customHeight="1">
      <c r="A16" s="40">
        <v>7</v>
      </c>
      <c r="B16" s="40">
        <v>1284</v>
      </c>
      <c r="C16" s="47">
        <v>2.1100000000000001E-2</v>
      </c>
      <c r="D16" s="40">
        <v>1.9428999999999998E-2</v>
      </c>
      <c r="E16" s="40">
        <v>-7.9190469999999999</v>
      </c>
      <c r="F16" s="40">
        <v>8.5999999999999993E-2</v>
      </c>
      <c r="G16" s="40">
        <v>8.3269999999999997E-2</v>
      </c>
      <c r="H16" s="61">
        <v>-3.1739009999999999</v>
      </c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5"/>
      <c r="Y16" s="45"/>
      <c r="Z16" s="45"/>
      <c r="AA16" s="45"/>
      <c r="AB16" s="45"/>
    </row>
    <row r="17" spans="1:28" ht="15.75" customHeight="1">
      <c r="A17" s="40"/>
      <c r="B17" s="40"/>
      <c r="C17" s="47"/>
      <c r="D17" s="40"/>
      <c r="E17" s="40"/>
      <c r="F17" s="40"/>
      <c r="G17" s="40">
        <v>8.9499999999999996E-2</v>
      </c>
      <c r="H17" s="61">
        <v>4.0350000000000001</v>
      </c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5"/>
      <c r="Y17" s="45"/>
      <c r="Z17" s="45"/>
      <c r="AA17" s="45"/>
      <c r="AB17" s="45"/>
    </row>
    <row r="18" spans="1:28" ht="15.75" customHeight="1">
      <c r="A18" s="40">
        <v>8</v>
      </c>
      <c r="B18" s="40">
        <v>1470</v>
      </c>
      <c r="C18" s="47">
        <v>2.2200000000000001E-2</v>
      </c>
      <c r="D18" s="40">
        <v>2.2738999999999999E-2</v>
      </c>
      <c r="E18" s="40">
        <v>2.4298470000000001</v>
      </c>
      <c r="F18" s="40">
        <v>8.1600000000000006E-2</v>
      </c>
      <c r="G18" s="40">
        <v>9.2256000000000005E-2</v>
      </c>
      <c r="H18" s="65">
        <v>13.059407</v>
      </c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5"/>
      <c r="X18" s="45"/>
      <c r="Y18" s="45"/>
      <c r="Z18" s="45"/>
      <c r="AA18" s="45"/>
      <c r="AB18" s="45"/>
    </row>
    <row r="19" spans="1:28" ht="15.75" customHeight="1">
      <c r="A19" s="40"/>
      <c r="B19" s="40"/>
      <c r="C19" s="47"/>
      <c r="D19" s="40"/>
      <c r="E19" s="40"/>
      <c r="F19" s="40"/>
      <c r="G19" s="40">
        <v>8.8599999999999998E-2</v>
      </c>
      <c r="H19" s="65">
        <v>8.5754000000000001</v>
      </c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5"/>
      <c r="X19" s="45"/>
      <c r="Y19" s="45"/>
      <c r="Z19" s="45"/>
      <c r="AA19" s="45"/>
      <c r="AB19" s="45"/>
    </row>
    <row r="20" spans="1:28" ht="15.75" customHeight="1">
      <c r="A20" s="40">
        <v>9</v>
      </c>
      <c r="B20" s="40">
        <v>1682</v>
      </c>
      <c r="C20" s="47">
        <v>2.3300000000000001E-2</v>
      </c>
      <c r="D20" s="40">
        <v>2.5507999999999999E-2</v>
      </c>
      <c r="E20" s="40">
        <v>9.4767770000000002</v>
      </c>
      <c r="F20" s="40">
        <v>7.7499999999999999E-2</v>
      </c>
      <c r="G20" s="40">
        <v>9.0615000000000001E-2</v>
      </c>
      <c r="H20" s="64">
        <v>16.922332000000001</v>
      </c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5"/>
      <c r="W20" s="45"/>
      <c r="X20" s="45"/>
      <c r="Y20" s="45"/>
      <c r="Z20" s="45"/>
      <c r="AA20" s="45"/>
      <c r="AB20" s="45"/>
    </row>
    <row r="21" spans="1:28" ht="15.75" customHeight="1">
      <c r="A21" s="40"/>
      <c r="B21" s="40"/>
      <c r="C21" s="47"/>
      <c r="D21" s="40"/>
      <c r="E21" s="40"/>
      <c r="F21" s="40"/>
      <c r="G21" s="40">
        <v>8.9499999999999996E-2</v>
      </c>
      <c r="H21" s="64">
        <v>15.4305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5"/>
      <c r="W21" s="45"/>
      <c r="X21" s="45"/>
      <c r="Y21" s="45"/>
      <c r="Z21" s="45"/>
      <c r="AA21" s="45"/>
      <c r="AB21" s="45"/>
    </row>
    <row r="22" spans="1:28" ht="15.75" customHeight="1">
      <c r="A22" s="40">
        <v>10</v>
      </c>
      <c r="B22" s="40">
        <v>1924</v>
      </c>
      <c r="C22" s="47">
        <v>2.4400000000000002E-2</v>
      </c>
      <c r="D22" s="40">
        <v>2.5354999999999999E-2</v>
      </c>
      <c r="E22" s="40">
        <v>3.9143819999999998</v>
      </c>
      <c r="F22" s="40">
        <v>7.3499999999999996E-2</v>
      </c>
      <c r="G22" s="40">
        <v>9.1489000000000001E-2</v>
      </c>
      <c r="H22" s="60">
        <v>24.474629</v>
      </c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5"/>
      <c r="V22" s="45"/>
      <c r="W22" s="45"/>
      <c r="X22" s="45"/>
      <c r="Y22" s="45"/>
      <c r="Z22" s="45"/>
      <c r="AA22" s="45"/>
      <c r="AB22" s="45"/>
    </row>
    <row r="23" spans="1:28" ht="15.75" customHeight="1">
      <c r="A23" s="40"/>
      <c r="B23" s="40"/>
      <c r="C23" s="47"/>
      <c r="D23" s="40"/>
      <c r="E23" s="40"/>
      <c r="F23" s="40"/>
      <c r="G23" s="40">
        <v>9.2200000000000004E-2</v>
      </c>
      <c r="H23" s="60">
        <v>25.4528</v>
      </c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5"/>
      <c r="V23" s="45"/>
      <c r="W23" s="45"/>
      <c r="X23" s="45"/>
      <c r="Y23" s="45"/>
      <c r="Z23" s="45"/>
      <c r="AA23" s="45"/>
      <c r="AB23" s="45"/>
    </row>
    <row r="24" spans="1:28" ht="15.75" customHeight="1">
      <c r="A24" s="40">
        <v>11</v>
      </c>
      <c r="B24" s="40">
        <v>2202</v>
      </c>
      <c r="C24" s="47">
        <v>2.5700000000000001E-2</v>
      </c>
      <c r="D24" s="40">
        <v>2.4303000000000002E-2</v>
      </c>
      <c r="E24" s="40">
        <v>-5.4374789999999997</v>
      </c>
      <c r="F24" s="40">
        <v>6.9699999999999998E-2</v>
      </c>
      <c r="G24" s="40">
        <v>6.4820000000000003E-2</v>
      </c>
      <c r="H24" s="59">
        <v>-7.0011380000000001</v>
      </c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5"/>
      <c r="U24" s="45"/>
      <c r="V24" s="45"/>
      <c r="W24" s="45"/>
      <c r="X24" s="45"/>
      <c r="Y24" s="45"/>
      <c r="Z24" s="45"/>
      <c r="AA24" s="45"/>
      <c r="AB24" s="45"/>
    </row>
    <row r="25" spans="1:28" ht="15.75" customHeight="1">
      <c r="A25" s="40"/>
      <c r="B25" s="40"/>
      <c r="C25" s="47"/>
      <c r="D25" s="40"/>
      <c r="E25" s="40"/>
      <c r="F25" s="40"/>
      <c r="G25" s="40">
        <v>6.3299999999999995E-2</v>
      </c>
      <c r="H25" s="59">
        <v>-9.1771999999999991</v>
      </c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5"/>
      <c r="U25" s="45"/>
      <c r="V25" s="45"/>
      <c r="W25" s="45"/>
      <c r="X25" s="45"/>
      <c r="Y25" s="45"/>
      <c r="Z25" s="45"/>
      <c r="AA25" s="45"/>
      <c r="AB25" s="45"/>
    </row>
    <row r="26" spans="1:28" ht="15.75" customHeight="1">
      <c r="A26" s="40">
        <v>12</v>
      </c>
      <c r="B26" s="40">
        <v>2520</v>
      </c>
      <c r="C26" s="47">
        <v>2.69E-2</v>
      </c>
      <c r="D26" s="40">
        <v>2.6762999999999999E-2</v>
      </c>
      <c r="E26" s="40">
        <v>-0.50952699999999995</v>
      </c>
      <c r="F26" s="40">
        <v>6.6100000000000006E-2</v>
      </c>
      <c r="G26" s="40">
        <v>7.2215000000000001E-2</v>
      </c>
      <c r="H26" s="63">
        <v>9.2517320000000005</v>
      </c>
      <c r="J26" s="46"/>
      <c r="K26" s="46"/>
      <c r="L26" s="46"/>
      <c r="M26" s="46"/>
      <c r="N26" s="46"/>
      <c r="O26" s="46"/>
      <c r="P26" s="46"/>
      <c r="Q26" s="46"/>
      <c r="R26" s="46"/>
      <c r="S26" s="45"/>
      <c r="T26" s="45"/>
      <c r="U26" s="45"/>
      <c r="V26" s="45"/>
      <c r="W26" s="45"/>
      <c r="X26" s="45"/>
      <c r="Y26" s="45"/>
      <c r="Z26" s="45"/>
      <c r="AA26" s="45"/>
      <c r="AB26" s="45"/>
    </row>
    <row r="27" spans="1:28" ht="15.75" customHeight="1">
      <c r="A27" s="40"/>
      <c r="B27" s="40"/>
      <c r="C27" s="47"/>
      <c r="D27" s="40"/>
      <c r="E27" s="40"/>
      <c r="F27" s="40"/>
      <c r="G27" s="40">
        <v>6.9500000000000006E-2</v>
      </c>
      <c r="H27" s="63">
        <v>5.1265000000000001</v>
      </c>
      <c r="J27" s="46"/>
      <c r="K27" s="46"/>
      <c r="L27" s="46"/>
      <c r="M27" s="46"/>
      <c r="N27" s="46"/>
      <c r="O27" s="46"/>
      <c r="P27" s="46"/>
      <c r="Q27" s="46"/>
      <c r="R27" s="46"/>
      <c r="S27" s="45"/>
      <c r="T27" s="45"/>
      <c r="U27" s="45"/>
      <c r="V27" s="45"/>
      <c r="W27" s="45"/>
      <c r="X27" s="45"/>
      <c r="Y27" s="45"/>
      <c r="Z27" s="45"/>
      <c r="AA27" s="45"/>
      <c r="AB27" s="45"/>
    </row>
    <row r="28" spans="1:28" ht="15.75" customHeight="1">
      <c r="A28" s="40">
        <v>13</v>
      </c>
      <c r="B28" s="40">
        <v>2883</v>
      </c>
      <c r="C28" s="47">
        <v>2.8299999999999999E-2</v>
      </c>
      <c r="D28" s="40">
        <v>3.1067000000000001E-2</v>
      </c>
      <c r="E28" s="40">
        <v>9.7789920000000006</v>
      </c>
      <c r="F28" s="40">
        <v>6.2700000000000006E-2</v>
      </c>
      <c r="G28" s="40">
        <v>6.7428000000000002E-2</v>
      </c>
      <c r="H28" s="62">
        <v>7.540292</v>
      </c>
      <c r="J28" s="46"/>
      <c r="K28" s="46"/>
      <c r="L28" s="46"/>
      <c r="M28" s="46"/>
      <c r="N28" s="46"/>
      <c r="O28" s="46"/>
      <c r="P28" s="46"/>
      <c r="Q28" s="46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</row>
    <row r="29" spans="1:28" ht="15.75" customHeight="1">
      <c r="A29" s="40"/>
      <c r="B29" s="40"/>
      <c r="C29" s="47"/>
      <c r="D29" s="40"/>
      <c r="E29" s="40"/>
      <c r="F29" s="40"/>
      <c r="G29" s="40">
        <v>6.4699999999999994E-2</v>
      </c>
      <c r="H29" s="62">
        <v>3.1135999999999999</v>
      </c>
      <c r="J29" s="46"/>
      <c r="K29" s="46"/>
      <c r="L29" s="46"/>
      <c r="M29" s="46"/>
      <c r="N29" s="46"/>
      <c r="O29" s="46"/>
      <c r="P29" s="46"/>
      <c r="Q29" s="46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</row>
    <row r="30" spans="1:28" ht="15.75" customHeight="1">
      <c r="A30" s="40">
        <v>14</v>
      </c>
      <c r="B30" s="40">
        <v>3299</v>
      </c>
      <c r="C30" s="47">
        <v>2.9700000000000001E-2</v>
      </c>
      <c r="D30" s="40">
        <v>3.0769000000000001E-2</v>
      </c>
      <c r="E30" s="40">
        <v>3.5990060000000001</v>
      </c>
      <c r="F30" s="40">
        <v>5.9299999999999999E-2</v>
      </c>
      <c r="G30" s="40">
        <v>5.9161999999999999E-2</v>
      </c>
      <c r="H30" s="57">
        <v>-0.232409</v>
      </c>
      <c r="J30" s="46"/>
      <c r="K30" s="46"/>
      <c r="L30" s="46"/>
      <c r="M30" s="46"/>
      <c r="N30" s="46"/>
      <c r="O30" s="46"/>
      <c r="P30" s="46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</row>
    <row r="31" spans="1:28" ht="15.75" customHeight="1">
      <c r="A31" s="40"/>
      <c r="B31" s="40"/>
      <c r="C31" s="47"/>
      <c r="D31" s="40"/>
      <c r="E31" s="40"/>
      <c r="F31" s="40"/>
      <c r="G31" s="40">
        <v>5.7799999999999997E-2</v>
      </c>
      <c r="H31" s="57">
        <v>-2.5743999999999998</v>
      </c>
      <c r="J31" s="46"/>
      <c r="K31" s="46"/>
      <c r="L31" s="46"/>
      <c r="M31" s="46"/>
      <c r="N31" s="46"/>
      <c r="O31" s="46"/>
      <c r="P31" s="46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</row>
    <row r="32" spans="1:28" ht="15.75" customHeight="1">
      <c r="A32" s="40">
        <v>15</v>
      </c>
      <c r="B32" s="40">
        <v>3775</v>
      </c>
      <c r="C32" s="47">
        <v>3.1199999999999999E-2</v>
      </c>
      <c r="D32" s="40">
        <v>3.0775E-2</v>
      </c>
      <c r="E32" s="40">
        <v>-1.3621840000000001</v>
      </c>
      <c r="F32" s="40">
        <v>5.6099999999999997E-2</v>
      </c>
      <c r="G32" s="40">
        <v>5.8735999999999997E-2</v>
      </c>
      <c r="H32" s="55">
        <v>4.6979740000000003</v>
      </c>
      <c r="J32" s="46"/>
      <c r="K32" s="46"/>
      <c r="L32" s="46"/>
      <c r="M32" s="46"/>
      <c r="N32" s="46"/>
      <c r="O32" s="46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</row>
    <row r="33" spans="1:28" ht="15.75" customHeight="1">
      <c r="A33" s="40"/>
      <c r="B33" s="40"/>
      <c r="C33" s="47"/>
      <c r="D33" s="40"/>
      <c r="E33" s="40"/>
      <c r="F33" s="40"/>
      <c r="G33" s="40">
        <v>5.8400000000000001E-2</v>
      </c>
      <c r="H33" s="55">
        <v>4.0240999999999998</v>
      </c>
      <c r="J33" s="46"/>
      <c r="K33" s="46"/>
      <c r="L33" s="46"/>
      <c r="M33" s="46"/>
      <c r="N33" s="46"/>
      <c r="O33" s="46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</row>
    <row r="34" spans="1:28" ht="15.75" customHeight="1">
      <c r="A34" s="40">
        <v>16</v>
      </c>
      <c r="B34" s="40">
        <v>4320</v>
      </c>
      <c r="C34" s="47">
        <v>3.27E-2</v>
      </c>
      <c r="D34" s="40">
        <v>3.3341000000000003E-2</v>
      </c>
      <c r="E34" s="40">
        <v>1.958782</v>
      </c>
      <c r="F34" s="40">
        <v>5.2999999999999999E-2</v>
      </c>
      <c r="G34" s="40">
        <v>6.1539000000000003E-2</v>
      </c>
      <c r="H34" s="61">
        <v>16.1113</v>
      </c>
      <c r="J34" s="46"/>
      <c r="K34" s="46"/>
      <c r="L34" s="46"/>
      <c r="M34" s="46"/>
      <c r="N34" s="46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</row>
    <row r="35" spans="1:28" ht="15.75" customHeight="1">
      <c r="A35" s="40"/>
      <c r="B35" s="40"/>
      <c r="C35" s="47"/>
      <c r="D35" s="40"/>
      <c r="E35" s="40"/>
      <c r="F35" s="40"/>
      <c r="G35" s="40">
        <v>5.8700000000000002E-2</v>
      </c>
      <c r="H35" s="61">
        <v>10.696999999999999</v>
      </c>
      <c r="J35" s="46"/>
      <c r="K35" s="46"/>
      <c r="L35" s="46"/>
      <c r="M35" s="46"/>
      <c r="N35" s="46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</row>
    <row r="36" spans="1:28" ht="15.75" customHeight="1">
      <c r="A36" s="40">
        <v>17</v>
      </c>
      <c r="B36" s="40">
        <v>4943</v>
      </c>
      <c r="C36" s="47">
        <v>3.44E-2</v>
      </c>
      <c r="D36" s="40">
        <v>3.4084000000000003E-2</v>
      </c>
      <c r="E36" s="40">
        <v>-0.91981400000000002</v>
      </c>
      <c r="F36" s="40">
        <v>5.0099999999999999E-2</v>
      </c>
      <c r="G36" s="40">
        <v>4.8869999999999997E-2</v>
      </c>
      <c r="H36" s="60">
        <v>-2.455114</v>
      </c>
      <c r="J36" s="46"/>
      <c r="K36" s="46"/>
      <c r="L36" s="46"/>
      <c r="M36" s="46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</row>
    <row r="37" spans="1:28" ht="15.75" customHeight="1">
      <c r="A37" s="40"/>
      <c r="B37" s="40"/>
      <c r="C37" s="47"/>
      <c r="D37" s="40"/>
      <c r="E37" s="40"/>
      <c r="F37" s="40"/>
      <c r="G37" s="40">
        <v>5.21E-2</v>
      </c>
      <c r="H37" s="60">
        <v>4.0369999999999999</v>
      </c>
      <c r="J37" s="46"/>
      <c r="K37" s="46"/>
      <c r="L37" s="46"/>
      <c r="M37" s="46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</row>
    <row r="38" spans="1:28" ht="15.75" customHeight="1">
      <c r="A38" s="40">
        <v>18</v>
      </c>
      <c r="B38" s="40">
        <v>5656</v>
      </c>
      <c r="C38" s="47">
        <v>3.61E-2</v>
      </c>
      <c r="D38" s="40">
        <v>3.6368999999999999E-2</v>
      </c>
      <c r="E38" s="40">
        <v>0.74524599999999996</v>
      </c>
      <c r="F38" s="40">
        <v>4.7199999999999999E-2</v>
      </c>
      <c r="G38" s="40">
        <v>3.6970999999999997E-2</v>
      </c>
      <c r="H38" s="59">
        <v>-21.672528</v>
      </c>
      <c r="J38" s="46"/>
      <c r="K38" s="46"/>
      <c r="L38" s="46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</row>
    <row r="39" spans="1:28" ht="15.75" customHeight="1">
      <c r="A39" s="40"/>
      <c r="B39" s="40"/>
      <c r="C39" s="47"/>
      <c r="D39" s="40"/>
      <c r="E39" s="40"/>
      <c r="F39" s="40"/>
      <c r="G39" s="40">
        <v>3.7100000000000001E-2</v>
      </c>
      <c r="H39" s="59">
        <v>-21.335000000000001</v>
      </c>
      <c r="J39" s="46"/>
      <c r="K39" s="46"/>
      <c r="L39" s="46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</row>
    <row r="40" spans="1:28" ht="15.75" customHeight="1">
      <c r="A40" s="40">
        <v>19</v>
      </c>
      <c r="B40" s="40">
        <v>6473</v>
      </c>
      <c r="C40" s="47">
        <v>3.7900000000000003E-2</v>
      </c>
      <c r="D40" s="40">
        <v>3.9754999999999999E-2</v>
      </c>
      <c r="E40" s="40">
        <v>4.8941780000000001</v>
      </c>
      <c r="F40" s="40">
        <v>4.4400000000000002E-2</v>
      </c>
      <c r="G40" s="40">
        <v>6.5147999999999998E-2</v>
      </c>
      <c r="H40" s="58">
        <v>46.729570000000002</v>
      </c>
      <c r="J40" s="46"/>
      <c r="K40" s="46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</row>
    <row r="41" spans="1:28" ht="15.75" customHeight="1">
      <c r="A41" s="40"/>
      <c r="B41" s="40"/>
      <c r="C41" s="47"/>
      <c r="D41" s="40"/>
      <c r="E41" s="40"/>
      <c r="F41" s="40"/>
      <c r="G41" s="40">
        <v>6.6699999999999995E-2</v>
      </c>
      <c r="H41" s="58">
        <v>50.300400000000003</v>
      </c>
      <c r="J41" s="46"/>
      <c r="K41" s="46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</row>
    <row r="42" spans="1:28" ht="15.75" customHeight="1">
      <c r="A42" s="40">
        <v>20</v>
      </c>
      <c r="B42" s="40">
        <v>7406</v>
      </c>
      <c r="C42" s="47">
        <v>3.9800000000000002E-2</v>
      </c>
      <c r="D42" s="40">
        <v>3.5403999999999998E-2</v>
      </c>
      <c r="E42" s="40">
        <v>-11.046136000000001</v>
      </c>
      <c r="F42" s="40">
        <v>4.1700000000000001E-2</v>
      </c>
      <c r="G42" s="40">
        <v>-1.7319000000000001E-2</v>
      </c>
      <c r="H42" s="57">
        <v>-141.53151600000001</v>
      </c>
      <c r="J42" s="46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</row>
    <row r="43" spans="1:28" ht="15.75" customHeight="1">
      <c r="A43" s="40"/>
      <c r="B43" s="40"/>
      <c r="C43" s="47"/>
      <c r="D43" s="40">
        <v>3.5400000000000001E-2</v>
      </c>
      <c r="E43" s="40">
        <v>-11.0603</v>
      </c>
      <c r="F43" s="40"/>
      <c r="G43" s="40">
        <v>-1.7399999999999999E-2</v>
      </c>
      <c r="H43" s="57">
        <v>-141.6849</v>
      </c>
      <c r="J43" s="46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</row>
    <row r="44" spans="1:28" ht="15.75" customHeight="1">
      <c r="A44" s="40">
        <v>21</v>
      </c>
      <c r="B44" s="40">
        <v>8475</v>
      </c>
      <c r="C44" s="47">
        <v>4.1799999999999997E-2</v>
      </c>
      <c r="D44" s="40">
        <v>3.2733999999999999E-2</v>
      </c>
      <c r="E44" s="40">
        <v>-21.688345999999999</v>
      </c>
      <c r="F44" s="40">
        <v>3.9100000000000003E-2</v>
      </c>
      <c r="G44" s="40">
        <v>-5.4876000000000001E-2</v>
      </c>
      <c r="H44" s="55">
        <v>-240.34844799999999</v>
      </c>
      <c r="J44" s="46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</row>
    <row r="45" spans="1:28" ht="15.75" customHeight="1">
      <c r="D45" s="48">
        <v>3.2800000000000003E-2</v>
      </c>
      <c r="E45">
        <v>-21.427600000000002</v>
      </c>
      <c r="G45">
        <v>-5.3199999999999997E-2</v>
      </c>
      <c r="H45" s="56">
        <v>-235.98269999999999</v>
      </c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</row>
    <row r="46" spans="1:28" ht="15.75" customHeight="1">
      <c r="A46" s="49"/>
      <c r="B46" s="49"/>
      <c r="C46" s="45"/>
      <c r="D46" s="50"/>
      <c r="E46" s="46"/>
      <c r="F46" s="46"/>
      <c r="G46" s="46"/>
      <c r="H46" s="46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</row>
    <row r="47" spans="1:28" ht="15.75" customHeight="1">
      <c r="A47" s="49"/>
      <c r="B47" s="49"/>
      <c r="C47" s="45"/>
      <c r="D47" s="50"/>
      <c r="E47" s="46"/>
      <c r="F47" s="46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</row>
    <row r="48" spans="1:28" ht="15.75" customHeight="1">
      <c r="A48" s="49"/>
      <c r="B48" s="49"/>
      <c r="C48" s="45"/>
      <c r="D48" s="50"/>
      <c r="E48" s="46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</row>
    <row r="49" spans="1:28" ht="15.75" customHeight="1">
      <c r="A49" s="45"/>
      <c r="B49" s="45"/>
      <c r="C49" s="45"/>
      <c r="D49" s="51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</row>
    <row r="50" spans="1:28" ht="15.75" customHeight="1">
      <c r="A50" s="45"/>
      <c r="B50" s="45"/>
      <c r="C50" s="45"/>
      <c r="D50" s="51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</row>
    <row r="51" spans="1:28" ht="15.75" customHeight="1">
      <c r="A51" s="45"/>
      <c r="B51" s="45"/>
      <c r="C51" s="45"/>
      <c r="D51" s="51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</row>
    <row r="52" spans="1:28" ht="15.75" customHeight="1">
      <c r="A52" s="45"/>
      <c r="B52" s="45"/>
      <c r="C52" s="45"/>
      <c r="D52" s="51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</row>
    <row r="53" spans="1:28" ht="15.75" customHeight="1">
      <c r="A53" s="45"/>
      <c r="B53" s="45"/>
      <c r="C53" s="45"/>
      <c r="D53" s="51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</row>
    <row r="54" spans="1:28" ht="15.75" customHeight="1">
      <c r="A54" s="45"/>
      <c r="B54" s="45"/>
      <c r="C54" s="45"/>
      <c r="D54" s="51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</row>
    <row r="55" spans="1:28" ht="15.75" customHeight="1">
      <c r="A55" s="45"/>
      <c r="B55" s="45"/>
      <c r="C55" s="45"/>
      <c r="D55" s="51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</row>
    <row r="56" spans="1:28" ht="15.75" customHeight="1">
      <c r="A56" s="45"/>
      <c r="B56" s="45"/>
      <c r="C56" s="45"/>
      <c r="D56" s="51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</row>
    <row r="57" spans="1:28" ht="15.75" customHeight="1">
      <c r="A57" s="45"/>
      <c r="B57" s="45"/>
      <c r="C57" s="45"/>
      <c r="D57" s="51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</row>
    <row r="58" spans="1:28" ht="15.75" customHeight="1">
      <c r="A58" s="45"/>
      <c r="B58" s="45"/>
      <c r="C58" s="45"/>
      <c r="D58" s="51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</row>
    <row r="59" spans="1:28" ht="15.75" customHeight="1">
      <c r="A59" s="45"/>
      <c r="B59" s="45"/>
      <c r="C59" s="45"/>
      <c r="D59" s="51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</row>
    <row r="60" spans="1:28" ht="15.75" customHeight="1">
      <c r="A60" s="45"/>
      <c r="B60" s="45"/>
      <c r="C60" s="45"/>
      <c r="D60" s="51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</row>
    <row r="61" spans="1:28" ht="15.75" customHeight="1">
      <c r="A61" s="45"/>
      <c r="B61" s="45"/>
      <c r="C61" s="45"/>
      <c r="D61" s="51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</row>
    <row r="62" spans="1:28" ht="15.75" customHeight="1">
      <c r="A62" s="45"/>
      <c r="B62" s="45"/>
      <c r="C62" s="45"/>
      <c r="D62" s="51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</row>
    <row r="63" spans="1:28" ht="15.75" customHeight="1">
      <c r="A63" s="45"/>
      <c r="B63" s="45"/>
      <c r="C63" s="45"/>
      <c r="D63" s="51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</row>
    <row r="64" spans="1:28" ht="15.75" customHeight="1">
      <c r="A64" s="45"/>
      <c r="B64" s="45"/>
      <c r="C64" s="45"/>
      <c r="D64" s="51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</row>
    <row r="65" spans="1:28" ht="15.75" customHeight="1">
      <c r="A65" s="45"/>
      <c r="B65" s="45"/>
      <c r="C65" s="45"/>
      <c r="D65" s="51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</row>
    <row r="66" spans="1:28" ht="15.75" customHeight="1">
      <c r="A66" s="45"/>
      <c r="B66" s="45"/>
      <c r="C66" s="45"/>
      <c r="D66" s="51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</row>
    <row r="67" spans="1:28" ht="13">
      <c r="A67" s="45"/>
      <c r="B67" s="45"/>
      <c r="C67" s="45"/>
      <c r="D67" s="51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</row>
    <row r="68" spans="1:28" ht="13">
      <c r="A68" s="45"/>
      <c r="B68" s="45"/>
      <c r="C68" s="45"/>
      <c r="D68" s="51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</row>
    <row r="69" spans="1:28" ht="13">
      <c r="A69" s="45"/>
      <c r="B69" s="45"/>
      <c r="C69" s="45"/>
      <c r="D69" s="51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</row>
    <row r="70" spans="1:28" ht="13">
      <c r="A70" s="45"/>
      <c r="B70" s="45"/>
      <c r="C70" s="45"/>
      <c r="D70" s="51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</row>
    <row r="71" spans="1:28" ht="13">
      <c r="A71" s="45"/>
      <c r="B71" s="45"/>
      <c r="C71" s="45"/>
      <c r="D71" s="51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</row>
    <row r="72" spans="1:28" ht="13">
      <c r="A72" s="45"/>
      <c r="B72" s="45"/>
      <c r="C72" s="45"/>
      <c r="D72" s="51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</row>
    <row r="73" spans="1:28" ht="13">
      <c r="A73" s="45"/>
      <c r="B73" s="45"/>
      <c r="C73" s="45"/>
      <c r="D73" s="51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</row>
    <row r="74" spans="1:28" ht="13">
      <c r="A74" s="45"/>
      <c r="B74" s="45"/>
      <c r="C74" s="45"/>
      <c r="D74" s="51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</row>
    <row r="75" spans="1:28" ht="13">
      <c r="A75" s="45"/>
      <c r="B75" s="45"/>
      <c r="C75" s="45"/>
      <c r="D75" s="51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</row>
    <row r="76" spans="1:28" ht="13">
      <c r="A76" s="45"/>
      <c r="B76" s="45"/>
      <c r="C76" s="45"/>
      <c r="D76" s="51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</row>
    <row r="77" spans="1:28" ht="13">
      <c r="A77" s="45"/>
      <c r="B77" s="45"/>
      <c r="C77" s="45"/>
      <c r="D77" s="51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</row>
    <row r="78" spans="1:28" ht="13">
      <c r="A78" s="45"/>
      <c r="B78" s="45"/>
      <c r="C78" s="45"/>
      <c r="D78" s="51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</row>
    <row r="79" spans="1:28" ht="13">
      <c r="A79" s="45"/>
      <c r="B79" s="45"/>
      <c r="C79" s="45"/>
      <c r="D79" s="51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</row>
    <row r="80" spans="1:28" ht="13">
      <c r="A80" s="45"/>
      <c r="B80" s="45"/>
      <c r="C80" s="45"/>
      <c r="D80" s="51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</row>
    <row r="81" spans="1:28" ht="13">
      <c r="A81" s="45"/>
      <c r="B81" s="45"/>
      <c r="C81" s="45"/>
      <c r="D81" s="51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</row>
    <row r="82" spans="1:28" ht="13">
      <c r="A82" s="45"/>
      <c r="B82" s="45"/>
      <c r="C82" s="45"/>
      <c r="D82" s="51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</row>
    <row r="83" spans="1:28" ht="13">
      <c r="A83" s="45"/>
      <c r="B83" s="45"/>
      <c r="C83" s="45"/>
      <c r="D83" s="51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</row>
    <row r="84" spans="1:28" ht="13">
      <c r="A84" s="45"/>
      <c r="B84" s="45"/>
      <c r="C84" s="45"/>
      <c r="D84" s="51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</row>
    <row r="85" spans="1:28" ht="13">
      <c r="A85" s="45"/>
      <c r="B85" s="45"/>
      <c r="C85" s="45"/>
      <c r="D85" s="51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</row>
    <row r="86" spans="1:28" ht="13">
      <c r="A86" s="45"/>
      <c r="B86" s="45"/>
      <c r="C86" s="45"/>
      <c r="D86" s="51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</row>
    <row r="87" spans="1:28" ht="13">
      <c r="A87" s="45"/>
      <c r="B87" s="45"/>
      <c r="C87" s="45"/>
      <c r="D87" s="51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</row>
    <row r="88" spans="1:28" ht="13">
      <c r="A88" s="45"/>
      <c r="B88" s="45"/>
      <c r="C88" s="45"/>
      <c r="D88" s="51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</row>
    <row r="89" spans="1:28" ht="13">
      <c r="A89" s="45"/>
      <c r="B89" s="45"/>
      <c r="C89" s="45"/>
      <c r="D89" s="51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</row>
    <row r="90" spans="1:28" ht="13">
      <c r="A90" s="45"/>
      <c r="B90" s="45"/>
      <c r="C90" s="45"/>
      <c r="D90" s="51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</row>
    <row r="91" spans="1:28" ht="13">
      <c r="A91" s="45"/>
      <c r="B91" s="45"/>
      <c r="C91" s="45"/>
      <c r="D91" s="51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</row>
    <row r="92" spans="1:28" ht="13">
      <c r="A92" s="45"/>
      <c r="B92" s="45"/>
      <c r="C92" s="45"/>
      <c r="D92" s="51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</row>
    <row r="93" spans="1:28" ht="13">
      <c r="A93" s="45"/>
      <c r="B93" s="45"/>
      <c r="C93" s="45"/>
      <c r="D93" s="51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</row>
    <row r="94" spans="1:28" ht="13">
      <c r="A94" s="45"/>
      <c r="B94" s="45"/>
      <c r="C94" s="45"/>
      <c r="D94" s="51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</row>
    <row r="95" spans="1:28" ht="13">
      <c r="A95" s="45"/>
      <c r="B95" s="45"/>
      <c r="C95" s="45"/>
      <c r="D95" s="51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</row>
    <row r="96" spans="1:28" ht="13">
      <c r="A96" s="45"/>
      <c r="B96" s="45"/>
      <c r="C96" s="45"/>
      <c r="D96" s="51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</row>
    <row r="97" spans="1:28" ht="13">
      <c r="A97" s="45"/>
      <c r="B97" s="45"/>
      <c r="C97" s="45"/>
      <c r="D97" s="51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</row>
    <row r="98" spans="1:28" ht="13">
      <c r="A98" s="45"/>
      <c r="B98" s="45"/>
      <c r="C98" s="45"/>
      <c r="D98" s="51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</row>
    <row r="99" spans="1:28" ht="13">
      <c r="A99" s="45"/>
      <c r="B99" s="45"/>
      <c r="C99" s="45"/>
      <c r="D99" s="51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</row>
    <row r="100" spans="1:28" ht="13">
      <c r="A100" s="45"/>
      <c r="B100" s="45"/>
      <c r="C100" s="45"/>
      <c r="D100" s="51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</row>
    <row r="101" spans="1:28" ht="13">
      <c r="A101" s="45"/>
      <c r="B101" s="45"/>
      <c r="C101" s="45"/>
      <c r="D101" s="51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</row>
    <row r="102" spans="1:28" ht="13">
      <c r="A102" s="45"/>
      <c r="B102" s="45"/>
      <c r="C102" s="45"/>
      <c r="D102" s="51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</row>
    <row r="103" spans="1:28" ht="13">
      <c r="A103" s="45"/>
      <c r="B103" s="45"/>
      <c r="C103" s="45"/>
      <c r="D103" s="51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</row>
    <row r="104" spans="1:28" ht="13">
      <c r="A104" s="45"/>
      <c r="B104" s="45"/>
      <c r="C104" s="45"/>
      <c r="D104" s="51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</row>
    <row r="105" spans="1:28" ht="13">
      <c r="A105" s="45"/>
      <c r="B105" s="45"/>
      <c r="C105" s="45"/>
      <c r="D105" s="51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</row>
    <row r="106" spans="1:28" ht="13">
      <c r="A106" s="45"/>
      <c r="B106" s="45"/>
      <c r="C106" s="45"/>
      <c r="D106" s="51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</row>
    <row r="107" spans="1:28" ht="13">
      <c r="A107" s="45"/>
      <c r="B107" s="45"/>
      <c r="C107" s="45"/>
      <c r="D107" s="51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</row>
    <row r="108" spans="1:28" ht="13">
      <c r="A108" s="45"/>
      <c r="B108" s="45"/>
      <c r="C108" s="45"/>
      <c r="D108" s="51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</row>
    <row r="109" spans="1:28" ht="13">
      <c r="A109" s="45"/>
      <c r="B109" s="45"/>
      <c r="C109" s="45"/>
      <c r="D109" s="51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</row>
    <row r="110" spans="1:28" ht="13">
      <c r="A110" s="45"/>
      <c r="B110" s="45"/>
      <c r="C110" s="45"/>
      <c r="D110" s="51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</row>
    <row r="111" spans="1:28" ht="13">
      <c r="A111" s="45"/>
      <c r="B111" s="45"/>
      <c r="C111" s="45"/>
      <c r="D111" s="51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</row>
    <row r="112" spans="1:28" ht="13">
      <c r="A112" s="45"/>
      <c r="B112" s="45"/>
      <c r="C112" s="45"/>
      <c r="D112" s="51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</row>
    <row r="113" spans="1:28" ht="13">
      <c r="A113" s="45"/>
      <c r="B113" s="45"/>
      <c r="C113" s="45"/>
      <c r="D113" s="51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</row>
    <row r="114" spans="1:28" ht="13">
      <c r="A114" s="45"/>
      <c r="B114" s="45"/>
      <c r="C114" s="45"/>
      <c r="D114" s="51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</row>
    <row r="115" spans="1:28" ht="13">
      <c r="A115" s="45"/>
      <c r="B115" s="45"/>
      <c r="C115" s="45"/>
      <c r="D115" s="51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</row>
    <row r="116" spans="1:28" ht="13">
      <c r="A116" s="45"/>
      <c r="B116" s="45"/>
      <c r="C116" s="45"/>
      <c r="D116" s="51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</row>
    <row r="117" spans="1:28" ht="13">
      <c r="A117" s="45"/>
      <c r="B117" s="45"/>
      <c r="C117" s="45"/>
      <c r="D117" s="51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</row>
    <row r="118" spans="1:28" ht="13">
      <c r="A118" s="45"/>
      <c r="B118" s="45"/>
      <c r="C118" s="45"/>
      <c r="D118" s="51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</row>
    <row r="119" spans="1:28" ht="13">
      <c r="A119" s="45"/>
      <c r="B119" s="45"/>
      <c r="C119" s="45"/>
      <c r="D119" s="51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</row>
    <row r="120" spans="1:28" ht="13">
      <c r="A120" s="45"/>
      <c r="B120" s="45"/>
      <c r="C120" s="45"/>
      <c r="D120" s="51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</row>
    <row r="121" spans="1:28" ht="13">
      <c r="A121" s="45"/>
      <c r="B121" s="45"/>
      <c r="C121" s="45"/>
      <c r="D121" s="51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</row>
    <row r="122" spans="1:28" ht="13">
      <c r="A122" s="45"/>
      <c r="B122" s="45"/>
      <c r="C122" s="45"/>
      <c r="D122" s="51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</row>
    <row r="123" spans="1:28" ht="13">
      <c r="A123" s="45"/>
      <c r="B123" s="45"/>
      <c r="C123" s="45"/>
      <c r="D123" s="51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</row>
    <row r="124" spans="1:28" ht="13">
      <c r="A124" s="45"/>
      <c r="B124" s="45"/>
      <c r="C124" s="45"/>
      <c r="D124" s="51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</row>
    <row r="125" spans="1:28" ht="13">
      <c r="A125" s="45"/>
      <c r="B125" s="45"/>
      <c r="C125" s="45"/>
      <c r="D125" s="51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</row>
    <row r="126" spans="1:28" ht="13">
      <c r="A126" s="45"/>
      <c r="B126" s="45"/>
      <c r="C126" s="45"/>
      <c r="D126" s="51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</row>
    <row r="127" spans="1:28" ht="13">
      <c r="A127" s="45"/>
      <c r="B127" s="45"/>
      <c r="C127" s="45"/>
      <c r="D127" s="51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</row>
    <row r="128" spans="1:28" ht="13">
      <c r="A128" s="45"/>
      <c r="B128" s="45"/>
      <c r="C128" s="45"/>
      <c r="D128" s="51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</row>
    <row r="129" spans="1:28" ht="13">
      <c r="A129" s="45"/>
      <c r="B129" s="45"/>
      <c r="C129" s="45"/>
      <c r="D129" s="51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</row>
    <row r="130" spans="1:28" ht="13">
      <c r="A130" s="45"/>
      <c r="B130" s="45"/>
      <c r="C130" s="45"/>
      <c r="D130" s="51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</row>
    <row r="131" spans="1:28" ht="13">
      <c r="A131" s="45"/>
      <c r="B131" s="45"/>
      <c r="C131" s="45"/>
      <c r="D131" s="51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</row>
    <row r="132" spans="1:28" ht="13">
      <c r="A132" s="45"/>
      <c r="B132" s="45"/>
      <c r="C132" s="45"/>
      <c r="D132" s="51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</row>
    <row r="133" spans="1:28" ht="13">
      <c r="A133" s="45"/>
      <c r="B133" s="45"/>
      <c r="C133" s="45"/>
      <c r="D133" s="51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</row>
    <row r="134" spans="1:28" ht="13">
      <c r="A134" s="45"/>
      <c r="B134" s="45"/>
      <c r="C134" s="45"/>
      <c r="D134" s="51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</row>
    <row r="135" spans="1:28" ht="13">
      <c r="A135" s="45"/>
      <c r="B135" s="45"/>
      <c r="C135" s="45"/>
      <c r="D135" s="51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</row>
    <row r="136" spans="1:28" ht="13">
      <c r="A136" s="45"/>
      <c r="B136" s="45"/>
      <c r="C136" s="45"/>
      <c r="D136" s="51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</row>
    <row r="137" spans="1:28" ht="13">
      <c r="A137" s="45"/>
      <c r="B137" s="45"/>
      <c r="C137" s="45"/>
      <c r="D137" s="51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</row>
    <row r="138" spans="1:28" ht="13">
      <c r="A138" s="45"/>
      <c r="B138" s="45"/>
      <c r="C138" s="45"/>
      <c r="D138" s="51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</row>
    <row r="139" spans="1:28" ht="13">
      <c r="A139" s="45"/>
      <c r="B139" s="45"/>
      <c r="C139" s="45"/>
      <c r="D139" s="51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</row>
    <row r="140" spans="1:28" ht="13">
      <c r="A140" s="45"/>
      <c r="B140" s="45"/>
      <c r="C140" s="45"/>
      <c r="D140" s="51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</row>
    <row r="141" spans="1:28" ht="13">
      <c r="A141" s="45"/>
      <c r="B141" s="45"/>
      <c r="C141" s="45"/>
      <c r="D141" s="51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</row>
    <row r="142" spans="1:28" ht="13">
      <c r="A142" s="45"/>
      <c r="B142" s="45"/>
      <c r="C142" s="45"/>
      <c r="D142" s="51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</row>
    <row r="143" spans="1:28" ht="13">
      <c r="A143" s="45"/>
      <c r="B143" s="45"/>
      <c r="C143" s="45"/>
      <c r="D143" s="51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</row>
    <row r="144" spans="1:28" ht="13">
      <c r="A144" s="45"/>
      <c r="B144" s="45"/>
      <c r="C144" s="45"/>
      <c r="D144" s="51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</row>
    <row r="145" spans="1:28" ht="13">
      <c r="A145" s="45"/>
      <c r="B145" s="45"/>
      <c r="C145" s="45"/>
      <c r="D145" s="51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</row>
    <row r="146" spans="1:28" ht="13">
      <c r="A146" s="45"/>
      <c r="B146" s="45"/>
      <c r="C146" s="45"/>
      <c r="D146" s="51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</row>
    <row r="147" spans="1:28" ht="13">
      <c r="A147" s="45"/>
      <c r="B147" s="45"/>
      <c r="C147" s="45"/>
      <c r="D147" s="51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</row>
    <row r="148" spans="1:28" ht="13">
      <c r="A148" s="45"/>
      <c r="B148" s="45"/>
      <c r="C148" s="45"/>
      <c r="D148" s="51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</row>
    <row r="149" spans="1:28" ht="13">
      <c r="A149" s="45"/>
      <c r="B149" s="45"/>
      <c r="C149" s="45"/>
      <c r="D149" s="51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</row>
    <row r="150" spans="1:28" ht="13">
      <c r="A150" s="45"/>
      <c r="B150" s="45"/>
      <c r="C150" s="45"/>
      <c r="D150" s="51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</row>
    <row r="151" spans="1:28" ht="13">
      <c r="A151" s="45"/>
      <c r="B151" s="45"/>
      <c r="C151" s="45"/>
      <c r="D151" s="51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</row>
    <row r="152" spans="1:28" ht="13">
      <c r="A152" s="45"/>
      <c r="B152" s="45"/>
      <c r="C152" s="45"/>
      <c r="D152" s="51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</row>
    <row r="153" spans="1:28" ht="13">
      <c r="A153" s="45"/>
      <c r="B153" s="45"/>
      <c r="C153" s="45"/>
      <c r="D153" s="51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</row>
    <row r="154" spans="1:28" ht="13">
      <c r="A154" s="45"/>
      <c r="B154" s="45"/>
      <c r="C154" s="45"/>
      <c r="D154" s="51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</row>
    <row r="155" spans="1:28" ht="13">
      <c r="A155" s="45"/>
      <c r="B155" s="45"/>
      <c r="C155" s="45"/>
      <c r="D155" s="51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</row>
    <row r="156" spans="1:28" ht="13">
      <c r="A156" s="45"/>
      <c r="B156" s="45"/>
      <c r="C156" s="45"/>
      <c r="D156" s="51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</row>
    <row r="157" spans="1:28" ht="13">
      <c r="A157" s="45"/>
      <c r="B157" s="45"/>
      <c r="C157" s="45"/>
      <c r="D157" s="51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</row>
    <row r="158" spans="1:28" ht="13">
      <c r="A158" s="45"/>
      <c r="B158" s="45"/>
      <c r="C158" s="45"/>
      <c r="D158" s="51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</row>
    <row r="159" spans="1:28" ht="13">
      <c r="A159" s="45"/>
      <c r="B159" s="45"/>
      <c r="C159" s="45"/>
      <c r="D159" s="51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</row>
    <row r="160" spans="1:28" ht="13">
      <c r="A160" s="45"/>
      <c r="B160" s="45"/>
      <c r="C160" s="45"/>
      <c r="D160" s="51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</row>
    <row r="161" spans="1:28" ht="13">
      <c r="A161" s="45"/>
      <c r="B161" s="45"/>
      <c r="C161" s="45"/>
      <c r="D161" s="51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</row>
    <row r="162" spans="1:28" ht="13">
      <c r="A162" s="45"/>
      <c r="B162" s="45"/>
      <c r="C162" s="45"/>
      <c r="D162" s="51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</row>
    <row r="163" spans="1:28" ht="13">
      <c r="A163" s="45"/>
      <c r="B163" s="45"/>
      <c r="C163" s="45"/>
      <c r="D163" s="51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</row>
    <row r="164" spans="1:28" ht="13">
      <c r="A164" s="45"/>
      <c r="B164" s="45"/>
      <c r="C164" s="45"/>
      <c r="D164" s="51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</row>
    <row r="165" spans="1:28" ht="13">
      <c r="A165" s="45"/>
      <c r="B165" s="45"/>
      <c r="C165" s="45"/>
      <c r="D165" s="51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</row>
    <row r="166" spans="1:28" ht="13">
      <c r="A166" s="45"/>
      <c r="B166" s="45"/>
      <c r="C166" s="45"/>
      <c r="D166" s="51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</row>
    <row r="167" spans="1:28" ht="13">
      <c r="A167" s="45"/>
      <c r="B167" s="45"/>
      <c r="C167" s="45"/>
      <c r="D167" s="51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</row>
    <row r="168" spans="1:28" ht="13">
      <c r="A168" s="45"/>
      <c r="B168" s="45"/>
      <c r="C168" s="45"/>
      <c r="D168" s="51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</row>
    <row r="169" spans="1:28" ht="13">
      <c r="A169" s="45"/>
      <c r="B169" s="45"/>
      <c r="C169" s="45"/>
      <c r="D169" s="51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</row>
    <row r="170" spans="1:28" ht="13">
      <c r="A170" s="45"/>
      <c r="B170" s="45"/>
      <c r="C170" s="45"/>
      <c r="D170" s="51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</row>
    <row r="171" spans="1:28" ht="13">
      <c r="A171" s="45"/>
      <c r="B171" s="45"/>
      <c r="C171" s="45"/>
      <c r="D171" s="51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</row>
    <row r="172" spans="1:28" ht="13">
      <c r="A172" s="45"/>
      <c r="B172" s="45"/>
      <c r="C172" s="45"/>
      <c r="D172" s="51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</row>
    <row r="173" spans="1:28" ht="13">
      <c r="A173" s="45"/>
      <c r="B173" s="45"/>
      <c r="C173" s="45"/>
      <c r="D173" s="51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</row>
    <row r="174" spans="1:28" ht="13">
      <c r="A174" s="45"/>
      <c r="B174" s="45"/>
      <c r="C174" s="45"/>
      <c r="D174" s="51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</row>
    <row r="175" spans="1:28" ht="13">
      <c r="A175" s="45"/>
      <c r="B175" s="45"/>
      <c r="C175" s="45"/>
      <c r="D175" s="51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</row>
    <row r="176" spans="1:28" ht="13">
      <c r="A176" s="45"/>
      <c r="B176" s="45"/>
      <c r="C176" s="45"/>
      <c r="D176" s="51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</row>
    <row r="177" spans="1:28" ht="13">
      <c r="A177" s="45"/>
      <c r="B177" s="45"/>
      <c r="C177" s="45"/>
      <c r="D177" s="51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</row>
    <row r="178" spans="1:28" ht="13">
      <c r="A178" s="45"/>
      <c r="B178" s="45"/>
      <c r="C178" s="45"/>
      <c r="D178" s="51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</row>
    <row r="179" spans="1:28" ht="13">
      <c r="A179" s="45"/>
      <c r="B179" s="45"/>
      <c r="C179" s="45"/>
      <c r="D179" s="51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</row>
    <row r="180" spans="1:28" ht="13">
      <c r="A180" s="45"/>
      <c r="B180" s="45"/>
      <c r="C180" s="45"/>
      <c r="D180" s="51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</row>
    <row r="181" spans="1:28" ht="13">
      <c r="A181" s="45"/>
      <c r="B181" s="45"/>
      <c r="C181" s="45"/>
      <c r="D181" s="51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</row>
    <row r="182" spans="1:28" ht="13">
      <c r="A182" s="45"/>
      <c r="B182" s="45"/>
      <c r="C182" s="45"/>
      <c r="D182" s="51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</row>
    <row r="183" spans="1:28" ht="13">
      <c r="A183" s="45"/>
      <c r="B183" s="45"/>
      <c r="C183" s="45"/>
      <c r="D183" s="51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</row>
    <row r="184" spans="1:28" ht="13">
      <c r="A184" s="45"/>
      <c r="B184" s="45"/>
      <c r="C184" s="45"/>
      <c r="D184" s="51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</row>
    <row r="185" spans="1:28" ht="13">
      <c r="A185" s="45"/>
      <c r="B185" s="45"/>
      <c r="C185" s="45"/>
      <c r="D185" s="51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</row>
    <row r="186" spans="1:28" ht="13">
      <c r="A186" s="45"/>
      <c r="B186" s="45"/>
      <c r="C186" s="45"/>
      <c r="D186" s="51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</row>
    <row r="187" spans="1:28" ht="13">
      <c r="A187" s="45"/>
      <c r="B187" s="45"/>
      <c r="C187" s="45"/>
      <c r="D187" s="51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</row>
    <row r="188" spans="1:28" ht="13">
      <c r="A188" s="45"/>
      <c r="B188" s="45"/>
      <c r="C188" s="45"/>
      <c r="D188" s="51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</row>
    <row r="189" spans="1:28" ht="13">
      <c r="A189" s="45"/>
      <c r="B189" s="45"/>
      <c r="C189" s="45"/>
      <c r="D189" s="51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</row>
    <row r="190" spans="1:28" ht="13">
      <c r="A190" s="45"/>
      <c r="B190" s="45"/>
      <c r="C190" s="45"/>
      <c r="D190" s="51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</row>
    <row r="191" spans="1:28" ht="13">
      <c r="A191" s="45"/>
      <c r="B191" s="45"/>
      <c r="C191" s="45"/>
      <c r="D191" s="51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</row>
    <row r="192" spans="1:28" ht="13">
      <c r="A192" s="45"/>
      <c r="B192" s="45"/>
      <c r="C192" s="45"/>
      <c r="D192" s="51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</row>
    <row r="193" spans="1:28" ht="13">
      <c r="A193" s="45"/>
      <c r="B193" s="45"/>
      <c r="C193" s="45"/>
      <c r="D193" s="51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</row>
    <row r="194" spans="1:28" ht="13">
      <c r="A194" s="45"/>
      <c r="B194" s="45"/>
      <c r="C194" s="45"/>
      <c r="D194" s="51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</row>
    <row r="195" spans="1:28" ht="13">
      <c r="A195" s="45"/>
      <c r="B195" s="45"/>
      <c r="C195" s="45"/>
      <c r="D195" s="51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</row>
    <row r="196" spans="1:28" ht="13">
      <c r="A196" s="45"/>
      <c r="B196" s="45"/>
      <c r="C196" s="45"/>
      <c r="D196" s="51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</row>
    <row r="197" spans="1:28" ht="13">
      <c r="A197" s="45"/>
      <c r="B197" s="45"/>
      <c r="C197" s="45"/>
      <c r="D197" s="51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</row>
    <row r="198" spans="1:28" ht="13">
      <c r="A198" s="45"/>
      <c r="B198" s="45"/>
      <c r="C198" s="45"/>
      <c r="D198" s="51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</row>
    <row r="199" spans="1:28" ht="13">
      <c r="A199" s="45"/>
      <c r="B199" s="45"/>
      <c r="C199" s="45"/>
      <c r="D199" s="51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</row>
    <row r="200" spans="1:28" ht="13">
      <c r="A200" s="45"/>
      <c r="B200" s="45"/>
      <c r="C200" s="45"/>
      <c r="D200" s="51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</row>
    <row r="201" spans="1:28" ht="13">
      <c r="A201" s="45"/>
      <c r="B201" s="45"/>
      <c r="C201" s="45"/>
      <c r="D201" s="51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</row>
    <row r="202" spans="1:28" ht="13">
      <c r="A202" s="45"/>
      <c r="B202" s="45"/>
      <c r="C202" s="45"/>
      <c r="D202" s="51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</row>
    <row r="203" spans="1:28" ht="13">
      <c r="A203" s="45"/>
      <c r="B203" s="45"/>
      <c r="C203" s="45"/>
      <c r="D203" s="51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</row>
    <row r="204" spans="1:28" ht="13">
      <c r="A204" s="45"/>
      <c r="B204" s="45"/>
      <c r="C204" s="45"/>
      <c r="D204" s="51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</row>
    <row r="205" spans="1:28" ht="13">
      <c r="A205" s="45"/>
      <c r="B205" s="45"/>
      <c r="C205" s="45"/>
      <c r="D205" s="51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</row>
    <row r="206" spans="1:28" ht="13">
      <c r="A206" s="45"/>
      <c r="B206" s="45"/>
      <c r="C206" s="45"/>
      <c r="D206" s="51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</row>
    <row r="207" spans="1:28" ht="13">
      <c r="A207" s="45"/>
      <c r="B207" s="45"/>
      <c r="C207" s="45"/>
      <c r="D207" s="51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</row>
    <row r="208" spans="1:28" ht="13">
      <c r="A208" s="45"/>
      <c r="B208" s="45"/>
      <c r="C208" s="45"/>
      <c r="D208" s="51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</row>
    <row r="209" spans="1:28" ht="13">
      <c r="A209" s="45"/>
      <c r="B209" s="45"/>
      <c r="C209" s="45"/>
      <c r="D209" s="51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</row>
    <row r="210" spans="1:28" ht="13">
      <c r="A210" s="45"/>
      <c r="B210" s="45"/>
      <c r="C210" s="45"/>
      <c r="D210" s="51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</row>
    <row r="211" spans="1:28" ht="13">
      <c r="A211" s="45"/>
      <c r="B211" s="45"/>
      <c r="C211" s="45"/>
      <c r="D211" s="51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</row>
    <row r="212" spans="1:28" ht="13">
      <c r="A212" s="45"/>
      <c r="B212" s="45"/>
      <c r="C212" s="45"/>
      <c r="D212" s="51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</row>
    <row r="213" spans="1:28" ht="13">
      <c r="A213" s="45"/>
      <c r="B213" s="45"/>
      <c r="C213" s="45"/>
      <c r="D213" s="51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</row>
    <row r="214" spans="1:28" ht="13">
      <c r="A214" s="45"/>
      <c r="B214" s="45"/>
      <c r="C214" s="45"/>
      <c r="D214" s="51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</row>
    <row r="215" spans="1:28" ht="13">
      <c r="A215" s="45"/>
      <c r="B215" s="45"/>
      <c r="C215" s="45"/>
      <c r="D215" s="51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</row>
    <row r="216" spans="1:28" ht="13">
      <c r="A216" s="45"/>
      <c r="B216" s="45"/>
      <c r="C216" s="45"/>
      <c r="D216" s="51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</row>
    <row r="217" spans="1:28" ht="13">
      <c r="A217" s="45"/>
      <c r="B217" s="45"/>
      <c r="C217" s="45"/>
      <c r="D217" s="51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</row>
    <row r="218" spans="1:28" ht="13">
      <c r="A218" s="45"/>
      <c r="B218" s="45"/>
      <c r="C218" s="45"/>
      <c r="D218" s="51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</row>
    <row r="219" spans="1:28" ht="13">
      <c r="A219" s="45"/>
      <c r="B219" s="45"/>
      <c r="C219" s="45"/>
      <c r="D219" s="51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</row>
    <row r="220" spans="1:28" ht="13">
      <c r="A220" s="45"/>
      <c r="B220" s="45"/>
      <c r="C220" s="45"/>
      <c r="D220" s="51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</row>
    <row r="221" spans="1:28" ht="13">
      <c r="A221" s="45"/>
      <c r="B221" s="45"/>
      <c r="C221" s="45"/>
      <c r="D221" s="51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</row>
    <row r="222" spans="1:28" ht="13">
      <c r="A222" s="45"/>
      <c r="B222" s="45"/>
      <c r="C222" s="45"/>
      <c r="D222" s="51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</row>
    <row r="223" spans="1:28" ht="13">
      <c r="A223" s="45"/>
      <c r="B223" s="45"/>
      <c r="C223" s="45"/>
      <c r="D223" s="51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</row>
    <row r="224" spans="1:28" ht="13">
      <c r="A224" s="45"/>
      <c r="B224" s="45"/>
      <c r="C224" s="45"/>
      <c r="D224" s="51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</row>
    <row r="225" spans="1:28" ht="13">
      <c r="A225" s="45"/>
      <c r="B225" s="45"/>
      <c r="C225" s="45"/>
      <c r="D225" s="51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</row>
    <row r="226" spans="1:28" ht="13">
      <c r="A226" s="45"/>
      <c r="B226" s="45"/>
      <c r="C226" s="45"/>
      <c r="D226" s="51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</row>
    <row r="227" spans="1:28" ht="13">
      <c r="A227" s="45"/>
      <c r="B227" s="45"/>
      <c r="C227" s="45"/>
      <c r="D227" s="51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</row>
    <row r="228" spans="1:28" ht="13">
      <c r="A228" s="45"/>
      <c r="B228" s="45"/>
      <c r="C228" s="45"/>
      <c r="D228" s="51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</row>
    <row r="229" spans="1:28" ht="13">
      <c r="A229" s="45"/>
      <c r="B229" s="45"/>
      <c r="C229" s="45"/>
      <c r="D229" s="51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</row>
    <row r="230" spans="1:28" ht="13">
      <c r="A230" s="45"/>
      <c r="B230" s="45"/>
      <c r="C230" s="45"/>
      <c r="D230" s="51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</row>
    <row r="231" spans="1:28" ht="13">
      <c r="A231" s="45"/>
      <c r="B231" s="45"/>
      <c r="C231" s="45"/>
      <c r="D231" s="51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</row>
    <row r="232" spans="1:28" ht="13">
      <c r="A232" s="45"/>
      <c r="B232" s="45"/>
      <c r="C232" s="45"/>
      <c r="D232" s="51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</row>
    <row r="233" spans="1:28" ht="13">
      <c r="A233" s="45"/>
      <c r="B233" s="45"/>
      <c r="C233" s="45"/>
      <c r="D233" s="51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</row>
    <row r="234" spans="1:28" ht="13">
      <c r="A234" s="45"/>
      <c r="B234" s="45"/>
      <c r="C234" s="45"/>
      <c r="D234" s="51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</row>
    <row r="235" spans="1:28" ht="13">
      <c r="A235" s="45"/>
      <c r="B235" s="45"/>
      <c r="C235" s="45"/>
      <c r="D235" s="51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</row>
    <row r="236" spans="1:28" ht="13">
      <c r="A236" s="45"/>
      <c r="B236" s="45"/>
      <c r="C236" s="45"/>
      <c r="D236" s="51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</row>
    <row r="237" spans="1:28" ht="13">
      <c r="A237" s="45"/>
      <c r="B237" s="45"/>
      <c r="C237" s="45"/>
      <c r="D237" s="51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</row>
    <row r="238" spans="1:28" ht="13">
      <c r="A238" s="45"/>
      <c r="B238" s="45"/>
      <c r="C238" s="45"/>
      <c r="D238" s="51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</row>
    <row r="239" spans="1:28" ht="13">
      <c r="A239" s="45"/>
      <c r="B239" s="45"/>
      <c r="C239" s="45"/>
      <c r="D239" s="51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</row>
    <row r="240" spans="1:28" ht="13">
      <c r="A240" s="45"/>
      <c r="B240" s="45"/>
      <c r="C240" s="45"/>
      <c r="D240" s="51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</row>
    <row r="241" spans="1:28" ht="13">
      <c r="A241" s="45"/>
      <c r="B241" s="45"/>
      <c r="C241" s="45"/>
      <c r="D241" s="51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</row>
    <row r="242" spans="1:28" ht="13">
      <c r="A242" s="45"/>
      <c r="B242" s="45"/>
      <c r="C242" s="45"/>
      <c r="D242" s="51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</row>
    <row r="243" spans="1:28" ht="13">
      <c r="A243" s="45"/>
      <c r="B243" s="45"/>
      <c r="C243" s="45"/>
      <c r="D243" s="51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</row>
    <row r="244" spans="1:28" ht="13">
      <c r="A244" s="45"/>
      <c r="B244" s="45"/>
      <c r="C244" s="45"/>
      <c r="D244" s="51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</row>
    <row r="245" spans="1:28" ht="13">
      <c r="A245" s="45"/>
      <c r="B245" s="45"/>
      <c r="C245" s="45"/>
      <c r="D245" s="51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</row>
    <row r="246" spans="1:28" ht="13">
      <c r="A246" s="45"/>
      <c r="B246" s="45"/>
      <c r="C246" s="45"/>
      <c r="D246" s="51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</row>
    <row r="247" spans="1:28" ht="13">
      <c r="A247" s="45"/>
      <c r="B247" s="45"/>
      <c r="C247" s="45"/>
      <c r="D247" s="51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</row>
    <row r="248" spans="1:28" ht="13">
      <c r="A248" s="45"/>
      <c r="B248" s="45"/>
      <c r="C248" s="45"/>
      <c r="D248" s="51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</row>
    <row r="249" spans="1:28" ht="13">
      <c r="A249" s="45"/>
      <c r="B249" s="45"/>
      <c r="C249" s="45"/>
      <c r="D249" s="51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</row>
    <row r="250" spans="1:28" ht="13">
      <c r="A250" s="45"/>
      <c r="B250" s="45"/>
      <c r="C250" s="45"/>
      <c r="D250" s="51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</row>
    <row r="251" spans="1:28" ht="13">
      <c r="A251" s="45"/>
      <c r="B251" s="45"/>
      <c r="C251" s="45"/>
      <c r="D251" s="51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</row>
    <row r="252" spans="1:28" ht="13">
      <c r="A252" s="45"/>
      <c r="B252" s="45"/>
      <c r="C252" s="45"/>
      <c r="D252" s="51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</row>
    <row r="253" spans="1:28" ht="13">
      <c r="A253" s="45"/>
      <c r="B253" s="45"/>
      <c r="C253" s="45"/>
      <c r="D253" s="51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</row>
    <row r="254" spans="1:28" ht="13">
      <c r="A254" s="45"/>
      <c r="B254" s="45"/>
      <c r="C254" s="45"/>
      <c r="D254" s="51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</row>
    <row r="255" spans="1:28" ht="13">
      <c r="A255" s="45"/>
      <c r="B255" s="45"/>
      <c r="C255" s="45"/>
      <c r="D255" s="51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</row>
    <row r="256" spans="1:28" ht="13">
      <c r="A256" s="45"/>
      <c r="B256" s="45"/>
      <c r="C256" s="45"/>
      <c r="D256" s="51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</row>
    <row r="257" spans="1:28" ht="13">
      <c r="A257" s="45"/>
      <c r="B257" s="45"/>
      <c r="C257" s="45"/>
      <c r="D257" s="51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</row>
    <row r="258" spans="1:28" ht="13">
      <c r="A258" s="45"/>
      <c r="B258" s="45"/>
      <c r="C258" s="45"/>
      <c r="D258" s="51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</row>
    <row r="259" spans="1:28" ht="13">
      <c r="A259" s="45"/>
      <c r="B259" s="45"/>
      <c r="C259" s="45"/>
      <c r="D259" s="51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</row>
    <row r="260" spans="1:28" ht="13">
      <c r="A260" s="45"/>
      <c r="B260" s="45"/>
      <c r="C260" s="45"/>
      <c r="D260" s="51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</row>
    <row r="261" spans="1:28" ht="13">
      <c r="A261" s="45"/>
      <c r="B261" s="45"/>
      <c r="C261" s="45"/>
      <c r="D261" s="51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</row>
    <row r="262" spans="1:28" ht="13">
      <c r="A262" s="45"/>
      <c r="B262" s="45"/>
      <c r="C262" s="45"/>
      <c r="D262" s="51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</row>
    <row r="263" spans="1:28" ht="13">
      <c r="A263" s="45"/>
      <c r="B263" s="45"/>
      <c r="C263" s="45"/>
      <c r="D263" s="51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</row>
    <row r="264" spans="1:28" ht="13">
      <c r="A264" s="45"/>
      <c r="B264" s="45"/>
      <c r="C264" s="45"/>
      <c r="D264" s="51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</row>
    <row r="265" spans="1:28" ht="13">
      <c r="A265" s="45"/>
      <c r="B265" s="45"/>
      <c r="C265" s="45"/>
      <c r="D265" s="51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</row>
    <row r="266" spans="1:28" ht="13">
      <c r="A266" s="45"/>
      <c r="B266" s="45"/>
      <c r="C266" s="45"/>
      <c r="D266" s="51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</row>
    <row r="267" spans="1:28" ht="13">
      <c r="A267" s="45"/>
      <c r="B267" s="45"/>
      <c r="C267" s="45"/>
      <c r="D267" s="51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</row>
    <row r="268" spans="1:28" ht="13">
      <c r="A268" s="45"/>
      <c r="B268" s="45"/>
      <c r="C268" s="45"/>
      <c r="D268" s="51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</row>
    <row r="269" spans="1:28" ht="13">
      <c r="A269" s="45"/>
      <c r="B269" s="45"/>
      <c r="C269" s="45"/>
      <c r="D269" s="51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</row>
    <row r="270" spans="1:28" ht="13">
      <c r="A270" s="45"/>
      <c r="B270" s="45"/>
      <c r="C270" s="45"/>
      <c r="D270" s="51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</row>
    <row r="271" spans="1:28" ht="13">
      <c r="A271" s="45"/>
      <c r="B271" s="45"/>
      <c r="C271" s="45"/>
      <c r="D271" s="51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</row>
    <row r="272" spans="1:28" ht="13">
      <c r="A272" s="45"/>
      <c r="B272" s="45"/>
      <c r="C272" s="45"/>
      <c r="D272" s="51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</row>
    <row r="273" spans="1:28" ht="13">
      <c r="A273" s="45"/>
      <c r="B273" s="45"/>
      <c r="C273" s="45"/>
      <c r="D273" s="51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</row>
    <row r="274" spans="1:28" ht="13">
      <c r="A274" s="45"/>
      <c r="B274" s="45"/>
      <c r="C274" s="45"/>
      <c r="D274" s="51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</row>
    <row r="275" spans="1:28" ht="13">
      <c r="A275" s="45"/>
      <c r="B275" s="45"/>
      <c r="C275" s="45"/>
      <c r="D275" s="51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</row>
    <row r="276" spans="1:28" ht="13">
      <c r="A276" s="45"/>
      <c r="B276" s="45"/>
      <c r="C276" s="45"/>
      <c r="D276" s="51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</row>
    <row r="277" spans="1:28" ht="13">
      <c r="A277" s="45"/>
      <c r="B277" s="45"/>
      <c r="C277" s="45"/>
      <c r="D277" s="51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</row>
    <row r="278" spans="1:28" ht="13">
      <c r="A278" s="45"/>
      <c r="B278" s="45"/>
      <c r="C278" s="45"/>
      <c r="D278" s="51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</row>
    <row r="279" spans="1:28" ht="13">
      <c r="A279" s="45"/>
      <c r="B279" s="45"/>
      <c r="C279" s="45"/>
      <c r="D279" s="51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</row>
    <row r="280" spans="1:28" ht="13">
      <c r="A280" s="45"/>
      <c r="B280" s="45"/>
      <c r="C280" s="45"/>
      <c r="D280" s="51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</row>
    <row r="281" spans="1:28" ht="13">
      <c r="A281" s="45"/>
      <c r="B281" s="45"/>
      <c r="C281" s="45"/>
      <c r="D281" s="51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</row>
    <row r="282" spans="1:28" ht="13">
      <c r="A282" s="45"/>
      <c r="B282" s="45"/>
      <c r="C282" s="45"/>
      <c r="D282" s="51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</row>
    <row r="283" spans="1:28" ht="13">
      <c r="A283" s="45"/>
      <c r="B283" s="45"/>
      <c r="C283" s="45"/>
      <c r="D283" s="51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</row>
    <row r="284" spans="1:28" ht="13">
      <c r="A284" s="45"/>
      <c r="B284" s="45"/>
      <c r="C284" s="45"/>
      <c r="D284" s="51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</row>
    <row r="285" spans="1:28" ht="13">
      <c r="A285" s="45"/>
      <c r="B285" s="45"/>
      <c r="C285" s="45"/>
      <c r="D285" s="51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</row>
    <row r="286" spans="1:28" ht="13">
      <c r="A286" s="45"/>
      <c r="B286" s="45"/>
      <c r="C286" s="45"/>
      <c r="D286" s="51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</row>
    <row r="287" spans="1:28" ht="13">
      <c r="A287" s="45"/>
      <c r="B287" s="45"/>
      <c r="C287" s="45"/>
      <c r="D287" s="51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</row>
    <row r="288" spans="1:28" ht="13">
      <c r="A288" s="45"/>
      <c r="B288" s="45"/>
      <c r="C288" s="45"/>
      <c r="D288" s="51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</row>
    <row r="289" spans="1:28" ht="13">
      <c r="A289" s="45"/>
      <c r="B289" s="45"/>
      <c r="C289" s="45"/>
      <c r="D289" s="51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</row>
    <row r="290" spans="1:28" ht="13">
      <c r="A290" s="45"/>
      <c r="B290" s="45"/>
      <c r="C290" s="45"/>
      <c r="D290" s="51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</row>
    <row r="291" spans="1:28" ht="13">
      <c r="A291" s="45"/>
      <c r="B291" s="45"/>
      <c r="C291" s="45"/>
      <c r="D291" s="51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</row>
    <row r="292" spans="1:28" ht="13">
      <c r="A292" s="45"/>
      <c r="B292" s="45"/>
      <c r="C292" s="45"/>
      <c r="D292" s="51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</row>
    <row r="293" spans="1:28" ht="13">
      <c r="A293" s="45"/>
      <c r="B293" s="45"/>
      <c r="C293" s="45"/>
      <c r="D293" s="51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</row>
    <row r="294" spans="1:28" ht="13">
      <c r="A294" s="45"/>
      <c r="B294" s="45"/>
      <c r="C294" s="45"/>
      <c r="D294" s="51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</row>
    <row r="295" spans="1:28" ht="13">
      <c r="A295" s="45"/>
      <c r="B295" s="45"/>
      <c r="C295" s="45"/>
      <c r="D295" s="51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</row>
    <row r="296" spans="1:28" ht="13">
      <c r="A296" s="45"/>
      <c r="B296" s="45"/>
      <c r="C296" s="45"/>
      <c r="D296" s="51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</row>
    <row r="297" spans="1:28" ht="13">
      <c r="A297" s="45"/>
      <c r="B297" s="45"/>
      <c r="C297" s="45"/>
      <c r="D297" s="51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</row>
    <row r="298" spans="1:28" ht="13">
      <c r="A298" s="45"/>
      <c r="B298" s="45"/>
      <c r="C298" s="45"/>
      <c r="D298" s="51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</row>
    <row r="299" spans="1:28" ht="13">
      <c r="A299" s="45"/>
      <c r="B299" s="45"/>
      <c r="C299" s="45"/>
      <c r="D299" s="51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</row>
    <row r="300" spans="1:28" ht="13">
      <c r="A300" s="45"/>
      <c r="B300" s="45"/>
      <c r="C300" s="45"/>
      <c r="D300" s="51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</row>
    <row r="301" spans="1:28" ht="13">
      <c r="A301" s="45"/>
      <c r="B301" s="45"/>
      <c r="C301" s="45"/>
      <c r="D301" s="51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</row>
    <row r="302" spans="1:28" ht="13">
      <c r="A302" s="45"/>
      <c r="B302" s="45"/>
      <c r="C302" s="45"/>
      <c r="D302" s="51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</row>
    <row r="303" spans="1:28" ht="13">
      <c r="A303" s="45"/>
      <c r="B303" s="45"/>
      <c r="C303" s="45"/>
      <c r="D303" s="51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</row>
    <row r="304" spans="1:28" ht="13">
      <c r="A304" s="45"/>
      <c r="B304" s="45"/>
      <c r="C304" s="45"/>
      <c r="D304" s="51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</row>
    <row r="305" spans="1:28" ht="13">
      <c r="A305" s="45"/>
      <c r="B305" s="45"/>
      <c r="C305" s="45"/>
      <c r="D305" s="51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</row>
    <row r="306" spans="1:28" ht="13">
      <c r="A306" s="45"/>
      <c r="B306" s="45"/>
      <c r="C306" s="45"/>
      <c r="D306" s="51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</row>
    <row r="307" spans="1:28" ht="13">
      <c r="A307" s="45"/>
      <c r="B307" s="45"/>
      <c r="C307" s="45"/>
      <c r="D307" s="51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</row>
    <row r="308" spans="1:28" ht="13">
      <c r="A308" s="45"/>
      <c r="B308" s="45"/>
      <c r="C308" s="45"/>
      <c r="D308" s="51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</row>
    <row r="309" spans="1:28" ht="13">
      <c r="A309" s="45"/>
      <c r="B309" s="45"/>
      <c r="C309" s="45"/>
      <c r="D309" s="51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</row>
    <row r="310" spans="1:28" ht="13">
      <c r="A310" s="45"/>
      <c r="B310" s="45"/>
      <c r="C310" s="45"/>
      <c r="D310" s="51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</row>
    <row r="311" spans="1:28" ht="13">
      <c r="A311" s="45"/>
      <c r="B311" s="45"/>
      <c r="C311" s="45"/>
      <c r="D311" s="51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</row>
    <row r="312" spans="1:28" ht="13">
      <c r="A312" s="45"/>
      <c r="B312" s="45"/>
      <c r="C312" s="45"/>
      <c r="D312" s="51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</row>
    <row r="313" spans="1:28" ht="13">
      <c r="A313" s="45"/>
      <c r="B313" s="45"/>
      <c r="C313" s="45"/>
      <c r="D313" s="51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</row>
    <row r="314" spans="1:28" ht="13">
      <c r="A314" s="45"/>
      <c r="B314" s="45"/>
      <c r="C314" s="45"/>
      <c r="D314" s="51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</row>
    <row r="315" spans="1:28" ht="13">
      <c r="A315" s="45"/>
      <c r="B315" s="45"/>
      <c r="C315" s="45"/>
      <c r="D315" s="51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</row>
    <row r="316" spans="1:28" ht="13">
      <c r="A316" s="45"/>
      <c r="B316" s="45"/>
      <c r="C316" s="45"/>
      <c r="D316" s="51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</row>
    <row r="317" spans="1:28" ht="13">
      <c r="A317" s="45"/>
      <c r="B317" s="45"/>
      <c r="C317" s="45"/>
      <c r="D317" s="51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</row>
    <row r="318" spans="1:28" ht="13">
      <c r="A318" s="45"/>
      <c r="B318" s="45"/>
      <c r="C318" s="45"/>
      <c r="D318" s="51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</row>
    <row r="319" spans="1:28" ht="13">
      <c r="A319" s="45"/>
      <c r="B319" s="45"/>
      <c r="C319" s="45"/>
      <c r="D319" s="51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</row>
    <row r="320" spans="1:28" ht="13">
      <c r="A320" s="45"/>
      <c r="B320" s="45"/>
      <c r="C320" s="45"/>
      <c r="D320" s="51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</row>
    <row r="321" spans="1:28" ht="13">
      <c r="A321" s="45"/>
      <c r="B321" s="45"/>
      <c r="C321" s="45"/>
      <c r="D321" s="51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</row>
    <row r="322" spans="1:28" ht="13">
      <c r="A322" s="45"/>
      <c r="B322" s="45"/>
      <c r="C322" s="45"/>
      <c r="D322" s="51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</row>
    <row r="323" spans="1:28" ht="13">
      <c r="A323" s="45"/>
      <c r="B323" s="45"/>
      <c r="C323" s="45"/>
      <c r="D323" s="51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</row>
    <row r="324" spans="1:28" ht="13">
      <c r="A324" s="45"/>
      <c r="B324" s="45"/>
      <c r="C324" s="45"/>
      <c r="D324" s="51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</row>
    <row r="325" spans="1:28" ht="13">
      <c r="A325" s="45"/>
      <c r="B325" s="45"/>
      <c r="C325" s="45"/>
      <c r="D325" s="51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</row>
    <row r="326" spans="1:28" ht="13">
      <c r="A326" s="45"/>
      <c r="B326" s="45"/>
      <c r="C326" s="45"/>
      <c r="D326" s="51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</row>
    <row r="327" spans="1:28" ht="13">
      <c r="A327" s="45"/>
      <c r="B327" s="45"/>
      <c r="C327" s="45"/>
      <c r="D327" s="51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</row>
    <row r="328" spans="1:28" ht="13">
      <c r="A328" s="45"/>
      <c r="B328" s="45"/>
      <c r="C328" s="45"/>
      <c r="D328" s="51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</row>
    <row r="329" spans="1:28" ht="13">
      <c r="A329" s="45"/>
      <c r="B329" s="45"/>
      <c r="C329" s="45"/>
      <c r="D329" s="51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</row>
    <row r="330" spans="1:28" ht="13">
      <c r="A330" s="45"/>
      <c r="B330" s="45"/>
      <c r="C330" s="45"/>
      <c r="D330" s="51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</row>
    <row r="331" spans="1:28" ht="13">
      <c r="A331" s="45"/>
      <c r="B331" s="45"/>
      <c r="C331" s="45"/>
      <c r="D331" s="51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</row>
    <row r="332" spans="1:28" ht="13">
      <c r="A332" s="45"/>
      <c r="B332" s="45"/>
      <c r="C332" s="45"/>
      <c r="D332" s="51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</row>
    <row r="333" spans="1:28" ht="13">
      <c r="A333" s="45"/>
      <c r="B333" s="45"/>
      <c r="C333" s="45"/>
      <c r="D333" s="51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</row>
    <row r="334" spans="1:28" ht="13">
      <c r="A334" s="45"/>
      <c r="B334" s="45"/>
      <c r="C334" s="45"/>
      <c r="D334" s="51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</row>
    <row r="335" spans="1:28" ht="13">
      <c r="A335" s="45"/>
      <c r="B335" s="45"/>
      <c r="C335" s="45"/>
      <c r="D335" s="51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</row>
    <row r="336" spans="1:28" ht="13">
      <c r="A336" s="45"/>
      <c r="B336" s="45"/>
      <c r="C336" s="45"/>
      <c r="D336" s="51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</row>
    <row r="337" spans="1:28" ht="13">
      <c r="A337" s="45"/>
      <c r="B337" s="45"/>
      <c r="C337" s="45"/>
      <c r="D337" s="51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</row>
    <row r="338" spans="1:28" ht="13">
      <c r="A338" s="45"/>
      <c r="B338" s="45"/>
      <c r="C338" s="45"/>
      <c r="D338" s="51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</row>
    <row r="339" spans="1:28" ht="13">
      <c r="A339" s="45"/>
      <c r="B339" s="45"/>
      <c r="C339" s="45"/>
      <c r="D339" s="51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</row>
    <row r="340" spans="1:28" ht="13">
      <c r="A340" s="45"/>
      <c r="B340" s="45"/>
      <c r="C340" s="45"/>
      <c r="D340" s="51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</row>
    <row r="341" spans="1:28" ht="13">
      <c r="A341" s="45"/>
      <c r="B341" s="45"/>
      <c r="C341" s="45"/>
      <c r="D341" s="51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</row>
    <row r="342" spans="1:28" ht="13">
      <c r="A342" s="45"/>
      <c r="B342" s="45"/>
      <c r="C342" s="45"/>
      <c r="D342" s="51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</row>
    <row r="343" spans="1:28" ht="13">
      <c r="A343" s="45"/>
      <c r="B343" s="45"/>
      <c r="C343" s="45"/>
      <c r="D343" s="51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</row>
    <row r="344" spans="1:28" ht="13">
      <c r="A344" s="45"/>
      <c r="B344" s="45"/>
      <c r="C344" s="45"/>
      <c r="D344" s="51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</row>
    <row r="345" spans="1:28" ht="13">
      <c r="A345" s="45"/>
      <c r="B345" s="45"/>
      <c r="C345" s="45"/>
      <c r="D345" s="51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</row>
    <row r="346" spans="1:28" ht="13">
      <c r="A346" s="45"/>
      <c r="B346" s="45"/>
      <c r="C346" s="45"/>
      <c r="D346" s="51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</row>
    <row r="347" spans="1:28" ht="13">
      <c r="A347" s="45"/>
      <c r="B347" s="45"/>
      <c r="C347" s="45"/>
      <c r="D347" s="51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</row>
    <row r="348" spans="1:28" ht="13">
      <c r="A348" s="45"/>
      <c r="B348" s="45"/>
      <c r="C348" s="45"/>
      <c r="D348" s="51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</row>
    <row r="349" spans="1:28" ht="13">
      <c r="A349" s="45"/>
      <c r="B349" s="45"/>
      <c r="C349" s="45"/>
      <c r="D349" s="51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</row>
    <row r="350" spans="1:28" ht="13">
      <c r="A350" s="45"/>
      <c r="B350" s="45"/>
      <c r="C350" s="45"/>
      <c r="D350" s="51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</row>
    <row r="351" spans="1:28" ht="13">
      <c r="A351" s="45"/>
      <c r="B351" s="45"/>
      <c r="C351" s="45"/>
      <c r="D351" s="51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</row>
    <row r="352" spans="1:28" ht="13">
      <c r="A352" s="45"/>
      <c r="B352" s="45"/>
      <c r="C352" s="45"/>
      <c r="D352" s="51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</row>
    <row r="353" spans="1:28" ht="13">
      <c r="A353" s="45"/>
      <c r="B353" s="45"/>
      <c r="C353" s="45"/>
      <c r="D353" s="51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</row>
    <row r="354" spans="1:28" ht="13">
      <c r="A354" s="45"/>
      <c r="B354" s="45"/>
      <c r="C354" s="45"/>
      <c r="D354" s="51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</row>
    <row r="355" spans="1:28" ht="13">
      <c r="A355" s="45"/>
      <c r="B355" s="45"/>
      <c r="C355" s="45"/>
      <c r="D355" s="51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</row>
    <row r="356" spans="1:28" ht="13">
      <c r="A356" s="45"/>
      <c r="B356" s="45"/>
      <c r="C356" s="45"/>
      <c r="D356" s="51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</row>
    <row r="357" spans="1:28" ht="13">
      <c r="A357" s="45"/>
      <c r="B357" s="45"/>
      <c r="C357" s="45"/>
      <c r="D357" s="51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</row>
    <row r="358" spans="1:28" ht="13">
      <c r="A358" s="45"/>
      <c r="B358" s="45"/>
      <c r="C358" s="45"/>
      <c r="D358" s="51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</row>
    <row r="359" spans="1:28" ht="13">
      <c r="A359" s="45"/>
      <c r="B359" s="45"/>
      <c r="C359" s="45"/>
      <c r="D359" s="51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</row>
    <row r="360" spans="1:28" ht="13">
      <c r="A360" s="45"/>
      <c r="B360" s="45"/>
      <c r="C360" s="45"/>
      <c r="D360" s="51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</row>
    <row r="361" spans="1:28" ht="13">
      <c r="A361" s="45"/>
      <c r="B361" s="45"/>
      <c r="C361" s="45"/>
      <c r="D361" s="51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</row>
    <row r="362" spans="1:28" ht="13">
      <c r="A362" s="45"/>
      <c r="B362" s="45"/>
      <c r="C362" s="45"/>
      <c r="D362" s="51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</row>
    <row r="363" spans="1:28" ht="13">
      <c r="A363" s="45"/>
      <c r="B363" s="45"/>
      <c r="C363" s="45"/>
      <c r="D363" s="51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</row>
    <row r="364" spans="1:28" ht="13">
      <c r="A364" s="45"/>
      <c r="B364" s="45"/>
      <c r="C364" s="45"/>
      <c r="D364" s="51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</row>
    <row r="365" spans="1:28" ht="13">
      <c r="A365" s="45"/>
      <c r="B365" s="45"/>
      <c r="C365" s="45"/>
      <c r="D365" s="51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</row>
    <row r="366" spans="1:28" ht="13">
      <c r="A366" s="45"/>
      <c r="B366" s="45"/>
      <c r="C366" s="45"/>
      <c r="D366" s="51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</row>
    <row r="367" spans="1:28" ht="13">
      <c r="A367" s="45"/>
      <c r="B367" s="45"/>
      <c r="C367" s="45"/>
      <c r="D367" s="51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</row>
    <row r="368" spans="1:28" ht="13">
      <c r="A368" s="45"/>
      <c r="B368" s="45"/>
      <c r="C368" s="45"/>
      <c r="D368" s="51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</row>
    <row r="369" spans="1:28" ht="13">
      <c r="A369" s="45"/>
      <c r="B369" s="45"/>
      <c r="C369" s="45"/>
      <c r="D369" s="51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</row>
    <row r="370" spans="1:28" ht="13">
      <c r="A370" s="45"/>
      <c r="B370" s="45"/>
      <c r="C370" s="45"/>
      <c r="D370" s="51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</row>
    <row r="371" spans="1:28" ht="13">
      <c r="A371" s="45"/>
      <c r="B371" s="45"/>
      <c r="C371" s="45"/>
      <c r="D371" s="51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</row>
    <row r="372" spans="1:28" ht="13">
      <c r="A372" s="45"/>
      <c r="B372" s="45"/>
      <c r="C372" s="45"/>
      <c r="D372" s="51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</row>
    <row r="373" spans="1:28" ht="13">
      <c r="A373" s="45"/>
      <c r="B373" s="45"/>
      <c r="C373" s="45"/>
      <c r="D373" s="51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</row>
    <row r="374" spans="1:28" ht="13">
      <c r="A374" s="45"/>
      <c r="B374" s="45"/>
      <c r="C374" s="45"/>
      <c r="D374" s="51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</row>
    <row r="375" spans="1:28" ht="13">
      <c r="A375" s="45"/>
      <c r="B375" s="45"/>
      <c r="C375" s="45"/>
      <c r="D375" s="51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</row>
    <row r="376" spans="1:28" ht="13">
      <c r="A376" s="45"/>
      <c r="B376" s="45"/>
      <c r="C376" s="45"/>
      <c r="D376" s="51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</row>
    <row r="377" spans="1:28" ht="13">
      <c r="A377" s="45"/>
      <c r="B377" s="45"/>
      <c r="C377" s="45"/>
      <c r="D377" s="51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</row>
    <row r="378" spans="1:28" ht="13">
      <c r="A378" s="45"/>
      <c r="B378" s="45"/>
      <c r="C378" s="45"/>
      <c r="D378" s="51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</row>
    <row r="379" spans="1:28" ht="13">
      <c r="A379" s="45"/>
      <c r="B379" s="45"/>
      <c r="C379" s="45"/>
      <c r="D379" s="51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</row>
    <row r="380" spans="1:28" ht="13">
      <c r="A380" s="45"/>
      <c r="B380" s="45"/>
      <c r="C380" s="45"/>
      <c r="D380" s="51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</row>
    <row r="381" spans="1:28" ht="13">
      <c r="A381" s="45"/>
      <c r="B381" s="45"/>
      <c r="C381" s="45"/>
      <c r="D381" s="51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</row>
    <row r="382" spans="1:28" ht="13">
      <c r="A382" s="45"/>
      <c r="B382" s="45"/>
      <c r="C382" s="45"/>
      <c r="D382" s="51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</row>
    <row r="383" spans="1:28" ht="13">
      <c r="A383" s="45"/>
      <c r="B383" s="45"/>
      <c r="C383" s="45"/>
      <c r="D383" s="51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</row>
    <row r="384" spans="1:28" ht="13">
      <c r="A384" s="45"/>
      <c r="B384" s="45"/>
      <c r="C384" s="45"/>
      <c r="D384" s="51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</row>
    <row r="385" spans="1:28" ht="13">
      <c r="A385" s="45"/>
      <c r="B385" s="45"/>
      <c r="C385" s="45"/>
      <c r="D385" s="51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</row>
    <row r="386" spans="1:28" ht="13">
      <c r="A386" s="45"/>
      <c r="B386" s="45"/>
      <c r="C386" s="45"/>
      <c r="D386" s="51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</row>
    <row r="387" spans="1:28" ht="13">
      <c r="A387" s="45"/>
      <c r="B387" s="45"/>
      <c r="C387" s="45"/>
      <c r="D387" s="51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</row>
    <row r="388" spans="1:28" ht="13">
      <c r="A388" s="45"/>
      <c r="B388" s="45"/>
      <c r="C388" s="45"/>
      <c r="D388" s="51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</row>
    <row r="389" spans="1:28" ht="13">
      <c r="A389" s="45"/>
      <c r="B389" s="45"/>
      <c r="C389" s="45"/>
      <c r="D389" s="51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</row>
    <row r="390" spans="1:28" ht="13">
      <c r="A390" s="45"/>
      <c r="B390" s="45"/>
      <c r="C390" s="45"/>
      <c r="D390" s="51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</row>
    <row r="391" spans="1:28" ht="13">
      <c r="A391" s="45"/>
      <c r="B391" s="45"/>
      <c r="C391" s="45"/>
      <c r="D391" s="51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</row>
    <row r="392" spans="1:28" ht="13">
      <c r="A392" s="45"/>
      <c r="B392" s="45"/>
      <c r="C392" s="45"/>
      <c r="D392" s="51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</row>
    <row r="393" spans="1:28" ht="13">
      <c r="A393" s="45"/>
      <c r="B393" s="45"/>
      <c r="C393" s="45"/>
      <c r="D393" s="51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</row>
    <row r="394" spans="1:28" ht="13">
      <c r="A394" s="45"/>
      <c r="B394" s="45"/>
      <c r="C394" s="45"/>
      <c r="D394" s="51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</row>
    <row r="395" spans="1:28" ht="13">
      <c r="A395" s="45"/>
      <c r="B395" s="45"/>
      <c r="C395" s="45"/>
      <c r="D395" s="51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</row>
    <row r="396" spans="1:28" ht="13">
      <c r="A396" s="45"/>
      <c r="B396" s="45"/>
      <c r="C396" s="45"/>
      <c r="D396" s="51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</row>
    <row r="397" spans="1:28" ht="13">
      <c r="A397" s="45"/>
      <c r="B397" s="45"/>
      <c r="C397" s="45"/>
      <c r="D397" s="51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</row>
    <row r="398" spans="1:28" ht="13">
      <c r="A398" s="45"/>
      <c r="B398" s="45"/>
      <c r="C398" s="45"/>
      <c r="D398" s="51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</row>
    <row r="399" spans="1:28" ht="13">
      <c r="A399" s="45"/>
      <c r="B399" s="45"/>
      <c r="C399" s="45"/>
      <c r="D399" s="51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</row>
    <row r="400" spans="1:28" ht="13">
      <c r="A400" s="45"/>
      <c r="B400" s="45"/>
      <c r="C400" s="45"/>
      <c r="D400" s="51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</row>
    <row r="401" spans="1:28" ht="13">
      <c r="A401" s="45"/>
      <c r="B401" s="45"/>
      <c r="C401" s="45"/>
      <c r="D401" s="51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</row>
    <row r="402" spans="1:28" ht="13">
      <c r="A402" s="45"/>
      <c r="B402" s="45"/>
      <c r="C402" s="45"/>
      <c r="D402" s="51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</row>
    <row r="403" spans="1:28" ht="13">
      <c r="A403" s="45"/>
      <c r="B403" s="45"/>
      <c r="C403" s="45"/>
      <c r="D403" s="51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</row>
    <row r="404" spans="1:28" ht="13">
      <c r="A404" s="45"/>
      <c r="B404" s="45"/>
      <c r="C404" s="45"/>
      <c r="D404" s="51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</row>
    <row r="405" spans="1:28" ht="13">
      <c r="A405" s="45"/>
      <c r="B405" s="45"/>
      <c r="C405" s="45"/>
      <c r="D405" s="51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</row>
    <row r="406" spans="1:28" ht="13">
      <c r="A406" s="45"/>
      <c r="B406" s="45"/>
      <c r="C406" s="45"/>
      <c r="D406" s="51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</row>
    <row r="407" spans="1:28" ht="13">
      <c r="A407" s="45"/>
      <c r="B407" s="45"/>
      <c r="C407" s="45"/>
      <c r="D407" s="51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</row>
    <row r="408" spans="1:28" ht="13">
      <c r="A408" s="45"/>
      <c r="B408" s="45"/>
      <c r="C408" s="45"/>
      <c r="D408" s="51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</row>
    <row r="409" spans="1:28" ht="13">
      <c r="A409" s="45"/>
      <c r="B409" s="45"/>
      <c r="C409" s="45"/>
      <c r="D409" s="51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</row>
    <row r="410" spans="1:28" ht="13">
      <c r="A410" s="45"/>
      <c r="B410" s="45"/>
      <c r="C410" s="45"/>
      <c r="D410" s="51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</row>
    <row r="411" spans="1:28" ht="13">
      <c r="A411" s="45"/>
      <c r="B411" s="45"/>
      <c r="C411" s="45"/>
      <c r="D411" s="51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</row>
    <row r="412" spans="1:28" ht="13">
      <c r="A412" s="45"/>
      <c r="B412" s="45"/>
      <c r="C412" s="45"/>
      <c r="D412" s="51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</row>
    <row r="413" spans="1:28" ht="13">
      <c r="A413" s="45"/>
      <c r="B413" s="45"/>
      <c r="C413" s="45"/>
      <c r="D413" s="51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</row>
    <row r="414" spans="1:28" ht="13">
      <c r="A414" s="45"/>
      <c r="B414" s="45"/>
      <c r="C414" s="45"/>
      <c r="D414" s="51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</row>
    <row r="415" spans="1:28" ht="13">
      <c r="A415" s="45"/>
      <c r="B415" s="45"/>
      <c r="C415" s="45"/>
      <c r="D415" s="51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</row>
    <row r="416" spans="1:28" ht="13">
      <c r="A416" s="45"/>
      <c r="B416" s="45"/>
      <c r="C416" s="45"/>
      <c r="D416" s="51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</row>
    <row r="417" spans="1:28" ht="13">
      <c r="A417" s="45"/>
      <c r="B417" s="45"/>
      <c r="C417" s="45"/>
      <c r="D417" s="51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</row>
    <row r="418" spans="1:28" ht="13">
      <c r="A418" s="45"/>
      <c r="B418" s="45"/>
      <c r="C418" s="45"/>
      <c r="D418" s="51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</row>
    <row r="419" spans="1:28" ht="13">
      <c r="A419" s="45"/>
      <c r="B419" s="45"/>
      <c r="C419" s="45"/>
      <c r="D419" s="51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</row>
    <row r="420" spans="1:28" ht="13">
      <c r="A420" s="45"/>
      <c r="B420" s="45"/>
      <c r="C420" s="45"/>
      <c r="D420" s="51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</row>
    <row r="421" spans="1:28" ht="13">
      <c r="A421" s="45"/>
      <c r="B421" s="45"/>
      <c r="C421" s="45"/>
      <c r="D421" s="51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</row>
    <row r="422" spans="1:28" ht="13">
      <c r="A422" s="45"/>
      <c r="B422" s="45"/>
      <c r="C422" s="45"/>
      <c r="D422" s="51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</row>
    <row r="423" spans="1:28" ht="13">
      <c r="A423" s="45"/>
      <c r="B423" s="45"/>
      <c r="C423" s="45"/>
      <c r="D423" s="51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</row>
    <row r="424" spans="1:28" ht="13">
      <c r="A424" s="45"/>
      <c r="B424" s="45"/>
      <c r="C424" s="45"/>
      <c r="D424" s="51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</row>
    <row r="425" spans="1:28" ht="13">
      <c r="A425" s="45"/>
      <c r="B425" s="45"/>
      <c r="C425" s="45"/>
      <c r="D425" s="51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</row>
    <row r="426" spans="1:28" ht="13">
      <c r="A426" s="45"/>
      <c r="B426" s="45"/>
      <c r="C426" s="45"/>
      <c r="D426" s="51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</row>
    <row r="427" spans="1:28" ht="13">
      <c r="A427" s="45"/>
      <c r="B427" s="45"/>
      <c r="C427" s="45"/>
      <c r="D427" s="51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</row>
    <row r="428" spans="1:28" ht="13">
      <c r="A428" s="45"/>
      <c r="B428" s="45"/>
      <c r="C428" s="45"/>
      <c r="D428" s="51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</row>
    <row r="429" spans="1:28" ht="13">
      <c r="A429" s="45"/>
      <c r="B429" s="45"/>
      <c r="C429" s="45"/>
      <c r="D429" s="51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</row>
    <row r="430" spans="1:28" ht="13">
      <c r="A430" s="45"/>
      <c r="B430" s="45"/>
      <c r="C430" s="45"/>
      <c r="D430" s="51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</row>
    <row r="431" spans="1:28" ht="13">
      <c r="A431" s="45"/>
      <c r="B431" s="45"/>
      <c r="C431" s="45"/>
      <c r="D431" s="51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</row>
    <row r="432" spans="1:28" ht="13">
      <c r="A432" s="45"/>
      <c r="B432" s="45"/>
      <c r="C432" s="45"/>
      <c r="D432" s="51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</row>
    <row r="433" spans="1:28" ht="13">
      <c r="A433" s="45"/>
      <c r="B433" s="45"/>
      <c r="C433" s="45"/>
      <c r="D433" s="51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</row>
    <row r="434" spans="1:28" ht="13">
      <c r="A434" s="45"/>
      <c r="B434" s="45"/>
      <c r="C434" s="45"/>
      <c r="D434" s="51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</row>
    <row r="435" spans="1:28" ht="13">
      <c r="A435" s="45"/>
      <c r="B435" s="45"/>
      <c r="C435" s="45"/>
      <c r="D435" s="51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</row>
    <row r="436" spans="1:28" ht="13">
      <c r="A436" s="45"/>
      <c r="B436" s="45"/>
      <c r="C436" s="45"/>
      <c r="D436" s="51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</row>
    <row r="437" spans="1:28" ht="13">
      <c r="A437" s="45"/>
      <c r="B437" s="45"/>
      <c r="C437" s="45"/>
      <c r="D437" s="51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</row>
    <row r="438" spans="1:28" ht="13">
      <c r="A438" s="45"/>
      <c r="B438" s="45"/>
      <c r="C438" s="45"/>
      <c r="D438" s="51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</row>
    <row r="439" spans="1:28" ht="13">
      <c r="A439" s="45"/>
      <c r="B439" s="45"/>
      <c r="C439" s="45"/>
      <c r="D439" s="51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</row>
    <row r="440" spans="1:28" ht="13">
      <c r="A440" s="45"/>
      <c r="B440" s="45"/>
      <c r="C440" s="45"/>
      <c r="D440" s="51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</row>
    <row r="441" spans="1:28" ht="13">
      <c r="A441" s="45"/>
      <c r="B441" s="45"/>
      <c r="C441" s="45"/>
      <c r="D441" s="51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</row>
    <row r="442" spans="1:28" ht="13">
      <c r="A442" s="45"/>
      <c r="B442" s="45"/>
      <c r="C442" s="45"/>
      <c r="D442" s="51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</row>
    <row r="443" spans="1:28" ht="13">
      <c r="A443" s="45"/>
      <c r="B443" s="45"/>
      <c r="C443" s="45"/>
      <c r="D443" s="51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</row>
    <row r="444" spans="1:28" ht="13">
      <c r="A444" s="45"/>
      <c r="B444" s="45"/>
      <c r="C444" s="45"/>
      <c r="D444" s="51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</row>
    <row r="445" spans="1:28" ht="13">
      <c r="A445" s="45"/>
      <c r="B445" s="45"/>
      <c r="C445" s="45"/>
      <c r="D445" s="51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</row>
    <row r="446" spans="1:28" ht="13">
      <c r="A446" s="45"/>
      <c r="B446" s="45"/>
      <c r="C446" s="45"/>
      <c r="D446" s="51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</row>
    <row r="447" spans="1:28" ht="13">
      <c r="A447" s="45"/>
      <c r="B447" s="45"/>
      <c r="C447" s="45"/>
      <c r="D447" s="51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</row>
    <row r="448" spans="1:28" ht="13">
      <c r="A448" s="45"/>
      <c r="B448" s="45"/>
      <c r="C448" s="45"/>
      <c r="D448" s="51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</row>
    <row r="449" spans="1:28" ht="13">
      <c r="A449" s="45"/>
      <c r="B449" s="45"/>
      <c r="C449" s="45"/>
      <c r="D449" s="51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</row>
    <row r="450" spans="1:28" ht="13">
      <c r="A450" s="45"/>
      <c r="B450" s="45"/>
      <c r="C450" s="45"/>
      <c r="D450" s="51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</row>
    <row r="451" spans="1:28" ht="13">
      <c r="A451" s="45"/>
      <c r="B451" s="45"/>
      <c r="C451" s="45"/>
      <c r="D451" s="51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</row>
    <row r="452" spans="1:28" ht="13">
      <c r="A452" s="45"/>
      <c r="B452" s="45"/>
      <c r="C452" s="45"/>
      <c r="D452" s="51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</row>
    <row r="453" spans="1:28" ht="13">
      <c r="A453" s="45"/>
      <c r="B453" s="45"/>
      <c r="C453" s="45"/>
      <c r="D453" s="51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</row>
    <row r="454" spans="1:28" ht="13">
      <c r="A454" s="45"/>
      <c r="B454" s="45"/>
      <c r="C454" s="45"/>
      <c r="D454" s="51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</row>
    <row r="455" spans="1:28" ht="13">
      <c r="A455" s="45"/>
      <c r="B455" s="45"/>
      <c r="C455" s="45"/>
      <c r="D455" s="51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</row>
    <row r="456" spans="1:28" ht="13">
      <c r="A456" s="45"/>
      <c r="B456" s="45"/>
      <c r="C456" s="45"/>
      <c r="D456" s="51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</row>
    <row r="457" spans="1:28" ht="13">
      <c r="A457" s="45"/>
      <c r="B457" s="45"/>
      <c r="C457" s="45"/>
      <c r="D457" s="51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</row>
    <row r="458" spans="1:28" ht="13">
      <c r="A458" s="45"/>
      <c r="B458" s="45"/>
      <c r="C458" s="45"/>
      <c r="D458" s="51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</row>
    <row r="459" spans="1:28" ht="13">
      <c r="A459" s="45"/>
      <c r="B459" s="45"/>
      <c r="C459" s="45"/>
      <c r="D459" s="51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</row>
    <row r="460" spans="1:28" ht="13">
      <c r="A460" s="45"/>
      <c r="B460" s="45"/>
      <c r="C460" s="45"/>
      <c r="D460" s="51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</row>
    <row r="461" spans="1:28" ht="13">
      <c r="A461" s="45"/>
      <c r="B461" s="45"/>
      <c r="C461" s="45"/>
      <c r="D461" s="51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</row>
    <row r="462" spans="1:28" ht="13">
      <c r="A462" s="45"/>
      <c r="B462" s="45"/>
      <c r="C462" s="45"/>
      <c r="D462" s="51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</row>
    <row r="463" spans="1:28" ht="13">
      <c r="A463" s="45"/>
      <c r="B463" s="45"/>
      <c r="C463" s="45"/>
      <c r="D463" s="51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</row>
    <row r="464" spans="1:28" ht="13">
      <c r="A464" s="45"/>
      <c r="B464" s="45"/>
      <c r="C464" s="45"/>
      <c r="D464" s="51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</row>
    <row r="465" spans="1:28" ht="13">
      <c r="A465" s="45"/>
      <c r="B465" s="45"/>
      <c r="C465" s="45"/>
      <c r="D465" s="51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</row>
    <row r="466" spans="1:28" ht="13">
      <c r="A466" s="45"/>
      <c r="B466" s="45"/>
      <c r="C466" s="45"/>
      <c r="D466" s="51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</row>
    <row r="467" spans="1:28" ht="13">
      <c r="A467" s="45"/>
      <c r="B467" s="45"/>
      <c r="C467" s="45"/>
      <c r="D467" s="51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</row>
    <row r="468" spans="1:28" ht="13">
      <c r="A468" s="45"/>
      <c r="B468" s="45"/>
      <c r="C468" s="45"/>
      <c r="D468" s="51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</row>
    <row r="469" spans="1:28" ht="13">
      <c r="A469" s="45"/>
      <c r="B469" s="45"/>
      <c r="C469" s="45"/>
      <c r="D469" s="51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</row>
    <row r="470" spans="1:28" ht="13">
      <c r="A470" s="45"/>
      <c r="B470" s="45"/>
      <c r="C470" s="45"/>
      <c r="D470" s="51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</row>
    <row r="471" spans="1:28" ht="13">
      <c r="A471" s="45"/>
      <c r="B471" s="45"/>
      <c r="C471" s="45"/>
      <c r="D471" s="51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</row>
    <row r="472" spans="1:28" ht="13">
      <c r="A472" s="45"/>
      <c r="B472" s="45"/>
      <c r="C472" s="45"/>
      <c r="D472" s="51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</row>
    <row r="473" spans="1:28" ht="13">
      <c r="A473" s="45"/>
      <c r="B473" s="45"/>
      <c r="C473" s="45"/>
      <c r="D473" s="51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</row>
    <row r="474" spans="1:28" ht="13">
      <c r="A474" s="45"/>
      <c r="B474" s="45"/>
      <c r="C474" s="45"/>
      <c r="D474" s="51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</row>
    <row r="475" spans="1:28" ht="13">
      <c r="A475" s="45"/>
      <c r="B475" s="45"/>
      <c r="C475" s="45"/>
      <c r="D475" s="51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</row>
    <row r="476" spans="1:28" ht="13">
      <c r="A476" s="45"/>
      <c r="B476" s="45"/>
      <c r="C476" s="45"/>
      <c r="D476" s="51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</row>
    <row r="477" spans="1:28" ht="13">
      <c r="A477" s="45"/>
      <c r="B477" s="45"/>
      <c r="C477" s="45"/>
      <c r="D477" s="51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</row>
    <row r="478" spans="1:28" ht="13">
      <c r="A478" s="45"/>
      <c r="B478" s="45"/>
      <c r="C478" s="45"/>
      <c r="D478" s="51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</row>
    <row r="479" spans="1:28" ht="13">
      <c r="A479" s="45"/>
      <c r="B479" s="45"/>
      <c r="C479" s="45"/>
      <c r="D479" s="51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</row>
    <row r="480" spans="1:28" ht="13">
      <c r="A480" s="45"/>
      <c r="B480" s="45"/>
      <c r="C480" s="45"/>
      <c r="D480" s="51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</row>
    <row r="481" spans="1:28" ht="13">
      <c r="A481" s="45"/>
      <c r="B481" s="45"/>
      <c r="C481" s="45"/>
      <c r="D481" s="51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</row>
    <row r="482" spans="1:28" ht="13">
      <c r="A482" s="45"/>
      <c r="B482" s="45"/>
      <c r="C482" s="45"/>
      <c r="D482" s="51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</row>
    <row r="483" spans="1:28" ht="13">
      <c r="A483" s="45"/>
      <c r="B483" s="45"/>
      <c r="C483" s="45"/>
      <c r="D483" s="51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</row>
    <row r="484" spans="1:28" ht="13">
      <c r="A484" s="45"/>
      <c r="B484" s="45"/>
      <c r="C484" s="45"/>
      <c r="D484" s="51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</row>
    <row r="485" spans="1:28" ht="13">
      <c r="A485" s="45"/>
      <c r="B485" s="45"/>
      <c r="C485" s="45"/>
      <c r="D485" s="51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</row>
    <row r="486" spans="1:28" ht="13">
      <c r="A486" s="45"/>
      <c r="B486" s="45"/>
      <c r="C486" s="45"/>
      <c r="D486" s="51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</row>
    <row r="487" spans="1:28" ht="13">
      <c r="A487" s="45"/>
      <c r="B487" s="45"/>
      <c r="C487" s="45"/>
      <c r="D487" s="51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</row>
    <row r="488" spans="1:28" ht="13">
      <c r="A488" s="45"/>
      <c r="B488" s="45"/>
      <c r="C488" s="45"/>
      <c r="D488" s="51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</row>
    <row r="489" spans="1:28" ht="13">
      <c r="A489" s="45"/>
      <c r="B489" s="45"/>
      <c r="C489" s="45"/>
      <c r="D489" s="51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</row>
    <row r="490" spans="1:28" ht="13">
      <c r="A490" s="45"/>
      <c r="B490" s="45"/>
      <c r="C490" s="45"/>
      <c r="D490" s="51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</row>
    <row r="491" spans="1:28" ht="13">
      <c r="A491" s="45"/>
      <c r="B491" s="45"/>
      <c r="C491" s="45"/>
      <c r="D491" s="51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</row>
    <row r="492" spans="1:28" ht="13">
      <c r="A492" s="45"/>
      <c r="B492" s="45"/>
      <c r="C492" s="45"/>
      <c r="D492" s="51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</row>
    <row r="493" spans="1:28" ht="13">
      <c r="A493" s="45"/>
      <c r="B493" s="45"/>
      <c r="C493" s="45"/>
      <c r="D493" s="51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</row>
    <row r="494" spans="1:28" ht="13">
      <c r="A494" s="45"/>
      <c r="B494" s="45"/>
      <c r="C494" s="45"/>
      <c r="D494" s="51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</row>
    <row r="495" spans="1:28" ht="13">
      <c r="A495" s="45"/>
      <c r="B495" s="45"/>
      <c r="C495" s="45"/>
      <c r="D495" s="51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</row>
    <row r="496" spans="1:28" ht="13">
      <c r="A496" s="45"/>
      <c r="B496" s="45"/>
      <c r="C496" s="45"/>
      <c r="D496" s="51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</row>
    <row r="497" spans="1:28" ht="13">
      <c r="A497" s="45"/>
      <c r="B497" s="45"/>
      <c r="C497" s="45"/>
      <c r="D497" s="51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</row>
    <row r="498" spans="1:28" ht="13">
      <c r="A498" s="45"/>
      <c r="B498" s="45"/>
      <c r="C498" s="45"/>
      <c r="D498" s="51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</row>
    <row r="499" spans="1:28" ht="13">
      <c r="A499" s="45"/>
      <c r="B499" s="45"/>
      <c r="C499" s="45"/>
      <c r="D499" s="51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</row>
    <row r="500" spans="1:28" ht="13">
      <c r="A500" s="45"/>
      <c r="B500" s="45"/>
      <c r="C500" s="45"/>
      <c r="D500" s="51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</row>
    <row r="501" spans="1:28" ht="13">
      <c r="A501" s="45"/>
      <c r="B501" s="45"/>
      <c r="C501" s="45"/>
      <c r="D501" s="51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</row>
    <row r="502" spans="1:28" ht="13">
      <c r="A502" s="45"/>
      <c r="B502" s="45"/>
      <c r="C502" s="45"/>
      <c r="D502" s="51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</row>
    <row r="503" spans="1:28" ht="13">
      <c r="A503" s="45"/>
      <c r="B503" s="45"/>
      <c r="C503" s="45"/>
      <c r="D503" s="51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</row>
    <row r="504" spans="1:28" ht="13">
      <c r="A504" s="45"/>
      <c r="B504" s="45"/>
      <c r="C504" s="45"/>
      <c r="D504" s="51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</row>
    <row r="505" spans="1:28" ht="13">
      <c r="A505" s="45"/>
      <c r="B505" s="45"/>
      <c r="C505" s="45"/>
      <c r="D505" s="51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</row>
    <row r="506" spans="1:28" ht="13">
      <c r="A506" s="45"/>
      <c r="B506" s="45"/>
      <c r="C506" s="45"/>
      <c r="D506" s="51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</row>
    <row r="507" spans="1:28" ht="13">
      <c r="A507" s="45"/>
      <c r="B507" s="45"/>
      <c r="C507" s="45"/>
      <c r="D507" s="51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</row>
    <row r="508" spans="1:28" ht="13">
      <c r="A508" s="45"/>
      <c r="B508" s="45"/>
      <c r="C508" s="45"/>
      <c r="D508" s="51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</row>
    <row r="509" spans="1:28" ht="13">
      <c r="A509" s="45"/>
      <c r="B509" s="45"/>
      <c r="C509" s="45"/>
      <c r="D509" s="51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</row>
    <row r="510" spans="1:28" ht="13">
      <c r="A510" s="45"/>
      <c r="B510" s="45"/>
      <c r="C510" s="45"/>
      <c r="D510" s="51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</row>
    <row r="511" spans="1:28" ht="13">
      <c r="A511" s="45"/>
      <c r="B511" s="45"/>
      <c r="C511" s="45"/>
      <c r="D511" s="51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</row>
    <row r="512" spans="1:28" ht="13">
      <c r="A512" s="45"/>
      <c r="B512" s="45"/>
      <c r="C512" s="45"/>
      <c r="D512" s="51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</row>
    <row r="513" spans="1:28" ht="13">
      <c r="A513" s="45"/>
      <c r="B513" s="45"/>
      <c r="C513" s="45"/>
      <c r="D513" s="51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</row>
    <row r="514" spans="1:28" ht="13">
      <c r="A514" s="45"/>
      <c r="B514" s="45"/>
      <c r="C514" s="45"/>
      <c r="D514" s="51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</row>
    <row r="515" spans="1:28" ht="13">
      <c r="A515" s="45"/>
      <c r="B515" s="45"/>
      <c r="C515" s="45"/>
      <c r="D515" s="51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</row>
    <row r="516" spans="1:28" ht="13">
      <c r="A516" s="45"/>
      <c r="B516" s="45"/>
      <c r="C516" s="45"/>
      <c r="D516" s="51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</row>
    <row r="517" spans="1:28" ht="13">
      <c r="A517" s="45"/>
      <c r="B517" s="45"/>
      <c r="C517" s="45"/>
      <c r="D517" s="51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</row>
    <row r="518" spans="1:28" ht="13">
      <c r="A518" s="45"/>
      <c r="B518" s="45"/>
      <c r="C518" s="45"/>
      <c r="D518" s="51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</row>
    <row r="519" spans="1:28" ht="13">
      <c r="A519" s="45"/>
      <c r="B519" s="45"/>
      <c r="C519" s="45"/>
      <c r="D519" s="51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</row>
    <row r="520" spans="1:28" ht="13">
      <c r="A520" s="45"/>
      <c r="B520" s="45"/>
      <c r="C520" s="45"/>
      <c r="D520" s="51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</row>
    <row r="521" spans="1:28" ht="13">
      <c r="A521" s="45"/>
      <c r="B521" s="45"/>
      <c r="C521" s="45"/>
      <c r="D521" s="51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</row>
    <row r="522" spans="1:28" ht="13">
      <c r="A522" s="45"/>
      <c r="B522" s="45"/>
      <c r="C522" s="45"/>
      <c r="D522" s="51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</row>
    <row r="523" spans="1:28" ht="13">
      <c r="A523" s="45"/>
      <c r="B523" s="45"/>
      <c r="C523" s="45"/>
      <c r="D523" s="51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</row>
    <row r="524" spans="1:28" ht="13">
      <c r="A524" s="45"/>
      <c r="B524" s="45"/>
      <c r="C524" s="45"/>
      <c r="D524" s="51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</row>
    <row r="525" spans="1:28" ht="13">
      <c r="A525" s="45"/>
      <c r="B525" s="45"/>
      <c r="C525" s="45"/>
      <c r="D525" s="51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</row>
    <row r="526" spans="1:28" ht="13">
      <c r="A526" s="45"/>
      <c r="B526" s="45"/>
      <c r="C526" s="45"/>
      <c r="D526" s="51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</row>
    <row r="527" spans="1:28" ht="13">
      <c r="A527" s="45"/>
      <c r="B527" s="45"/>
      <c r="C527" s="45"/>
      <c r="D527" s="51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</row>
    <row r="528" spans="1:28" ht="13">
      <c r="A528" s="45"/>
      <c r="B528" s="45"/>
      <c r="C528" s="45"/>
      <c r="D528" s="51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</row>
    <row r="529" spans="1:28" ht="13">
      <c r="A529" s="45"/>
      <c r="B529" s="45"/>
      <c r="C529" s="45"/>
      <c r="D529" s="51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</row>
    <row r="530" spans="1:28" ht="13">
      <c r="A530" s="45"/>
      <c r="B530" s="45"/>
      <c r="C530" s="45"/>
      <c r="D530" s="51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</row>
    <row r="531" spans="1:28" ht="13">
      <c r="A531" s="45"/>
      <c r="B531" s="45"/>
      <c r="C531" s="45"/>
      <c r="D531" s="51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</row>
    <row r="532" spans="1:28" ht="13">
      <c r="A532" s="45"/>
      <c r="B532" s="45"/>
      <c r="C532" s="45"/>
      <c r="D532" s="51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</row>
    <row r="533" spans="1:28" ht="13">
      <c r="A533" s="45"/>
      <c r="B533" s="45"/>
      <c r="C533" s="45"/>
      <c r="D533" s="51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</row>
    <row r="534" spans="1:28" ht="13">
      <c r="A534" s="45"/>
      <c r="B534" s="45"/>
      <c r="C534" s="45"/>
      <c r="D534" s="51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</row>
    <row r="535" spans="1:28" ht="13">
      <c r="A535" s="45"/>
      <c r="B535" s="45"/>
      <c r="C535" s="45"/>
      <c r="D535" s="51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</row>
    <row r="536" spans="1:28" ht="13">
      <c r="A536" s="45"/>
      <c r="B536" s="45"/>
      <c r="C536" s="45"/>
      <c r="D536" s="51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</row>
    <row r="537" spans="1:28" ht="13">
      <c r="A537" s="45"/>
      <c r="B537" s="45"/>
      <c r="C537" s="45"/>
      <c r="D537" s="51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</row>
    <row r="538" spans="1:28" ht="13">
      <c r="A538" s="45"/>
      <c r="B538" s="45"/>
      <c r="C538" s="45"/>
      <c r="D538" s="51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</row>
    <row r="539" spans="1:28" ht="13">
      <c r="A539" s="45"/>
      <c r="B539" s="45"/>
      <c r="C539" s="45"/>
      <c r="D539" s="51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</row>
    <row r="540" spans="1:28" ht="13">
      <c r="A540" s="45"/>
      <c r="B540" s="45"/>
      <c r="C540" s="45"/>
      <c r="D540" s="51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</row>
    <row r="541" spans="1:28" ht="13">
      <c r="A541" s="45"/>
      <c r="B541" s="45"/>
      <c r="C541" s="45"/>
      <c r="D541" s="51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</row>
    <row r="542" spans="1:28" ht="13">
      <c r="A542" s="45"/>
      <c r="B542" s="45"/>
      <c r="C542" s="45"/>
      <c r="D542" s="51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</row>
    <row r="543" spans="1:28" ht="13">
      <c r="A543" s="45"/>
      <c r="B543" s="45"/>
      <c r="C543" s="45"/>
      <c r="D543" s="51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</row>
    <row r="544" spans="1:28" ht="13">
      <c r="A544" s="45"/>
      <c r="B544" s="45"/>
      <c r="C544" s="45"/>
      <c r="D544" s="51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</row>
    <row r="545" spans="1:28" ht="13">
      <c r="A545" s="45"/>
      <c r="B545" s="45"/>
      <c r="C545" s="45"/>
      <c r="D545" s="51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</row>
    <row r="546" spans="1:28" ht="13">
      <c r="A546" s="45"/>
      <c r="B546" s="45"/>
      <c r="C546" s="45"/>
      <c r="D546" s="51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</row>
    <row r="547" spans="1:28" ht="13">
      <c r="A547" s="45"/>
      <c r="B547" s="45"/>
      <c r="C547" s="45"/>
      <c r="D547" s="51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</row>
    <row r="548" spans="1:28" ht="13">
      <c r="A548" s="45"/>
      <c r="B548" s="45"/>
      <c r="C548" s="45"/>
      <c r="D548" s="51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</row>
    <row r="549" spans="1:28" ht="13">
      <c r="A549" s="45"/>
      <c r="B549" s="45"/>
      <c r="C549" s="45"/>
      <c r="D549" s="51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</row>
    <row r="550" spans="1:28" ht="13">
      <c r="A550" s="45"/>
      <c r="B550" s="45"/>
      <c r="C550" s="45"/>
      <c r="D550" s="51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</row>
    <row r="551" spans="1:28" ht="13">
      <c r="A551" s="45"/>
      <c r="B551" s="45"/>
      <c r="C551" s="45"/>
      <c r="D551" s="51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</row>
    <row r="552" spans="1:28" ht="13">
      <c r="A552" s="45"/>
      <c r="B552" s="45"/>
      <c r="C552" s="45"/>
      <c r="D552" s="51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</row>
    <row r="553" spans="1:28" ht="13">
      <c r="A553" s="45"/>
      <c r="B553" s="45"/>
      <c r="C553" s="45"/>
      <c r="D553" s="51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</row>
    <row r="554" spans="1:28" ht="13">
      <c r="A554" s="45"/>
      <c r="B554" s="45"/>
      <c r="C554" s="45"/>
      <c r="D554" s="51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</row>
    <row r="555" spans="1:28" ht="13">
      <c r="A555" s="45"/>
      <c r="B555" s="45"/>
      <c r="C555" s="45"/>
      <c r="D555" s="51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</row>
    <row r="556" spans="1:28" ht="13">
      <c r="A556" s="45"/>
      <c r="B556" s="45"/>
      <c r="C556" s="45"/>
      <c r="D556" s="51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</row>
    <row r="557" spans="1:28" ht="13">
      <c r="A557" s="45"/>
      <c r="B557" s="45"/>
      <c r="C557" s="45"/>
      <c r="D557" s="51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</row>
    <row r="558" spans="1:28" ht="13">
      <c r="A558" s="45"/>
      <c r="B558" s="45"/>
      <c r="C558" s="45"/>
      <c r="D558" s="51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</row>
    <row r="559" spans="1:28" ht="13">
      <c r="A559" s="45"/>
      <c r="B559" s="45"/>
      <c r="C559" s="45"/>
      <c r="D559" s="51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</row>
    <row r="560" spans="1:28" ht="13">
      <c r="A560" s="45"/>
      <c r="B560" s="45"/>
      <c r="C560" s="45"/>
      <c r="D560" s="51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</row>
    <row r="561" spans="1:28" ht="13">
      <c r="A561" s="45"/>
      <c r="B561" s="45"/>
      <c r="C561" s="45"/>
      <c r="D561" s="51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</row>
    <row r="562" spans="1:28" ht="13">
      <c r="A562" s="45"/>
      <c r="B562" s="45"/>
      <c r="C562" s="45"/>
      <c r="D562" s="51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</row>
    <row r="563" spans="1:28" ht="13">
      <c r="A563" s="45"/>
      <c r="B563" s="45"/>
      <c r="C563" s="45"/>
      <c r="D563" s="51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</row>
    <row r="564" spans="1:28" ht="13">
      <c r="A564" s="45"/>
      <c r="B564" s="45"/>
      <c r="C564" s="45"/>
      <c r="D564" s="51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</row>
    <row r="565" spans="1:28" ht="13">
      <c r="A565" s="45"/>
      <c r="B565" s="45"/>
      <c r="C565" s="45"/>
      <c r="D565" s="51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</row>
    <row r="566" spans="1:28" ht="13">
      <c r="A566" s="45"/>
      <c r="B566" s="45"/>
      <c r="C566" s="45"/>
      <c r="D566" s="51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</row>
    <row r="567" spans="1:28" ht="13">
      <c r="A567" s="45"/>
      <c r="B567" s="45"/>
      <c r="C567" s="45"/>
      <c r="D567" s="51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</row>
    <row r="568" spans="1:28" ht="13">
      <c r="A568" s="45"/>
      <c r="B568" s="45"/>
      <c r="C568" s="45"/>
      <c r="D568" s="51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</row>
    <row r="569" spans="1:28" ht="13">
      <c r="A569" s="45"/>
      <c r="B569" s="45"/>
      <c r="C569" s="45"/>
      <c r="D569" s="51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</row>
    <row r="570" spans="1:28" ht="13">
      <c r="A570" s="45"/>
      <c r="B570" s="45"/>
      <c r="C570" s="45"/>
      <c r="D570" s="51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</row>
    <row r="571" spans="1:28" ht="13">
      <c r="A571" s="45"/>
      <c r="B571" s="45"/>
      <c r="C571" s="45"/>
      <c r="D571" s="51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</row>
    <row r="572" spans="1:28" ht="13">
      <c r="A572" s="45"/>
      <c r="B572" s="45"/>
      <c r="C572" s="45"/>
      <c r="D572" s="51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</row>
    <row r="573" spans="1:28" ht="13">
      <c r="A573" s="45"/>
      <c r="B573" s="45"/>
      <c r="C573" s="45"/>
      <c r="D573" s="51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</row>
    <row r="574" spans="1:28" ht="13">
      <c r="A574" s="45"/>
      <c r="B574" s="45"/>
      <c r="C574" s="45"/>
      <c r="D574" s="51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</row>
    <row r="575" spans="1:28" ht="13">
      <c r="A575" s="45"/>
      <c r="B575" s="45"/>
      <c r="C575" s="45"/>
      <c r="D575" s="51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</row>
    <row r="576" spans="1:28" ht="13">
      <c r="A576" s="45"/>
      <c r="B576" s="45"/>
      <c r="C576" s="45"/>
      <c r="D576" s="51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</row>
    <row r="577" spans="1:28" ht="13">
      <c r="A577" s="45"/>
      <c r="B577" s="45"/>
      <c r="C577" s="45"/>
      <c r="D577" s="51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</row>
    <row r="578" spans="1:28" ht="13">
      <c r="A578" s="45"/>
      <c r="B578" s="45"/>
      <c r="C578" s="45"/>
      <c r="D578" s="51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</row>
    <row r="579" spans="1:28" ht="13">
      <c r="A579" s="45"/>
      <c r="B579" s="45"/>
      <c r="C579" s="45"/>
      <c r="D579" s="51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</row>
    <row r="580" spans="1:28" ht="13">
      <c r="A580" s="45"/>
      <c r="B580" s="45"/>
      <c r="C580" s="45"/>
      <c r="D580" s="51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</row>
    <row r="581" spans="1:28" ht="13">
      <c r="A581" s="45"/>
      <c r="B581" s="45"/>
      <c r="C581" s="45"/>
      <c r="D581" s="51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</row>
    <row r="582" spans="1:28" ht="13">
      <c r="A582" s="45"/>
      <c r="B582" s="45"/>
      <c r="C582" s="45"/>
      <c r="D582" s="51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</row>
    <row r="583" spans="1:28" ht="13">
      <c r="A583" s="45"/>
      <c r="B583" s="45"/>
      <c r="C583" s="45"/>
      <c r="D583" s="51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</row>
    <row r="584" spans="1:28" ht="13">
      <c r="A584" s="45"/>
      <c r="B584" s="45"/>
      <c r="C584" s="45"/>
      <c r="D584" s="51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</row>
    <row r="585" spans="1:28" ht="13">
      <c r="A585" s="45"/>
      <c r="B585" s="45"/>
      <c r="C585" s="45"/>
      <c r="D585" s="51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</row>
    <row r="586" spans="1:28" ht="13">
      <c r="A586" s="45"/>
      <c r="B586" s="45"/>
      <c r="C586" s="45"/>
      <c r="D586" s="51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</row>
    <row r="587" spans="1:28" ht="13">
      <c r="A587" s="45"/>
      <c r="B587" s="45"/>
      <c r="C587" s="45"/>
      <c r="D587" s="51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</row>
    <row r="588" spans="1:28" ht="13">
      <c r="A588" s="45"/>
      <c r="B588" s="45"/>
      <c r="C588" s="45"/>
      <c r="D588" s="51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</row>
    <row r="589" spans="1:28" ht="13">
      <c r="A589" s="45"/>
      <c r="B589" s="45"/>
      <c r="C589" s="45"/>
      <c r="D589" s="51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</row>
    <row r="590" spans="1:28" ht="13">
      <c r="A590" s="45"/>
      <c r="B590" s="45"/>
      <c r="C590" s="45"/>
      <c r="D590" s="51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</row>
    <row r="591" spans="1:28" ht="13">
      <c r="A591" s="45"/>
      <c r="B591" s="45"/>
      <c r="C591" s="45"/>
      <c r="D591" s="51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</row>
    <row r="592" spans="1:28" ht="13">
      <c r="A592" s="45"/>
      <c r="B592" s="45"/>
      <c r="C592" s="45"/>
      <c r="D592" s="51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</row>
    <row r="593" spans="1:28" ht="13">
      <c r="A593" s="45"/>
      <c r="B593" s="45"/>
      <c r="C593" s="45"/>
      <c r="D593" s="51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</row>
    <row r="594" spans="1:28" ht="13">
      <c r="A594" s="45"/>
      <c r="B594" s="45"/>
      <c r="C594" s="45"/>
      <c r="D594" s="51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</row>
    <row r="595" spans="1:28" ht="13">
      <c r="A595" s="45"/>
      <c r="B595" s="45"/>
      <c r="C595" s="45"/>
      <c r="D595" s="51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</row>
    <row r="596" spans="1:28" ht="13">
      <c r="A596" s="45"/>
      <c r="B596" s="45"/>
      <c r="C596" s="45"/>
      <c r="D596" s="51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</row>
    <row r="597" spans="1:28" ht="13">
      <c r="A597" s="45"/>
      <c r="B597" s="45"/>
      <c r="C597" s="45"/>
      <c r="D597" s="51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</row>
    <row r="598" spans="1:28" ht="13">
      <c r="A598" s="45"/>
      <c r="B598" s="45"/>
      <c r="C598" s="45"/>
      <c r="D598" s="51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</row>
    <row r="599" spans="1:28" ht="13">
      <c r="A599" s="45"/>
      <c r="B599" s="45"/>
      <c r="C599" s="45"/>
      <c r="D599" s="51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</row>
    <row r="600" spans="1:28" ht="13">
      <c r="A600" s="45"/>
      <c r="B600" s="45"/>
      <c r="C600" s="45"/>
      <c r="D600" s="51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</row>
    <row r="601" spans="1:28" ht="13">
      <c r="A601" s="45"/>
      <c r="B601" s="45"/>
      <c r="C601" s="45"/>
      <c r="D601" s="51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</row>
    <row r="602" spans="1:28" ht="13">
      <c r="A602" s="45"/>
      <c r="B602" s="45"/>
      <c r="C602" s="45"/>
      <c r="D602" s="51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</row>
    <row r="603" spans="1:28" ht="13">
      <c r="A603" s="45"/>
      <c r="B603" s="45"/>
      <c r="C603" s="45"/>
      <c r="D603" s="51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</row>
    <row r="604" spans="1:28" ht="13">
      <c r="A604" s="45"/>
      <c r="B604" s="45"/>
      <c r="C604" s="45"/>
      <c r="D604" s="51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</row>
    <row r="605" spans="1:28" ht="13">
      <c r="A605" s="45"/>
      <c r="B605" s="45"/>
      <c r="C605" s="45"/>
      <c r="D605" s="51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</row>
    <row r="606" spans="1:28" ht="13">
      <c r="A606" s="45"/>
      <c r="B606" s="45"/>
      <c r="C606" s="45"/>
      <c r="D606" s="51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</row>
    <row r="607" spans="1:28" ht="13">
      <c r="A607" s="45"/>
      <c r="B607" s="45"/>
      <c r="C607" s="45"/>
      <c r="D607" s="51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</row>
    <row r="608" spans="1:28" ht="13">
      <c r="A608" s="45"/>
      <c r="B608" s="45"/>
      <c r="C608" s="45"/>
      <c r="D608" s="51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</row>
    <row r="609" spans="1:28" ht="13">
      <c r="A609" s="45"/>
      <c r="B609" s="45"/>
      <c r="C609" s="45"/>
      <c r="D609" s="51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</row>
    <row r="610" spans="1:28" ht="13">
      <c r="A610" s="45"/>
      <c r="B610" s="45"/>
      <c r="C610" s="45"/>
      <c r="D610" s="51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</row>
    <row r="611" spans="1:28" ht="13">
      <c r="A611" s="45"/>
      <c r="B611" s="45"/>
      <c r="C611" s="45"/>
      <c r="D611" s="51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</row>
    <row r="612" spans="1:28" ht="13">
      <c r="A612" s="45"/>
      <c r="B612" s="45"/>
      <c r="C612" s="45"/>
      <c r="D612" s="51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</row>
    <row r="613" spans="1:28" ht="13">
      <c r="A613" s="45"/>
      <c r="B613" s="45"/>
      <c r="C613" s="45"/>
      <c r="D613" s="51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</row>
    <row r="614" spans="1:28" ht="13">
      <c r="A614" s="45"/>
      <c r="B614" s="45"/>
      <c r="C614" s="45"/>
      <c r="D614" s="51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</row>
    <row r="615" spans="1:28" ht="13">
      <c r="A615" s="45"/>
      <c r="B615" s="45"/>
      <c r="C615" s="45"/>
      <c r="D615" s="51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</row>
    <row r="616" spans="1:28" ht="13">
      <c r="A616" s="45"/>
      <c r="B616" s="45"/>
      <c r="C616" s="45"/>
      <c r="D616" s="51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</row>
    <row r="617" spans="1:28" ht="13">
      <c r="A617" s="45"/>
      <c r="B617" s="45"/>
      <c r="C617" s="45"/>
      <c r="D617" s="51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</row>
    <row r="618" spans="1:28" ht="13">
      <c r="A618" s="45"/>
      <c r="B618" s="45"/>
      <c r="C618" s="45"/>
      <c r="D618" s="51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</row>
    <row r="619" spans="1:28" ht="13">
      <c r="A619" s="45"/>
      <c r="B619" s="45"/>
      <c r="C619" s="45"/>
      <c r="D619" s="51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</row>
    <row r="620" spans="1:28" ht="13">
      <c r="A620" s="45"/>
      <c r="B620" s="45"/>
      <c r="C620" s="45"/>
      <c r="D620" s="51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</row>
    <row r="621" spans="1:28" ht="13">
      <c r="A621" s="45"/>
      <c r="B621" s="45"/>
      <c r="C621" s="45"/>
      <c r="D621" s="51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</row>
    <row r="622" spans="1:28" ht="13">
      <c r="A622" s="45"/>
      <c r="B622" s="45"/>
      <c r="C622" s="45"/>
      <c r="D622" s="51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</row>
    <row r="623" spans="1:28" ht="13">
      <c r="A623" s="45"/>
      <c r="B623" s="45"/>
      <c r="C623" s="45"/>
      <c r="D623" s="51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</row>
    <row r="624" spans="1:28" ht="13">
      <c r="A624" s="45"/>
      <c r="B624" s="45"/>
      <c r="C624" s="45"/>
      <c r="D624" s="51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</row>
    <row r="625" spans="1:28" ht="13">
      <c r="A625" s="45"/>
      <c r="B625" s="45"/>
      <c r="C625" s="45"/>
      <c r="D625" s="51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</row>
    <row r="626" spans="1:28" ht="13">
      <c r="A626" s="45"/>
      <c r="B626" s="45"/>
      <c r="C626" s="45"/>
      <c r="D626" s="51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</row>
    <row r="627" spans="1:28" ht="13">
      <c r="A627" s="45"/>
      <c r="B627" s="45"/>
      <c r="C627" s="45"/>
      <c r="D627" s="51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</row>
    <row r="628" spans="1:28" ht="13">
      <c r="A628" s="45"/>
      <c r="B628" s="45"/>
      <c r="C628" s="45"/>
      <c r="D628" s="51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</row>
    <row r="629" spans="1:28" ht="13">
      <c r="A629" s="45"/>
      <c r="B629" s="45"/>
      <c r="C629" s="45"/>
      <c r="D629" s="51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</row>
    <row r="630" spans="1:28" ht="13">
      <c r="A630" s="45"/>
      <c r="B630" s="45"/>
      <c r="C630" s="45"/>
      <c r="D630" s="51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</row>
    <row r="631" spans="1:28" ht="13">
      <c r="A631" s="45"/>
      <c r="B631" s="45"/>
      <c r="C631" s="45"/>
      <c r="D631" s="51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</row>
    <row r="632" spans="1:28" ht="13">
      <c r="A632" s="45"/>
      <c r="B632" s="45"/>
      <c r="C632" s="45"/>
      <c r="D632" s="51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</row>
    <row r="633" spans="1:28" ht="13">
      <c r="A633" s="45"/>
      <c r="B633" s="45"/>
      <c r="C633" s="45"/>
      <c r="D633" s="51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</row>
    <row r="634" spans="1:28" ht="13">
      <c r="A634" s="45"/>
      <c r="B634" s="45"/>
      <c r="C634" s="45"/>
      <c r="D634" s="51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</row>
    <row r="635" spans="1:28" ht="13">
      <c r="A635" s="45"/>
      <c r="B635" s="45"/>
      <c r="C635" s="45"/>
      <c r="D635" s="51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</row>
    <row r="636" spans="1:28" ht="13">
      <c r="A636" s="45"/>
      <c r="B636" s="45"/>
      <c r="C636" s="45"/>
      <c r="D636" s="51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</row>
    <row r="637" spans="1:28" ht="13">
      <c r="A637" s="45"/>
      <c r="B637" s="45"/>
      <c r="C637" s="45"/>
      <c r="D637" s="51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</row>
    <row r="638" spans="1:28" ht="13">
      <c r="A638" s="45"/>
      <c r="B638" s="45"/>
      <c r="C638" s="45"/>
      <c r="D638" s="51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</row>
    <row r="639" spans="1:28" ht="13">
      <c r="A639" s="45"/>
      <c r="B639" s="45"/>
      <c r="C639" s="45"/>
      <c r="D639" s="51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</row>
    <row r="640" spans="1:28" ht="13">
      <c r="A640" s="45"/>
      <c r="B640" s="45"/>
      <c r="C640" s="45"/>
      <c r="D640" s="51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</row>
    <row r="641" spans="1:28" ht="13">
      <c r="A641" s="45"/>
      <c r="B641" s="45"/>
      <c r="C641" s="45"/>
      <c r="D641" s="51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</row>
    <row r="642" spans="1:28" ht="13">
      <c r="A642" s="45"/>
      <c r="B642" s="45"/>
      <c r="C642" s="45"/>
      <c r="D642" s="51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</row>
    <row r="643" spans="1:28" ht="13">
      <c r="A643" s="45"/>
      <c r="B643" s="45"/>
      <c r="C643" s="45"/>
      <c r="D643" s="51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</row>
    <row r="644" spans="1:28" ht="13">
      <c r="A644" s="45"/>
      <c r="B644" s="45"/>
      <c r="C644" s="45"/>
      <c r="D644" s="51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</row>
    <row r="645" spans="1:28" ht="13">
      <c r="A645" s="45"/>
      <c r="B645" s="45"/>
      <c r="C645" s="45"/>
      <c r="D645" s="51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</row>
    <row r="646" spans="1:28" ht="13">
      <c r="A646" s="45"/>
      <c r="B646" s="45"/>
      <c r="C646" s="45"/>
      <c r="D646" s="51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</row>
    <row r="647" spans="1:28" ht="13">
      <c r="A647" s="45"/>
      <c r="B647" s="45"/>
      <c r="C647" s="45"/>
      <c r="D647" s="51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</row>
    <row r="648" spans="1:28" ht="13">
      <c r="A648" s="45"/>
      <c r="B648" s="45"/>
      <c r="C648" s="45"/>
      <c r="D648" s="51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</row>
    <row r="649" spans="1:28" ht="13">
      <c r="A649" s="45"/>
      <c r="B649" s="45"/>
      <c r="C649" s="45"/>
      <c r="D649" s="51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</row>
    <row r="650" spans="1:28" ht="13">
      <c r="A650" s="45"/>
      <c r="B650" s="45"/>
      <c r="C650" s="45"/>
      <c r="D650" s="51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</row>
    <row r="651" spans="1:28" ht="13">
      <c r="A651" s="45"/>
      <c r="B651" s="45"/>
      <c r="C651" s="45"/>
      <c r="D651" s="51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</row>
    <row r="652" spans="1:28" ht="13">
      <c r="A652" s="45"/>
      <c r="B652" s="45"/>
      <c r="C652" s="45"/>
      <c r="D652" s="51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</row>
    <row r="653" spans="1:28" ht="13">
      <c r="A653" s="45"/>
      <c r="B653" s="45"/>
      <c r="C653" s="45"/>
      <c r="D653" s="51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</row>
    <row r="654" spans="1:28" ht="13">
      <c r="A654" s="45"/>
      <c r="B654" s="45"/>
      <c r="C654" s="45"/>
      <c r="D654" s="51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</row>
    <row r="655" spans="1:28" ht="13">
      <c r="A655" s="45"/>
      <c r="B655" s="45"/>
      <c r="C655" s="45"/>
      <c r="D655" s="51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</row>
    <row r="656" spans="1:28" ht="13">
      <c r="A656" s="45"/>
      <c r="B656" s="45"/>
      <c r="C656" s="45"/>
      <c r="D656" s="51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</row>
    <row r="657" spans="1:28" ht="13">
      <c r="A657" s="45"/>
      <c r="B657" s="45"/>
      <c r="C657" s="45"/>
      <c r="D657" s="51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</row>
    <row r="658" spans="1:28" ht="13">
      <c r="A658" s="45"/>
      <c r="B658" s="45"/>
      <c r="C658" s="45"/>
      <c r="D658" s="51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</row>
    <row r="659" spans="1:28" ht="13">
      <c r="A659" s="45"/>
      <c r="B659" s="45"/>
      <c r="C659" s="45"/>
      <c r="D659" s="51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</row>
    <row r="660" spans="1:28" ht="13">
      <c r="A660" s="45"/>
      <c r="B660" s="45"/>
      <c r="C660" s="45"/>
      <c r="D660" s="51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</row>
    <row r="661" spans="1:28" ht="13">
      <c r="A661" s="45"/>
      <c r="B661" s="45"/>
      <c r="C661" s="45"/>
      <c r="D661" s="51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</row>
    <row r="662" spans="1:28" ht="13">
      <c r="A662" s="45"/>
      <c r="B662" s="45"/>
      <c r="C662" s="45"/>
      <c r="D662" s="51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</row>
    <row r="663" spans="1:28" ht="13">
      <c r="A663" s="45"/>
      <c r="B663" s="45"/>
      <c r="C663" s="45"/>
      <c r="D663" s="51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</row>
    <row r="664" spans="1:28" ht="13">
      <c r="A664" s="45"/>
      <c r="B664" s="45"/>
      <c r="C664" s="45"/>
      <c r="D664" s="51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</row>
    <row r="665" spans="1:28" ht="13">
      <c r="A665" s="45"/>
      <c r="B665" s="45"/>
      <c r="C665" s="45"/>
      <c r="D665" s="51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</row>
    <row r="666" spans="1:28" ht="13">
      <c r="A666" s="45"/>
      <c r="B666" s="45"/>
      <c r="C666" s="45"/>
      <c r="D666" s="51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</row>
    <row r="667" spans="1:28" ht="13">
      <c r="A667" s="45"/>
      <c r="B667" s="45"/>
      <c r="C667" s="45"/>
      <c r="D667" s="51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</row>
    <row r="668" spans="1:28" ht="13">
      <c r="A668" s="45"/>
      <c r="B668" s="45"/>
      <c r="C668" s="45"/>
      <c r="D668" s="51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</row>
    <row r="669" spans="1:28" ht="13">
      <c r="A669" s="45"/>
      <c r="B669" s="45"/>
      <c r="C669" s="45"/>
      <c r="D669" s="51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</row>
    <row r="670" spans="1:28" ht="13">
      <c r="A670" s="45"/>
      <c r="B670" s="45"/>
      <c r="C670" s="45"/>
      <c r="D670" s="51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</row>
    <row r="671" spans="1:28" ht="13">
      <c r="A671" s="45"/>
      <c r="B671" s="45"/>
      <c r="C671" s="45"/>
      <c r="D671" s="51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</row>
    <row r="672" spans="1:28" ht="13">
      <c r="A672" s="45"/>
      <c r="B672" s="45"/>
      <c r="C672" s="45"/>
      <c r="D672" s="51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</row>
    <row r="673" spans="1:28" ht="13">
      <c r="A673" s="45"/>
      <c r="B673" s="45"/>
      <c r="C673" s="45"/>
      <c r="D673" s="51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</row>
    <row r="674" spans="1:28" ht="13">
      <c r="A674" s="45"/>
      <c r="B674" s="45"/>
      <c r="C674" s="45"/>
      <c r="D674" s="51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</row>
    <row r="675" spans="1:28" ht="13">
      <c r="A675" s="45"/>
      <c r="B675" s="45"/>
      <c r="C675" s="45"/>
      <c r="D675" s="51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</row>
    <row r="676" spans="1:28" ht="13">
      <c r="A676" s="45"/>
      <c r="B676" s="45"/>
      <c r="C676" s="45"/>
      <c r="D676" s="51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</row>
    <row r="677" spans="1:28" ht="13">
      <c r="A677" s="45"/>
      <c r="B677" s="45"/>
      <c r="C677" s="45"/>
      <c r="D677" s="51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</row>
    <row r="678" spans="1:28" ht="13">
      <c r="A678" s="45"/>
      <c r="B678" s="45"/>
      <c r="C678" s="45"/>
      <c r="D678" s="51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</row>
    <row r="679" spans="1:28" ht="13">
      <c r="A679" s="45"/>
      <c r="B679" s="45"/>
      <c r="C679" s="45"/>
      <c r="D679" s="51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</row>
    <row r="680" spans="1:28" ht="13">
      <c r="A680" s="45"/>
      <c r="B680" s="45"/>
      <c r="C680" s="45"/>
      <c r="D680" s="51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</row>
    <row r="681" spans="1:28" ht="13">
      <c r="A681" s="45"/>
      <c r="B681" s="45"/>
      <c r="C681" s="45"/>
      <c r="D681" s="51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</row>
    <row r="682" spans="1:28" ht="13">
      <c r="A682" s="45"/>
      <c r="B682" s="45"/>
      <c r="C682" s="45"/>
      <c r="D682" s="51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</row>
    <row r="683" spans="1:28" ht="13">
      <c r="A683" s="45"/>
      <c r="B683" s="45"/>
      <c r="C683" s="45"/>
      <c r="D683" s="51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</row>
    <row r="684" spans="1:28" ht="13">
      <c r="A684" s="45"/>
      <c r="B684" s="45"/>
      <c r="C684" s="45"/>
      <c r="D684" s="51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</row>
    <row r="685" spans="1:28" ht="13">
      <c r="A685" s="45"/>
      <c r="B685" s="45"/>
      <c r="C685" s="45"/>
      <c r="D685" s="51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</row>
    <row r="686" spans="1:28" ht="13">
      <c r="A686" s="45"/>
      <c r="B686" s="45"/>
      <c r="C686" s="45"/>
      <c r="D686" s="51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</row>
    <row r="687" spans="1:28" ht="13">
      <c r="A687" s="45"/>
      <c r="B687" s="45"/>
      <c r="C687" s="45"/>
      <c r="D687" s="51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</row>
    <row r="688" spans="1:28" ht="13">
      <c r="A688" s="45"/>
      <c r="B688" s="45"/>
      <c r="C688" s="45"/>
      <c r="D688" s="51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</row>
    <row r="689" spans="1:28" ht="13">
      <c r="A689" s="45"/>
      <c r="B689" s="45"/>
      <c r="C689" s="45"/>
      <c r="D689" s="51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</row>
    <row r="690" spans="1:28" ht="13">
      <c r="A690" s="45"/>
      <c r="B690" s="45"/>
      <c r="C690" s="45"/>
      <c r="D690" s="51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</row>
    <row r="691" spans="1:28" ht="13">
      <c r="A691" s="45"/>
      <c r="B691" s="45"/>
      <c r="C691" s="45"/>
      <c r="D691" s="51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</row>
    <row r="692" spans="1:28" ht="13">
      <c r="A692" s="45"/>
      <c r="B692" s="45"/>
      <c r="C692" s="45"/>
      <c r="D692" s="51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</row>
    <row r="693" spans="1:28" ht="13">
      <c r="A693" s="45"/>
      <c r="B693" s="45"/>
      <c r="C693" s="45"/>
      <c r="D693" s="51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</row>
    <row r="694" spans="1:28" ht="13">
      <c r="A694" s="45"/>
      <c r="B694" s="45"/>
      <c r="C694" s="45"/>
      <c r="D694" s="51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</row>
    <row r="695" spans="1:28" ht="13">
      <c r="A695" s="45"/>
      <c r="B695" s="45"/>
      <c r="C695" s="45"/>
      <c r="D695" s="51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</row>
    <row r="696" spans="1:28" ht="13">
      <c r="A696" s="45"/>
      <c r="B696" s="45"/>
      <c r="C696" s="45"/>
      <c r="D696" s="51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</row>
    <row r="697" spans="1:28" ht="13">
      <c r="A697" s="45"/>
      <c r="B697" s="45"/>
      <c r="C697" s="45"/>
      <c r="D697" s="51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</row>
    <row r="698" spans="1:28" ht="13">
      <c r="A698" s="45"/>
      <c r="B698" s="45"/>
      <c r="C698" s="45"/>
      <c r="D698" s="51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</row>
    <row r="699" spans="1:28" ht="13">
      <c r="A699" s="45"/>
      <c r="B699" s="45"/>
      <c r="C699" s="45"/>
      <c r="D699" s="51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</row>
    <row r="700" spans="1:28" ht="13">
      <c r="A700" s="45"/>
      <c r="B700" s="45"/>
      <c r="C700" s="45"/>
      <c r="D700" s="51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</row>
    <row r="701" spans="1:28" ht="13">
      <c r="A701" s="45"/>
      <c r="B701" s="45"/>
      <c r="C701" s="45"/>
      <c r="D701" s="51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</row>
    <row r="702" spans="1:28" ht="13">
      <c r="A702" s="45"/>
      <c r="B702" s="45"/>
      <c r="C702" s="45"/>
      <c r="D702" s="51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</row>
    <row r="703" spans="1:28" ht="13">
      <c r="A703" s="45"/>
      <c r="B703" s="45"/>
      <c r="C703" s="45"/>
      <c r="D703" s="51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</row>
    <row r="704" spans="1:28" ht="13">
      <c r="A704" s="45"/>
      <c r="B704" s="45"/>
      <c r="C704" s="45"/>
      <c r="D704" s="51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</row>
    <row r="705" spans="1:28" ht="13">
      <c r="A705" s="45"/>
      <c r="B705" s="45"/>
      <c r="C705" s="45"/>
      <c r="D705" s="51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</row>
    <row r="706" spans="1:28" ht="13">
      <c r="A706" s="45"/>
      <c r="B706" s="45"/>
      <c r="C706" s="45"/>
      <c r="D706" s="51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</row>
    <row r="707" spans="1:28" ht="13">
      <c r="A707" s="45"/>
      <c r="B707" s="45"/>
      <c r="C707" s="45"/>
      <c r="D707" s="51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</row>
    <row r="708" spans="1:28" ht="13">
      <c r="A708" s="45"/>
      <c r="B708" s="45"/>
      <c r="C708" s="45"/>
      <c r="D708" s="51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</row>
    <row r="709" spans="1:28" ht="13">
      <c r="A709" s="45"/>
      <c r="B709" s="45"/>
      <c r="C709" s="45"/>
      <c r="D709" s="51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</row>
    <row r="710" spans="1:28" ht="13">
      <c r="A710" s="45"/>
      <c r="B710" s="45"/>
      <c r="C710" s="45"/>
      <c r="D710" s="51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</row>
    <row r="711" spans="1:28" ht="13">
      <c r="A711" s="45"/>
      <c r="B711" s="45"/>
      <c r="C711" s="45"/>
      <c r="D711" s="51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</row>
    <row r="712" spans="1:28" ht="13">
      <c r="A712" s="45"/>
      <c r="B712" s="45"/>
      <c r="C712" s="45"/>
      <c r="D712" s="51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</row>
    <row r="713" spans="1:28" ht="13">
      <c r="A713" s="45"/>
      <c r="B713" s="45"/>
      <c r="C713" s="45"/>
      <c r="D713" s="51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</row>
    <row r="714" spans="1:28" ht="13">
      <c r="A714" s="45"/>
      <c r="B714" s="45"/>
      <c r="C714" s="45"/>
      <c r="D714" s="51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</row>
    <row r="715" spans="1:28" ht="13">
      <c r="A715" s="45"/>
      <c r="B715" s="45"/>
      <c r="C715" s="45"/>
      <c r="D715" s="51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</row>
    <row r="716" spans="1:28" ht="13">
      <c r="A716" s="45"/>
      <c r="B716" s="45"/>
      <c r="C716" s="45"/>
      <c r="D716" s="51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</row>
    <row r="717" spans="1:28" ht="13">
      <c r="A717" s="45"/>
      <c r="B717" s="45"/>
      <c r="C717" s="45"/>
      <c r="D717" s="51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</row>
    <row r="718" spans="1:28" ht="13">
      <c r="A718" s="45"/>
      <c r="B718" s="45"/>
      <c r="C718" s="45"/>
      <c r="D718" s="51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</row>
    <row r="719" spans="1:28" ht="13">
      <c r="A719" s="45"/>
      <c r="B719" s="45"/>
      <c r="C719" s="45"/>
      <c r="D719" s="51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</row>
    <row r="720" spans="1:28" ht="13">
      <c r="A720" s="45"/>
      <c r="B720" s="45"/>
      <c r="C720" s="45"/>
      <c r="D720" s="51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</row>
    <row r="721" spans="1:28" ht="13">
      <c r="A721" s="45"/>
      <c r="B721" s="45"/>
      <c r="C721" s="45"/>
      <c r="D721" s="51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</row>
    <row r="722" spans="1:28" ht="13">
      <c r="A722" s="45"/>
      <c r="B722" s="45"/>
      <c r="C722" s="45"/>
      <c r="D722" s="51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</row>
    <row r="723" spans="1:28" ht="13">
      <c r="A723" s="45"/>
      <c r="B723" s="45"/>
      <c r="C723" s="45"/>
      <c r="D723" s="51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</row>
    <row r="724" spans="1:28" ht="13">
      <c r="A724" s="45"/>
      <c r="B724" s="45"/>
      <c r="C724" s="45"/>
      <c r="D724" s="51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</row>
    <row r="725" spans="1:28" ht="13">
      <c r="A725" s="45"/>
      <c r="B725" s="45"/>
      <c r="C725" s="45"/>
      <c r="D725" s="51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</row>
    <row r="726" spans="1:28" ht="13">
      <c r="A726" s="45"/>
      <c r="B726" s="45"/>
      <c r="C726" s="45"/>
      <c r="D726" s="51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</row>
    <row r="727" spans="1:28" ht="13">
      <c r="A727" s="45"/>
      <c r="B727" s="45"/>
      <c r="C727" s="45"/>
      <c r="D727" s="51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</row>
    <row r="728" spans="1:28" ht="13">
      <c r="A728" s="45"/>
      <c r="B728" s="45"/>
      <c r="C728" s="45"/>
      <c r="D728" s="51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</row>
    <row r="729" spans="1:28" ht="13">
      <c r="A729" s="45"/>
      <c r="B729" s="45"/>
      <c r="C729" s="45"/>
      <c r="D729" s="51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</row>
    <row r="730" spans="1:28" ht="13">
      <c r="A730" s="45"/>
      <c r="B730" s="45"/>
      <c r="C730" s="45"/>
      <c r="D730" s="51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</row>
    <row r="731" spans="1:28" ht="13">
      <c r="A731" s="45"/>
      <c r="B731" s="45"/>
      <c r="C731" s="45"/>
      <c r="D731" s="51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</row>
    <row r="732" spans="1:28" ht="13">
      <c r="A732" s="45"/>
      <c r="B732" s="45"/>
      <c r="C732" s="45"/>
      <c r="D732" s="51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</row>
    <row r="733" spans="1:28" ht="13">
      <c r="A733" s="45"/>
      <c r="B733" s="45"/>
      <c r="C733" s="45"/>
      <c r="D733" s="51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</row>
    <row r="734" spans="1:28" ht="13">
      <c r="A734" s="45"/>
      <c r="B734" s="45"/>
      <c r="C734" s="45"/>
      <c r="D734" s="51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</row>
    <row r="735" spans="1:28" ht="13">
      <c r="A735" s="45"/>
      <c r="B735" s="45"/>
      <c r="C735" s="45"/>
      <c r="D735" s="51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</row>
    <row r="736" spans="1:28" ht="13">
      <c r="A736" s="45"/>
      <c r="B736" s="45"/>
      <c r="C736" s="45"/>
      <c r="D736" s="51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</row>
    <row r="737" spans="1:28" ht="13">
      <c r="A737" s="45"/>
      <c r="B737" s="45"/>
      <c r="C737" s="45"/>
      <c r="D737" s="51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</row>
    <row r="738" spans="1:28" ht="13">
      <c r="A738" s="45"/>
      <c r="B738" s="45"/>
      <c r="C738" s="45"/>
      <c r="D738" s="51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</row>
    <row r="739" spans="1:28" ht="13">
      <c r="A739" s="45"/>
      <c r="B739" s="45"/>
      <c r="C739" s="45"/>
      <c r="D739" s="51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</row>
    <row r="740" spans="1:28" ht="13">
      <c r="A740" s="45"/>
      <c r="B740" s="45"/>
      <c r="C740" s="45"/>
      <c r="D740" s="51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</row>
    <row r="741" spans="1:28" ht="13">
      <c r="A741" s="45"/>
      <c r="B741" s="45"/>
      <c r="C741" s="45"/>
      <c r="D741" s="51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</row>
    <row r="742" spans="1:28" ht="13">
      <c r="A742" s="45"/>
      <c r="B742" s="45"/>
      <c r="C742" s="45"/>
      <c r="D742" s="51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</row>
    <row r="743" spans="1:28" ht="13">
      <c r="A743" s="45"/>
      <c r="B743" s="45"/>
      <c r="C743" s="45"/>
      <c r="D743" s="51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</row>
    <row r="744" spans="1:28" ht="13">
      <c r="A744" s="45"/>
      <c r="B744" s="45"/>
      <c r="C744" s="45"/>
      <c r="D744" s="51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</row>
    <row r="745" spans="1:28" ht="13">
      <c r="A745" s="45"/>
      <c r="B745" s="45"/>
      <c r="C745" s="45"/>
      <c r="D745" s="51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</row>
    <row r="746" spans="1:28" ht="13">
      <c r="A746" s="45"/>
      <c r="B746" s="45"/>
      <c r="C746" s="45"/>
      <c r="D746" s="51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</row>
    <row r="747" spans="1:28" ht="13">
      <c r="A747" s="45"/>
      <c r="B747" s="45"/>
      <c r="C747" s="45"/>
      <c r="D747" s="51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</row>
    <row r="748" spans="1:28" ht="13">
      <c r="A748" s="45"/>
      <c r="B748" s="45"/>
      <c r="C748" s="45"/>
      <c r="D748" s="51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</row>
    <row r="749" spans="1:28" ht="13">
      <c r="A749" s="45"/>
      <c r="B749" s="45"/>
      <c r="C749" s="45"/>
      <c r="D749" s="51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</row>
    <row r="750" spans="1:28" ht="13">
      <c r="A750" s="45"/>
      <c r="B750" s="45"/>
      <c r="C750" s="45"/>
      <c r="D750" s="51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</row>
    <row r="751" spans="1:28" ht="13">
      <c r="A751" s="45"/>
      <c r="B751" s="45"/>
      <c r="C751" s="45"/>
      <c r="D751" s="51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</row>
    <row r="752" spans="1:28" ht="13">
      <c r="A752" s="45"/>
      <c r="B752" s="45"/>
      <c r="C752" s="45"/>
      <c r="D752" s="51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</row>
    <row r="753" spans="1:28" ht="13">
      <c r="A753" s="45"/>
      <c r="B753" s="45"/>
      <c r="C753" s="45"/>
      <c r="D753" s="51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</row>
    <row r="754" spans="1:28" ht="13">
      <c r="A754" s="45"/>
      <c r="B754" s="45"/>
      <c r="C754" s="45"/>
      <c r="D754" s="51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</row>
    <row r="755" spans="1:28" ht="13">
      <c r="A755" s="45"/>
      <c r="B755" s="45"/>
      <c r="C755" s="45"/>
      <c r="D755" s="51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</row>
    <row r="756" spans="1:28" ht="13">
      <c r="A756" s="45"/>
      <c r="B756" s="45"/>
      <c r="C756" s="45"/>
      <c r="D756" s="51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</row>
    <row r="757" spans="1:28" ht="13">
      <c r="A757" s="45"/>
      <c r="B757" s="45"/>
      <c r="C757" s="45"/>
      <c r="D757" s="51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</row>
    <row r="758" spans="1:28" ht="13">
      <c r="A758" s="45"/>
      <c r="B758" s="45"/>
      <c r="C758" s="45"/>
      <c r="D758" s="51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</row>
    <row r="759" spans="1:28" ht="13">
      <c r="A759" s="45"/>
      <c r="B759" s="45"/>
      <c r="C759" s="45"/>
      <c r="D759" s="51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</row>
    <row r="760" spans="1:28" ht="13">
      <c r="A760" s="45"/>
      <c r="B760" s="45"/>
      <c r="C760" s="45"/>
      <c r="D760" s="51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</row>
    <row r="761" spans="1:28" ht="13">
      <c r="A761" s="45"/>
      <c r="B761" s="45"/>
      <c r="C761" s="45"/>
      <c r="D761" s="51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</row>
    <row r="762" spans="1:28" ht="13">
      <c r="A762" s="45"/>
      <c r="B762" s="45"/>
      <c r="C762" s="45"/>
      <c r="D762" s="51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</row>
    <row r="763" spans="1:28" ht="13">
      <c r="A763" s="45"/>
      <c r="B763" s="45"/>
      <c r="C763" s="45"/>
      <c r="D763" s="51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</row>
    <row r="764" spans="1:28" ht="13">
      <c r="A764" s="45"/>
      <c r="B764" s="45"/>
      <c r="C764" s="45"/>
      <c r="D764" s="51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</row>
    <row r="765" spans="1:28" ht="13">
      <c r="A765" s="45"/>
      <c r="B765" s="45"/>
      <c r="C765" s="45"/>
      <c r="D765" s="51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</row>
    <row r="766" spans="1:28" ht="13">
      <c r="A766" s="45"/>
      <c r="B766" s="45"/>
      <c r="C766" s="45"/>
      <c r="D766" s="51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</row>
    <row r="767" spans="1:28" ht="13">
      <c r="A767" s="45"/>
      <c r="B767" s="45"/>
      <c r="C767" s="45"/>
      <c r="D767" s="51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</row>
    <row r="768" spans="1:28" ht="13">
      <c r="A768" s="45"/>
      <c r="B768" s="45"/>
      <c r="C768" s="45"/>
      <c r="D768" s="51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</row>
    <row r="769" spans="1:28" ht="13">
      <c r="A769" s="45"/>
      <c r="B769" s="45"/>
      <c r="C769" s="45"/>
      <c r="D769" s="51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</row>
    <row r="770" spans="1:28" ht="13">
      <c r="A770" s="45"/>
      <c r="B770" s="45"/>
      <c r="C770" s="45"/>
      <c r="D770" s="51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</row>
    <row r="771" spans="1:28" ht="13">
      <c r="A771" s="45"/>
      <c r="B771" s="45"/>
      <c r="C771" s="45"/>
      <c r="D771" s="51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</row>
    <row r="772" spans="1:28" ht="13">
      <c r="A772" s="45"/>
      <c r="B772" s="45"/>
      <c r="C772" s="45"/>
      <c r="D772" s="51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</row>
    <row r="773" spans="1:28" ht="13">
      <c r="A773" s="45"/>
      <c r="B773" s="45"/>
      <c r="C773" s="45"/>
      <c r="D773" s="51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</row>
    <row r="774" spans="1:28" ht="13">
      <c r="A774" s="45"/>
      <c r="B774" s="45"/>
      <c r="C774" s="45"/>
      <c r="D774" s="51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</row>
    <row r="775" spans="1:28" ht="13">
      <c r="A775" s="45"/>
      <c r="B775" s="45"/>
      <c r="C775" s="45"/>
      <c r="D775" s="51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</row>
    <row r="776" spans="1:28" ht="13">
      <c r="A776" s="45"/>
      <c r="B776" s="45"/>
      <c r="C776" s="45"/>
      <c r="D776" s="51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</row>
    <row r="777" spans="1:28" ht="13">
      <c r="A777" s="45"/>
      <c r="B777" s="45"/>
      <c r="C777" s="45"/>
      <c r="D777" s="51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</row>
    <row r="778" spans="1:28" ht="13">
      <c r="A778" s="45"/>
      <c r="B778" s="45"/>
      <c r="C778" s="45"/>
      <c r="D778" s="51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</row>
    <row r="779" spans="1:28" ht="13">
      <c r="A779" s="45"/>
      <c r="B779" s="45"/>
      <c r="C779" s="45"/>
      <c r="D779" s="51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</row>
    <row r="780" spans="1:28" ht="13">
      <c r="A780" s="45"/>
      <c r="B780" s="45"/>
      <c r="C780" s="45"/>
      <c r="D780" s="51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</row>
    <row r="781" spans="1:28" ht="13">
      <c r="A781" s="45"/>
      <c r="B781" s="45"/>
      <c r="C781" s="45"/>
      <c r="D781" s="51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</row>
    <row r="782" spans="1:28" ht="13">
      <c r="A782" s="45"/>
      <c r="B782" s="45"/>
      <c r="C782" s="45"/>
      <c r="D782" s="51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</row>
    <row r="783" spans="1:28" ht="13">
      <c r="A783" s="45"/>
      <c r="B783" s="45"/>
      <c r="C783" s="45"/>
      <c r="D783" s="51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</row>
    <row r="784" spans="1:28" ht="13">
      <c r="A784" s="45"/>
      <c r="B784" s="45"/>
      <c r="C784" s="45"/>
      <c r="D784" s="51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</row>
    <row r="785" spans="1:28" ht="13">
      <c r="A785" s="45"/>
      <c r="B785" s="45"/>
      <c r="C785" s="45"/>
      <c r="D785" s="51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</row>
    <row r="786" spans="1:28" ht="13">
      <c r="A786" s="45"/>
      <c r="B786" s="45"/>
      <c r="C786" s="45"/>
      <c r="D786" s="51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</row>
    <row r="787" spans="1:28" ht="13">
      <c r="A787" s="45"/>
      <c r="B787" s="45"/>
      <c r="C787" s="45"/>
      <c r="D787" s="51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</row>
    <row r="788" spans="1:28" ht="13">
      <c r="A788" s="45"/>
      <c r="B788" s="45"/>
      <c r="C788" s="45"/>
      <c r="D788" s="51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</row>
    <row r="789" spans="1:28" ht="13">
      <c r="A789" s="45"/>
      <c r="B789" s="45"/>
      <c r="C789" s="45"/>
      <c r="D789" s="51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</row>
    <row r="790" spans="1:28" ht="13">
      <c r="A790" s="45"/>
      <c r="B790" s="45"/>
      <c r="C790" s="45"/>
      <c r="D790" s="51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</row>
    <row r="791" spans="1:28" ht="13">
      <c r="A791" s="45"/>
      <c r="B791" s="45"/>
      <c r="C791" s="45"/>
      <c r="D791" s="51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</row>
    <row r="792" spans="1:28" ht="13">
      <c r="A792" s="45"/>
      <c r="B792" s="45"/>
      <c r="C792" s="45"/>
      <c r="D792" s="51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</row>
    <row r="793" spans="1:28" ht="13">
      <c r="A793" s="45"/>
      <c r="B793" s="45"/>
      <c r="C793" s="45"/>
      <c r="D793" s="51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</row>
    <row r="794" spans="1:28" ht="13">
      <c r="A794" s="45"/>
      <c r="B794" s="45"/>
      <c r="C794" s="45"/>
      <c r="D794" s="51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</row>
    <row r="795" spans="1:28" ht="13">
      <c r="A795" s="45"/>
      <c r="B795" s="45"/>
      <c r="C795" s="45"/>
      <c r="D795" s="51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</row>
    <row r="796" spans="1:28" ht="13">
      <c r="A796" s="45"/>
      <c r="B796" s="45"/>
      <c r="C796" s="45"/>
      <c r="D796" s="51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</row>
    <row r="797" spans="1:28" ht="13">
      <c r="A797" s="45"/>
      <c r="B797" s="45"/>
      <c r="C797" s="45"/>
      <c r="D797" s="51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</row>
    <row r="798" spans="1:28" ht="13">
      <c r="A798" s="45"/>
      <c r="B798" s="45"/>
      <c r="C798" s="45"/>
      <c r="D798" s="51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</row>
    <row r="799" spans="1:28" ht="13">
      <c r="A799" s="45"/>
      <c r="B799" s="45"/>
      <c r="C799" s="45"/>
      <c r="D799" s="51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</row>
    <row r="800" spans="1:28" ht="13">
      <c r="A800" s="45"/>
      <c r="B800" s="45"/>
      <c r="C800" s="45"/>
      <c r="D800" s="51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</row>
    <row r="801" spans="1:28" ht="13">
      <c r="A801" s="45"/>
      <c r="B801" s="45"/>
      <c r="C801" s="45"/>
      <c r="D801" s="51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</row>
    <row r="802" spans="1:28" ht="13">
      <c r="A802" s="45"/>
      <c r="B802" s="45"/>
      <c r="C802" s="45"/>
      <c r="D802" s="51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</row>
    <row r="803" spans="1:28" ht="13">
      <c r="A803" s="45"/>
      <c r="B803" s="45"/>
      <c r="C803" s="45"/>
      <c r="D803" s="51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</row>
    <row r="804" spans="1:28" ht="13">
      <c r="A804" s="45"/>
      <c r="B804" s="45"/>
      <c r="C804" s="45"/>
      <c r="D804" s="51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</row>
    <row r="805" spans="1:28" ht="13">
      <c r="A805" s="45"/>
      <c r="B805" s="45"/>
      <c r="C805" s="45"/>
      <c r="D805" s="51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</row>
    <row r="806" spans="1:28" ht="13">
      <c r="A806" s="45"/>
      <c r="B806" s="45"/>
      <c r="C806" s="45"/>
      <c r="D806" s="51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</row>
    <row r="807" spans="1:28" ht="13">
      <c r="A807" s="45"/>
      <c r="B807" s="45"/>
      <c r="C807" s="45"/>
      <c r="D807" s="51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</row>
    <row r="808" spans="1:28" ht="13">
      <c r="A808" s="45"/>
      <c r="B808" s="45"/>
      <c r="C808" s="45"/>
      <c r="D808" s="51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</row>
    <row r="809" spans="1:28" ht="13">
      <c r="A809" s="45"/>
      <c r="B809" s="45"/>
      <c r="C809" s="45"/>
      <c r="D809" s="51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</row>
    <row r="810" spans="1:28" ht="13">
      <c r="A810" s="45"/>
      <c r="B810" s="45"/>
      <c r="C810" s="45"/>
      <c r="D810" s="51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</row>
    <row r="811" spans="1:28" ht="13">
      <c r="A811" s="45"/>
      <c r="B811" s="45"/>
      <c r="C811" s="45"/>
      <c r="D811" s="51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</row>
    <row r="812" spans="1:28" ht="13">
      <c r="A812" s="45"/>
      <c r="B812" s="45"/>
      <c r="C812" s="45"/>
      <c r="D812" s="51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</row>
    <row r="813" spans="1:28" ht="13">
      <c r="A813" s="45"/>
      <c r="B813" s="45"/>
      <c r="C813" s="45"/>
      <c r="D813" s="51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</row>
    <row r="814" spans="1:28" ht="13">
      <c r="A814" s="45"/>
      <c r="B814" s="45"/>
      <c r="C814" s="45"/>
      <c r="D814" s="51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</row>
    <row r="815" spans="1:28" ht="13">
      <c r="A815" s="45"/>
      <c r="B815" s="45"/>
      <c r="C815" s="45"/>
      <c r="D815" s="51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</row>
    <row r="816" spans="1:28" ht="13">
      <c r="A816" s="45"/>
      <c r="B816" s="45"/>
      <c r="C816" s="45"/>
      <c r="D816" s="51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</row>
    <row r="817" spans="1:28" ht="13">
      <c r="A817" s="45"/>
      <c r="B817" s="45"/>
      <c r="C817" s="45"/>
      <c r="D817" s="51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</row>
    <row r="818" spans="1:28" ht="13">
      <c r="A818" s="45"/>
      <c r="B818" s="45"/>
      <c r="C818" s="45"/>
      <c r="D818" s="51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</row>
    <row r="819" spans="1:28" ht="13">
      <c r="A819" s="45"/>
      <c r="B819" s="45"/>
      <c r="C819" s="45"/>
      <c r="D819" s="51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</row>
    <row r="820" spans="1:28" ht="13">
      <c r="A820" s="45"/>
      <c r="B820" s="45"/>
      <c r="C820" s="45"/>
      <c r="D820" s="51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</row>
    <row r="821" spans="1:28" ht="13">
      <c r="A821" s="45"/>
      <c r="B821" s="45"/>
      <c r="C821" s="45"/>
      <c r="D821" s="51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</row>
    <row r="822" spans="1:28" ht="13">
      <c r="A822" s="45"/>
      <c r="B822" s="45"/>
      <c r="C822" s="45"/>
      <c r="D822" s="51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</row>
    <row r="823" spans="1:28" ht="13">
      <c r="A823" s="45"/>
      <c r="B823" s="45"/>
      <c r="C823" s="45"/>
      <c r="D823" s="51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</row>
    <row r="824" spans="1:28" ht="13">
      <c r="A824" s="45"/>
      <c r="B824" s="45"/>
      <c r="C824" s="45"/>
      <c r="D824" s="51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</row>
    <row r="825" spans="1:28" ht="13">
      <c r="A825" s="45"/>
      <c r="B825" s="45"/>
      <c r="C825" s="45"/>
      <c r="D825" s="51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</row>
    <row r="826" spans="1:28" ht="13">
      <c r="A826" s="45"/>
      <c r="B826" s="45"/>
      <c r="C826" s="45"/>
      <c r="D826" s="51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</row>
    <row r="827" spans="1:28" ht="13">
      <c r="A827" s="45"/>
      <c r="B827" s="45"/>
      <c r="C827" s="45"/>
      <c r="D827" s="51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</row>
    <row r="828" spans="1:28" ht="13">
      <c r="A828" s="45"/>
      <c r="B828" s="45"/>
      <c r="C828" s="45"/>
      <c r="D828" s="51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</row>
    <row r="829" spans="1:28" ht="13">
      <c r="A829" s="45"/>
      <c r="B829" s="45"/>
      <c r="C829" s="45"/>
      <c r="D829" s="51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</row>
    <row r="830" spans="1:28" ht="13">
      <c r="A830" s="45"/>
      <c r="B830" s="45"/>
      <c r="C830" s="45"/>
      <c r="D830" s="51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</row>
    <row r="831" spans="1:28" ht="13">
      <c r="A831" s="45"/>
      <c r="B831" s="45"/>
      <c r="C831" s="45"/>
      <c r="D831" s="51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</row>
    <row r="832" spans="1:28" ht="13">
      <c r="A832" s="45"/>
      <c r="B832" s="45"/>
      <c r="C832" s="45"/>
      <c r="D832" s="51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</row>
    <row r="833" spans="1:28" ht="13">
      <c r="A833" s="45"/>
      <c r="B833" s="45"/>
      <c r="C833" s="45"/>
      <c r="D833" s="51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</row>
    <row r="834" spans="1:28" ht="13">
      <c r="A834" s="45"/>
      <c r="B834" s="45"/>
      <c r="C834" s="45"/>
      <c r="D834" s="51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</row>
    <row r="835" spans="1:28" ht="13">
      <c r="A835" s="45"/>
      <c r="B835" s="45"/>
      <c r="C835" s="45"/>
      <c r="D835" s="51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</row>
    <row r="836" spans="1:28" ht="13">
      <c r="A836" s="45"/>
      <c r="B836" s="45"/>
      <c r="C836" s="45"/>
      <c r="D836" s="51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</row>
    <row r="837" spans="1:28" ht="13">
      <c r="A837" s="45"/>
      <c r="B837" s="45"/>
      <c r="C837" s="45"/>
      <c r="D837" s="51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</row>
    <row r="838" spans="1:28" ht="13">
      <c r="A838" s="45"/>
      <c r="B838" s="45"/>
      <c r="C838" s="45"/>
      <c r="D838" s="51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</row>
    <row r="839" spans="1:28" ht="13">
      <c r="A839" s="45"/>
      <c r="B839" s="45"/>
      <c r="C839" s="45"/>
      <c r="D839" s="51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</row>
    <row r="840" spans="1:28" ht="13">
      <c r="A840" s="45"/>
      <c r="B840" s="45"/>
      <c r="C840" s="45"/>
      <c r="D840" s="51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</row>
    <row r="841" spans="1:28" ht="13">
      <c r="A841" s="45"/>
      <c r="B841" s="45"/>
      <c r="C841" s="45"/>
      <c r="D841" s="51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</row>
    <row r="842" spans="1:28" ht="13">
      <c r="A842" s="45"/>
      <c r="B842" s="45"/>
      <c r="C842" s="45"/>
      <c r="D842" s="51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</row>
    <row r="843" spans="1:28" ht="13">
      <c r="A843" s="45"/>
      <c r="B843" s="45"/>
      <c r="C843" s="45"/>
      <c r="D843" s="51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</row>
    <row r="844" spans="1:28" ht="13">
      <c r="A844" s="45"/>
      <c r="B844" s="45"/>
      <c r="C844" s="45"/>
      <c r="D844" s="51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</row>
    <row r="845" spans="1:28" ht="13">
      <c r="A845" s="45"/>
      <c r="B845" s="45"/>
      <c r="C845" s="45"/>
      <c r="D845" s="51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</row>
    <row r="846" spans="1:28" ht="13">
      <c r="A846" s="45"/>
      <c r="B846" s="45"/>
      <c r="C846" s="45"/>
      <c r="D846" s="51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</row>
    <row r="847" spans="1:28" ht="13">
      <c r="A847" s="45"/>
      <c r="B847" s="45"/>
      <c r="C847" s="45"/>
      <c r="D847" s="51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</row>
    <row r="848" spans="1:28" ht="13">
      <c r="A848" s="45"/>
      <c r="B848" s="45"/>
      <c r="C848" s="45"/>
      <c r="D848" s="51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</row>
    <row r="849" spans="1:28" ht="13">
      <c r="A849" s="45"/>
      <c r="B849" s="45"/>
      <c r="C849" s="45"/>
      <c r="D849" s="51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</row>
    <row r="850" spans="1:28" ht="13">
      <c r="A850" s="45"/>
      <c r="B850" s="45"/>
      <c r="C850" s="45"/>
      <c r="D850" s="51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</row>
    <row r="851" spans="1:28" ht="13">
      <c r="A851" s="45"/>
      <c r="B851" s="45"/>
      <c r="C851" s="45"/>
      <c r="D851" s="51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</row>
    <row r="852" spans="1:28" ht="13">
      <c r="A852" s="45"/>
      <c r="B852" s="45"/>
      <c r="C852" s="45"/>
      <c r="D852" s="51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</row>
    <row r="853" spans="1:28" ht="13">
      <c r="A853" s="45"/>
      <c r="B853" s="45"/>
      <c r="C853" s="45"/>
      <c r="D853" s="51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</row>
    <row r="854" spans="1:28" ht="13">
      <c r="A854" s="45"/>
      <c r="B854" s="45"/>
      <c r="C854" s="45"/>
      <c r="D854" s="51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</row>
    <row r="855" spans="1:28" ht="13">
      <c r="A855" s="45"/>
      <c r="B855" s="45"/>
      <c r="C855" s="45"/>
      <c r="D855" s="51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</row>
    <row r="856" spans="1:28" ht="13">
      <c r="A856" s="45"/>
      <c r="B856" s="45"/>
      <c r="C856" s="45"/>
      <c r="D856" s="51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</row>
    <row r="857" spans="1:28" ht="13">
      <c r="A857" s="45"/>
      <c r="B857" s="45"/>
      <c r="C857" s="45"/>
      <c r="D857" s="51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</row>
    <row r="858" spans="1:28" ht="13">
      <c r="A858" s="45"/>
      <c r="B858" s="45"/>
      <c r="C858" s="45"/>
      <c r="D858" s="51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</row>
    <row r="859" spans="1:28" ht="13">
      <c r="A859" s="45"/>
      <c r="B859" s="45"/>
      <c r="C859" s="45"/>
      <c r="D859" s="51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</row>
    <row r="860" spans="1:28" ht="13">
      <c r="A860" s="45"/>
      <c r="B860" s="45"/>
      <c r="C860" s="45"/>
      <c r="D860" s="51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</row>
    <row r="861" spans="1:28" ht="13">
      <c r="A861" s="45"/>
      <c r="B861" s="45"/>
      <c r="C861" s="45"/>
      <c r="D861" s="51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</row>
    <row r="862" spans="1:28" ht="13">
      <c r="A862" s="45"/>
      <c r="B862" s="45"/>
      <c r="C862" s="45"/>
      <c r="D862" s="51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</row>
    <row r="863" spans="1:28" ht="13">
      <c r="A863" s="45"/>
      <c r="B863" s="45"/>
      <c r="C863" s="45"/>
      <c r="D863" s="51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</row>
    <row r="864" spans="1:28" ht="13">
      <c r="A864" s="45"/>
      <c r="B864" s="45"/>
      <c r="C864" s="45"/>
      <c r="D864" s="51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</row>
    <row r="865" spans="1:28" ht="13">
      <c r="A865" s="45"/>
      <c r="B865" s="45"/>
      <c r="C865" s="45"/>
      <c r="D865" s="51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</row>
    <row r="866" spans="1:28" ht="13">
      <c r="A866" s="45"/>
      <c r="B866" s="45"/>
      <c r="C866" s="45"/>
      <c r="D866" s="51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</row>
    <row r="867" spans="1:28" ht="13">
      <c r="A867" s="45"/>
      <c r="B867" s="45"/>
      <c r="C867" s="45"/>
      <c r="D867" s="51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</row>
    <row r="868" spans="1:28" ht="13">
      <c r="A868" s="45"/>
      <c r="B868" s="45"/>
      <c r="C868" s="45"/>
      <c r="D868" s="51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</row>
    <row r="869" spans="1:28" ht="13">
      <c r="A869" s="45"/>
      <c r="B869" s="45"/>
      <c r="C869" s="45"/>
      <c r="D869" s="51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</row>
    <row r="870" spans="1:28" ht="13">
      <c r="A870" s="45"/>
      <c r="B870" s="45"/>
      <c r="C870" s="45"/>
      <c r="D870" s="51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</row>
    <row r="871" spans="1:28" ht="13">
      <c r="A871" s="45"/>
      <c r="B871" s="45"/>
      <c r="C871" s="45"/>
      <c r="D871" s="51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</row>
    <row r="872" spans="1:28" ht="13">
      <c r="A872" s="45"/>
      <c r="B872" s="45"/>
      <c r="C872" s="45"/>
      <c r="D872" s="51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</row>
    <row r="873" spans="1:28" ht="13">
      <c r="A873" s="45"/>
      <c r="B873" s="45"/>
      <c r="C873" s="45"/>
      <c r="D873" s="51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</row>
    <row r="874" spans="1:28" ht="13">
      <c r="A874" s="45"/>
      <c r="B874" s="45"/>
      <c r="C874" s="45"/>
      <c r="D874" s="51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</row>
    <row r="875" spans="1:28" ht="13">
      <c r="A875" s="45"/>
      <c r="B875" s="45"/>
      <c r="C875" s="45"/>
      <c r="D875" s="51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</row>
    <row r="876" spans="1:28" ht="13">
      <c r="A876" s="45"/>
      <c r="B876" s="45"/>
      <c r="C876" s="45"/>
      <c r="D876" s="51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</row>
    <row r="877" spans="1:28" ht="13">
      <c r="A877" s="45"/>
      <c r="B877" s="45"/>
      <c r="C877" s="45"/>
      <c r="D877" s="51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</row>
    <row r="878" spans="1:28" ht="13">
      <c r="A878" s="45"/>
      <c r="B878" s="45"/>
      <c r="C878" s="45"/>
      <c r="D878" s="51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</row>
    <row r="879" spans="1:28" ht="13">
      <c r="A879" s="45"/>
      <c r="B879" s="45"/>
      <c r="C879" s="45"/>
      <c r="D879" s="51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</row>
    <row r="880" spans="1:28" ht="13">
      <c r="A880" s="45"/>
      <c r="B880" s="45"/>
      <c r="C880" s="45"/>
      <c r="D880" s="51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</row>
    <row r="881" spans="1:28" ht="13">
      <c r="A881" s="45"/>
      <c r="B881" s="45"/>
      <c r="C881" s="45"/>
      <c r="D881" s="51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</row>
    <row r="882" spans="1:28" ht="13">
      <c r="A882" s="45"/>
      <c r="B882" s="45"/>
      <c r="C882" s="45"/>
      <c r="D882" s="51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</row>
    <row r="883" spans="1:28" ht="13">
      <c r="A883" s="45"/>
      <c r="B883" s="45"/>
      <c r="C883" s="45"/>
      <c r="D883" s="51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</row>
    <row r="884" spans="1:28" ht="13">
      <c r="A884" s="45"/>
      <c r="B884" s="45"/>
      <c r="C884" s="45"/>
      <c r="D884" s="51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</row>
    <row r="885" spans="1:28" ht="13">
      <c r="A885" s="45"/>
      <c r="B885" s="45"/>
      <c r="C885" s="45"/>
      <c r="D885" s="51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</row>
    <row r="886" spans="1:28" ht="13">
      <c r="A886" s="45"/>
      <c r="B886" s="45"/>
      <c r="C886" s="45"/>
      <c r="D886" s="51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</row>
    <row r="887" spans="1:28" ht="13">
      <c r="A887" s="45"/>
      <c r="B887" s="45"/>
      <c r="C887" s="45"/>
      <c r="D887" s="51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</row>
    <row r="888" spans="1:28" ht="13">
      <c r="A888" s="45"/>
      <c r="B888" s="45"/>
      <c r="C888" s="45"/>
      <c r="D888" s="51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</row>
    <row r="889" spans="1:28" ht="13">
      <c r="A889" s="45"/>
      <c r="B889" s="45"/>
      <c r="C889" s="45"/>
      <c r="D889" s="51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</row>
    <row r="890" spans="1:28" ht="13">
      <c r="A890" s="45"/>
      <c r="B890" s="45"/>
      <c r="C890" s="45"/>
      <c r="D890" s="51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</row>
    <row r="891" spans="1:28" ht="13">
      <c r="A891" s="45"/>
      <c r="B891" s="45"/>
      <c r="C891" s="45"/>
      <c r="D891" s="51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</row>
    <row r="892" spans="1:28" ht="13">
      <c r="A892" s="45"/>
      <c r="B892" s="45"/>
      <c r="C892" s="45"/>
      <c r="D892" s="51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</row>
    <row r="893" spans="1:28" ht="13">
      <c r="A893" s="45"/>
      <c r="B893" s="45"/>
      <c r="C893" s="45"/>
      <c r="D893" s="51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</row>
    <row r="894" spans="1:28" ht="13">
      <c r="A894" s="45"/>
      <c r="B894" s="45"/>
      <c r="C894" s="45"/>
      <c r="D894" s="51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</row>
    <row r="895" spans="1:28" ht="13">
      <c r="A895" s="45"/>
      <c r="B895" s="45"/>
      <c r="C895" s="45"/>
      <c r="D895" s="51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</row>
    <row r="896" spans="1:28" ht="13">
      <c r="A896" s="45"/>
      <c r="B896" s="45"/>
      <c r="C896" s="45"/>
      <c r="D896" s="51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</row>
    <row r="897" spans="1:28" ht="13">
      <c r="A897" s="45"/>
      <c r="B897" s="45"/>
      <c r="C897" s="45"/>
      <c r="D897" s="51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</row>
    <row r="898" spans="1:28" ht="13">
      <c r="A898" s="45"/>
      <c r="B898" s="45"/>
      <c r="C898" s="45"/>
      <c r="D898" s="51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</row>
    <row r="899" spans="1:28" ht="13">
      <c r="A899" s="45"/>
      <c r="B899" s="45"/>
      <c r="C899" s="45"/>
      <c r="D899" s="51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</row>
    <row r="900" spans="1:28" ht="13">
      <c r="A900" s="45"/>
      <c r="B900" s="45"/>
      <c r="C900" s="45"/>
      <c r="D900" s="51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</row>
    <row r="901" spans="1:28" ht="13">
      <c r="A901" s="45"/>
      <c r="B901" s="45"/>
      <c r="C901" s="45"/>
      <c r="D901" s="51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</row>
    <row r="902" spans="1:28" ht="13">
      <c r="A902" s="45"/>
      <c r="B902" s="45"/>
      <c r="C902" s="45"/>
      <c r="D902" s="51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</row>
    <row r="903" spans="1:28" ht="13">
      <c r="A903" s="45"/>
      <c r="B903" s="45"/>
      <c r="C903" s="45"/>
      <c r="D903" s="51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</row>
    <row r="904" spans="1:28" ht="13">
      <c r="A904" s="45"/>
      <c r="B904" s="45"/>
      <c r="C904" s="45"/>
      <c r="D904" s="51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</row>
    <row r="905" spans="1:28" ht="13">
      <c r="A905" s="45"/>
      <c r="B905" s="45"/>
      <c r="C905" s="45"/>
      <c r="D905" s="51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</row>
    <row r="906" spans="1:28" ht="13">
      <c r="A906" s="45"/>
      <c r="B906" s="45"/>
      <c r="C906" s="45"/>
      <c r="D906" s="51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</row>
    <row r="907" spans="1:28" ht="13">
      <c r="A907" s="45"/>
      <c r="B907" s="45"/>
      <c r="C907" s="45"/>
      <c r="D907" s="51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</row>
    <row r="908" spans="1:28" ht="13">
      <c r="A908" s="45"/>
      <c r="B908" s="45"/>
      <c r="C908" s="45"/>
      <c r="D908" s="51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</row>
    <row r="909" spans="1:28" ht="13">
      <c r="A909" s="45"/>
      <c r="B909" s="45"/>
      <c r="C909" s="45"/>
      <c r="D909" s="51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</row>
    <row r="910" spans="1:28" ht="13">
      <c r="A910" s="45"/>
      <c r="B910" s="45"/>
      <c r="C910" s="45"/>
      <c r="D910" s="51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</row>
    <row r="911" spans="1:28" ht="13">
      <c r="A911" s="45"/>
      <c r="B911" s="45"/>
      <c r="C911" s="45"/>
      <c r="D911" s="51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</row>
    <row r="912" spans="1:28" ht="13">
      <c r="A912" s="45"/>
      <c r="B912" s="45"/>
      <c r="C912" s="45"/>
      <c r="D912" s="51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</row>
    <row r="913" spans="1:28" ht="13">
      <c r="A913" s="45"/>
      <c r="B913" s="45"/>
      <c r="C913" s="45"/>
      <c r="D913" s="51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</row>
    <row r="914" spans="1:28" ht="13">
      <c r="A914" s="45"/>
      <c r="B914" s="45"/>
      <c r="C914" s="45"/>
      <c r="D914" s="51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</row>
    <row r="915" spans="1:28" ht="13">
      <c r="A915" s="45"/>
      <c r="B915" s="45"/>
      <c r="C915" s="45"/>
      <c r="D915" s="51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</row>
    <row r="916" spans="1:28" ht="13">
      <c r="A916" s="45"/>
      <c r="B916" s="45"/>
      <c r="C916" s="45"/>
      <c r="D916" s="51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</row>
    <row r="917" spans="1:28" ht="13">
      <c r="A917" s="45"/>
      <c r="B917" s="45"/>
      <c r="C917" s="45"/>
      <c r="D917" s="51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</row>
    <row r="918" spans="1:28" ht="13">
      <c r="A918" s="45"/>
      <c r="B918" s="45"/>
      <c r="C918" s="45"/>
      <c r="D918" s="51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</row>
    <row r="919" spans="1:28" ht="13">
      <c r="A919" s="45"/>
      <c r="B919" s="45"/>
      <c r="C919" s="45"/>
      <c r="D919" s="51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</row>
    <row r="920" spans="1:28" ht="13">
      <c r="A920" s="45"/>
      <c r="B920" s="45"/>
      <c r="C920" s="45"/>
      <c r="D920" s="51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</row>
    <row r="921" spans="1:28" ht="13">
      <c r="A921" s="45"/>
      <c r="B921" s="45"/>
      <c r="C921" s="45"/>
      <c r="D921" s="51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</row>
    <row r="922" spans="1:28" ht="13">
      <c r="A922" s="45"/>
      <c r="B922" s="45"/>
      <c r="C922" s="45"/>
      <c r="D922" s="51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</row>
    <row r="923" spans="1:28" ht="13">
      <c r="A923" s="45"/>
      <c r="B923" s="45"/>
      <c r="C923" s="45"/>
      <c r="D923" s="51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</row>
    <row r="924" spans="1:28" ht="13">
      <c r="A924" s="45"/>
      <c r="B924" s="45"/>
      <c r="C924" s="45"/>
      <c r="D924" s="51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</row>
    <row r="925" spans="1:28" ht="13">
      <c r="A925" s="45"/>
      <c r="B925" s="45"/>
      <c r="C925" s="45"/>
      <c r="D925" s="51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</row>
    <row r="926" spans="1:28" ht="13">
      <c r="A926" s="45"/>
      <c r="B926" s="45"/>
      <c r="C926" s="45"/>
      <c r="D926" s="51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</row>
    <row r="927" spans="1:28" ht="13">
      <c r="A927" s="45"/>
      <c r="B927" s="45"/>
      <c r="C927" s="45"/>
      <c r="D927" s="51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</row>
    <row r="928" spans="1:28" ht="13">
      <c r="A928" s="45"/>
      <c r="B928" s="45"/>
      <c r="C928" s="45"/>
      <c r="D928" s="51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</row>
    <row r="929" spans="1:28" ht="13">
      <c r="A929" s="45"/>
      <c r="B929" s="45"/>
      <c r="C929" s="45"/>
      <c r="D929" s="51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</row>
    <row r="930" spans="1:28" ht="13">
      <c r="A930" s="45"/>
      <c r="B930" s="45"/>
      <c r="C930" s="45"/>
      <c r="D930" s="51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</row>
    <row r="931" spans="1:28" ht="13">
      <c r="A931" s="45"/>
      <c r="B931" s="45"/>
      <c r="C931" s="45"/>
      <c r="D931" s="51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</row>
    <row r="932" spans="1:28" ht="13">
      <c r="A932" s="45"/>
      <c r="B932" s="45"/>
      <c r="C932" s="45"/>
      <c r="D932" s="51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</row>
    <row r="933" spans="1:28" ht="13">
      <c r="A933" s="45"/>
      <c r="B933" s="45"/>
      <c r="C933" s="45"/>
      <c r="D933" s="51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</row>
    <row r="934" spans="1:28" ht="13">
      <c r="A934" s="45"/>
      <c r="B934" s="45"/>
      <c r="C934" s="45"/>
      <c r="D934" s="51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</row>
    <row r="935" spans="1:28" ht="13">
      <c r="A935" s="45"/>
      <c r="B935" s="45"/>
      <c r="C935" s="45"/>
      <c r="D935" s="51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</row>
    <row r="936" spans="1:28" ht="13">
      <c r="A936" s="45"/>
      <c r="B936" s="45"/>
      <c r="C936" s="45"/>
      <c r="D936" s="51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</row>
    <row r="937" spans="1:28" ht="13">
      <c r="A937" s="45"/>
      <c r="B937" s="45"/>
      <c r="C937" s="45"/>
      <c r="D937" s="51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</row>
    <row r="938" spans="1:28" ht="13">
      <c r="A938" s="45"/>
      <c r="B938" s="45"/>
      <c r="C938" s="45"/>
      <c r="D938" s="51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</row>
    <row r="939" spans="1:28" ht="13">
      <c r="A939" s="45"/>
      <c r="B939" s="45"/>
      <c r="C939" s="45"/>
      <c r="D939" s="51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</row>
    <row r="940" spans="1:28" ht="13">
      <c r="A940" s="45"/>
      <c r="B940" s="45"/>
      <c r="C940" s="45"/>
      <c r="D940" s="51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</row>
    <row r="941" spans="1:28" ht="13">
      <c r="A941" s="45"/>
      <c r="B941" s="45"/>
      <c r="C941" s="45"/>
      <c r="D941" s="51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</row>
    <row r="942" spans="1:28" ht="13">
      <c r="A942" s="45"/>
      <c r="B942" s="45"/>
      <c r="C942" s="45"/>
      <c r="D942" s="51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</row>
    <row r="943" spans="1:28" ht="13">
      <c r="A943" s="45"/>
      <c r="B943" s="45"/>
      <c r="C943" s="45"/>
      <c r="D943" s="51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</row>
    <row r="944" spans="1:28" ht="13">
      <c r="A944" s="45"/>
      <c r="B944" s="45"/>
      <c r="C944" s="45"/>
      <c r="D944" s="51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</row>
    <row r="945" spans="1:28" ht="13">
      <c r="A945" s="45"/>
      <c r="B945" s="45"/>
      <c r="C945" s="45"/>
      <c r="D945" s="51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</row>
    <row r="946" spans="1:28" ht="13">
      <c r="A946" s="45"/>
      <c r="B946" s="45"/>
      <c r="C946" s="45"/>
      <c r="D946" s="51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</row>
    <row r="947" spans="1:28" ht="13">
      <c r="A947" s="45"/>
      <c r="B947" s="45"/>
      <c r="C947" s="45"/>
      <c r="D947" s="51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</row>
    <row r="948" spans="1:28" ht="13">
      <c r="A948" s="45"/>
      <c r="B948" s="45"/>
      <c r="C948" s="45"/>
      <c r="D948" s="51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</row>
    <row r="949" spans="1:28" ht="13">
      <c r="A949" s="45"/>
      <c r="B949" s="45"/>
      <c r="C949" s="45"/>
      <c r="D949" s="51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</row>
    <row r="950" spans="1:28" ht="13">
      <c r="A950" s="45"/>
      <c r="B950" s="45"/>
      <c r="C950" s="45"/>
      <c r="D950" s="51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</row>
    <row r="951" spans="1:28" ht="13">
      <c r="A951" s="45"/>
      <c r="B951" s="45"/>
      <c r="C951" s="45"/>
      <c r="D951" s="51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</row>
    <row r="952" spans="1:28" ht="13">
      <c r="A952" s="45"/>
      <c r="B952" s="45"/>
      <c r="C952" s="45"/>
      <c r="D952" s="51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</row>
    <row r="953" spans="1:28" ht="13">
      <c r="A953" s="45"/>
      <c r="B953" s="45"/>
      <c r="C953" s="45"/>
      <c r="D953" s="51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</row>
    <row r="954" spans="1:28" ht="13">
      <c r="A954" s="45"/>
      <c r="B954" s="45"/>
      <c r="C954" s="45"/>
      <c r="D954" s="51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</row>
    <row r="955" spans="1:28" ht="13">
      <c r="A955" s="45"/>
      <c r="B955" s="45"/>
      <c r="C955" s="45"/>
      <c r="D955" s="51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</row>
    <row r="956" spans="1:28" ht="13">
      <c r="A956" s="45"/>
      <c r="B956" s="45"/>
      <c r="C956" s="45"/>
      <c r="D956" s="51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</row>
    <row r="957" spans="1:28" ht="13">
      <c r="A957" s="45"/>
      <c r="B957" s="45"/>
      <c r="C957" s="45"/>
      <c r="D957" s="51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</row>
    <row r="958" spans="1:28" ht="13">
      <c r="A958" s="45"/>
      <c r="B958" s="45"/>
      <c r="C958" s="45"/>
      <c r="D958" s="51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</row>
    <row r="959" spans="1:28" ht="13">
      <c r="A959" s="45"/>
      <c r="B959" s="45"/>
      <c r="C959" s="45"/>
      <c r="D959" s="51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</row>
    <row r="960" spans="1:28" ht="13">
      <c r="A960" s="45"/>
      <c r="B960" s="45"/>
      <c r="C960" s="45"/>
      <c r="D960" s="51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</row>
    <row r="961" spans="1:28" ht="13">
      <c r="A961" s="45"/>
      <c r="B961" s="45"/>
      <c r="C961" s="45"/>
      <c r="D961" s="51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</row>
    <row r="962" spans="1:28" ht="13">
      <c r="A962" s="45"/>
      <c r="B962" s="45"/>
      <c r="C962" s="45"/>
      <c r="D962" s="51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</row>
    <row r="963" spans="1:28" ht="13">
      <c r="A963" s="45"/>
      <c r="B963" s="45"/>
      <c r="C963" s="45"/>
      <c r="D963" s="51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</row>
    <row r="964" spans="1:28" ht="13">
      <c r="A964" s="45"/>
      <c r="B964" s="45"/>
      <c r="C964" s="45"/>
      <c r="D964" s="51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</row>
    <row r="965" spans="1:28" ht="13">
      <c r="A965" s="45"/>
      <c r="B965" s="45"/>
      <c r="C965" s="45"/>
      <c r="D965" s="51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</row>
    <row r="966" spans="1:28" ht="13">
      <c r="A966" s="45"/>
      <c r="B966" s="45"/>
      <c r="C966" s="45"/>
      <c r="D966" s="51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</row>
    <row r="967" spans="1:28" ht="13">
      <c r="A967" s="45"/>
      <c r="B967" s="45"/>
      <c r="C967" s="45"/>
      <c r="D967" s="51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</row>
    <row r="968" spans="1:28" ht="13">
      <c r="A968" s="45"/>
      <c r="B968" s="45"/>
      <c r="C968" s="45"/>
      <c r="D968" s="51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</row>
    <row r="969" spans="1:28" ht="13">
      <c r="A969" s="45"/>
      <c r="B969" s="45"/>
      <c r="C969" s="45"/>
      <c r="D969" s="51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</row>
    <row r="970" spans="1:28" ht="13">
      <c r="A970" s="45"/>
      <c r="B970" s="45"/>
      <c r="C970" s="45"/>
      <c r="D970" s="51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</row>
    <row r="971" spans="1:28" ht="13">
      <c r="A971" s="45"/>
      <c r="B971" s="45"/>
      <c r="C971" s="45"/>
      <c r="D971" s="51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</row>
    <row r="972" spans="1:28" ht="13">
      <c r="A972" s="45"/>
      <c r="B972" s="45"/>
      <c r="C972" s="45"/>
      <c r="D972" s="51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</row>
    <row r="973" spans="1:28" ht="13">
      <c r="A973" s="45"/>
      <c r="B973" s="45"/>
      <c r="C973" s="45"/>
      <c r="D973" s="51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</row>
    <row r="974" spans="1:28" ht="13">
      <c r="A974" s="45"/>
      <c r="B974" s="45"/>
      <c r="C974" s="45"/>
      <c r="D974" s="51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</row>
    <row r="975" spans="1:28" ht="13">
      <c r="A975" s="45"/>
      <c r="B975" s="45"/>
      <c r="C975" s="45"/>
      <c r="D975" s="51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</row>
    <row r="976" spans="1:28" ht="13">
      <c r="A976" s="45"/>
      <c r="B976" s="45"/>
      <c r="C976" s="45"/>
      <c r="D976" s="51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</row>
    <row r="977" spans="1:28" ht="13">
      <c r="A977" s="45"/>
      <c r="B977" s="45"/>
      <c r="C977" s="45"/>
      <c r="D977" s="51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</row>
    <row r="978" spans="1:28" ht="13">
      <c r="A978" s="45"/>
      <c r="B978" s="45"/>
      <c r="C978" s="45"/>
      <c r="D978" s="51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</row>
    <row r="979" spans="1:28" ht="13">
      <c r="A979" s="45"/>
      <c r="B979" s="45"/>
      <c r="C979" s="45"/>
      <c r="D979" s="51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</row>
    <row r="980" spans="1:28" ht="13">
      <c r="A980" s="45"/>
      <c r="B980" s="45"/>
      <c r="C980" s="45"/>
      <c r="D980" s="51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</row>
    <row r="981" spans="1:28" ht="13">
      <c r="A981" s="45"/>
      <c r="B981" s="45"/>
      <c r="C981" s="45"/>
      <c r="D981" s="51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</row>
    <row r="982" spans="1:28" ht="13">
      <c r="A982" s="45"/>
      <c r="B982" s="45"/>
      <c r="C982" s="45"/>
      <c r="D982" s="51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</row>
    <row r="983" spans="1:28" ht="13">
      <c r="A983" s="45"/>
      <c r="B983" s="45"/>
      <c r="C983" s="45"/>
      <c r="D983" s="51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</row>
    <row r="984" spans="1:28" ht="13">
      <c r="A984" s="45"/>
      <c r="B984" s="45"/>
      <c r="C984" s="45"/>
      <c r="D984" s="51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</row>
    <row r="985" spans="1:28" ht="13">
      <c r="A985" s="45"/>
      <c r="B985" s="45"/>
      <c r="C985" s="45"/>
      <c r="D985" s="51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</row>
    <row r="986" spans="1:28" ht="13">
      <c r="A986" s="45"/>
      <c r="B986" s="45"/>
      <c r="C986" s="45"/>
      <c r="D986" s="51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</row>
    <row r="987" spans="1:28" ht="13">
      <c r="A987" s="45"/>
      <c r="B987" s="45"/>
      <c r="C987" s="45"/>
      <c r="D987" s="51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</row>
    <row r="988" spans="1:28" ht="13">
      <c r="A988" s="45"/>
      <c r="B988" s="45"/>
      <c r="C988" s="45"/>
      <c r="D988" s="51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</row>
    <row r="989" spans="1:28" ht="13">
      <c r="A989" s="45"/>
      <c r="B989" s="45"/>
      <c r="C989" s="45"/>
      <c r="D989" s="51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</row>
    <row r="990" spans="1:28" ht="13">
      <c r="A990" s="45"/>
      <c r="B990" s="45"/>
      <c r="C990" s="45"/>
      <c r="D990" s="51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</row>
    <row r="991" spans="1:28" ht="13">
      <c r="A991" s="45"/>
      <c r="B991" s="45"/>
      <c r="C991" s="45"/>
      <c r="D991" s="51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</row>
    <row r="992" spans="1:28" ht="13">
      <c r="A992" s="45"/>
      <c r="B992" s="45"/>
      <c r="C992" s="45"/>
      <c r="D992" s="51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</row>
    <row r="993" spans="1:28" ht="13">
      <c r="A993" s="45"/>
      <c r="B993" s="45"/>
      <c r="C993" s="45"/>
      <c r="D993" s="51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</row>
    <row r="994" spans="1:28" ht="13">
      <c r="A994" s="45"/>
      <c r="B994" s="45"/>
      <c r="C994" s="45"/>
      <c r="D994" s="51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</row>
    <row r="995" spans="1:28" ht="13">
      <c r="A995" s="45"/>
      <c r="B995" s="45"/>
      <c r="C995" s="45"/>
      <c r="D995" s="51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</row>
    <row r="996" spans="1:28" ht="13">
      <c r="A996" s="45"/>
      <c r="B996" s="45"/>
      <c r="C996" s="45"/>
      <c r="D996" s="51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</row>
    <row r="997" spans="1:28" ht="13">
      <c r="A997" s="45"/>
      <c r="B997" s="45"/>
      <c r="C997" s="45"/>
      <c r="D997" s="51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</row>
    <row r="998" spans="1:28" ht="13">
      <c r="A998" s="45"/>
      <c r="B998" s="45"/>
      <c r="C998" s="45"/>
      <c r="D998" s="51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</row>
    <row r="999" spans="1:28" ht="13">
      <c r="A999" s="45"/>
      <c r="B999" s="45"/>
      <c r="C999" s="45"/>
      <c r="D999" s="51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</row>
    <row r="1000" spans="1:28" ht="13">
      <c r="A1000" s="45"/>
      <c r="B1000" s="45"/>
      <c r="C1000" s="45"/>
      <c r="D1000" s="51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</row>
    <row r="1001" spans="1:28" ht="13">
      <c r="A1001" s="45"/>
      <c r="B1001" s="45"/>
      <c r="C1001" s="45"/>
      <c r="D1001" s="51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</row>
    <row r="1002" spans="1:28" ht="13">
      <c r="A1002" s="45"/>
      <c r="B1002" s="45"/>
      <c r="C1002" s="45"/>
      <c r="D1002" s="51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  <c r="AA1002" s="45"/>
      <c r="AB1002" s="45"/>
    </row>
    <row r="1003" spans="1:28" ht="13">
      <c r="A1003" s="45"/>
      <c r="B1003" s="45"/>
      <c r="C1003" s="45"/>
      <c r="D1003" s="51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  <c r="AA1003" s="45"/>
      <c r="AB1003" s="45"/>
    </row>
    <row r="1004" spans="1:28" ht="13">
      <c r="A1004" s="45"/>
      <c r="B1004" s="45"/>
      <c r="C1004" s="45"/>
      <c r="D1004" s="51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  <c r="AA1004" s="45"/>
      <c r="AB1004" s="45"/>
    </row>
    <row r="1005" spans="1:28" ht="13">
      <c r="A1005" s="45"/>
      <c r="B1005" s="45"/>
      <c r="C1005" s="45"/>
      <c r="D1005" s="51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  <c r="AA1005" s="45"/>
      <c r="AB1005" s="45"/>
    </row>
    <row r="1006" spans="1:28" ht="13">
      <c r="A1006" s="45"/>
      <c r="B1006" s="45"/>
      <c r="C1006" s="45"/>
      <c r="D1006" s="51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  <c r="AA1006" s="45"/>
      <c r="AB1006" s="45"/>
    </row>
    <row r="1007" spans="1:28" ht="13">
      <c r="A1007" s="45"/>
      <c r="B1007" s="45"/>
      <c r="C1007" s="45"/>
      <c r="D1007" s="51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  <c r="AA1007" s="45"/>
      <c r="AB1007" s="45"/>
    </row>
    <row r="1008" spans="1:28" ht="13">
      <c r="A1008" s="45"/>
      <c r="B1008" s="45"/>
      <c r="C1008" s="45"/>
      <c r="D1008" s="51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  <c r="AA1008" s="45"/>
      <c r="AB1008" s="45"/>
    </row>
    <row r="1009" spans="1:28" ht="13">
      <c r="A1009" s="45"/>
      <c r="B1009" s="45"/>
      <c r="C1009" s="45"/>
      <c r="D1009" s="51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  <c r="AA1009" s="45"/>
      <c r="AB1009" s="45"/>
    </row>
    <row r="1010" spans="1:28" ht="13">
      <c r="A1010" s="45"/>
      <c r="B1010" s="45"/>
      <c r="C1010" s="45"/>
      <c r="D1010" s="51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  <c r="AA1010" s="45"/>
      <c r="AB1010" s="45"/>
    </row>
    <row r="1011" spans="1:28" ht="13">
      <c r="A1011" s="45"/>
      <c r="B1011" s="45"/>
      <c r="C1011" s="45"/>
      <c r="D1011" s="51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45"/>
      <c r="Y1011" s="45"/>
      <c r="Z1011" s="45"/>
      <c r="AA1011" s="45"/>
      <c r="AB1011" s="45"/>
    </row>
    <row r="1012" spans="1:28" ht="13">
      <c r="A1012" s="45"/>
      <c r="B1012" s="45"/>
      <c r="C1012" s="45"/>
      <c r="D1012" s="51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45"/>
      <c r="Y1012" s="45"/>
      <c r="Z1012" s="45"/>
      <c r="AA1012" s="45"/>
      <c r="AB1012" s="45"/>
    </row>
    <row r="1013" spans="1:28" ht="13">
      <c r="A1013" s="45"/>
      <c r="B1013" s="45"/>
      <c r="C1013" s="45"/>
      <c r="D1013" s="51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  <c r="X1013" s="45"/>
      <c r="Y1013" s="45"/>
      <c r="Z1013" s="45"/>
      <c r="AA1013" s="45"/>
      <c r="AB1013" s="45"/>
    </row>
    <row r="1014" spans="1:28" ht="13">
      <c r="A1014" s="45"/>
      <c r="B1014" s="45"/>
      <c r="C1014" s="45"/>
      <c r="D1014" s="51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  <c r="X1014" s="45"/>
      <c r="Y1014" s="45"/>
      <c r="Z1014" s="45"/>
      <c r="AA1014" s="45"/>
      <c r="AB1014" s="45"/>
    </row>
    <row r="1015" spans="1:28" ht="13">
      <c r="A1015" s="45"/>
      <c r="B1015" s="45"/>
      <c r="C1015" s="45"/>
      <c r="D1015" s="51"/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  <c r="X1015" s="45"/>
      <c r="Y1015" s="45"/>
      <c r="Z1015" s="45"/>
      <c r="AA1015" s="45"/>
      <c r="AB1015" s="45"/>
    </row>
    <row r="1016" spans="1:28" ht="13">
      <c r="A1016" s="45"/>
      <c r="B1016" s="45"/>
      <c r="C1016" s="45"/>
      <c r="D1016" s="51"/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  <c r="X1016" s="45"/>
      <c r="Y1016" s="45"/>
      <c r="Z1016" s="45"/>
      <c r="AA1016" s="45"/>
      <c r="AB1016" s="45"/>
    </row>
    <row r="1017" spans="1:28" ht="13">
      <c r="A1017" s="45"/>
      <c r="B1017" s="45"/>
      <c r="C1017" s="45"/>
      <c r="D1017" s="51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45"/>
      <c r="Y1017" s="45"/>
      <c r="Z1017" s="45"/>
      <c r="AA1017" s="45"/>
      <c r="AB1017" s="45"/>
    </row>
    <row r="1018" spans="1:28" ht="13">
      <c r="A1018" s="45"/>
      <c r="B1018" s="45"/>
      <c r="C1018" s="45"/>
      <c r="D1018" s="51"/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  <c r="X1018" s="45"/>
      <c r="Y1018" s="45"/>
      <c r="Z1018" s="45"/>
      <c r="AA1018" s="45"/>
      <c r="AB1018" s="45"/>
    </row>
    <row r="1019" spans="1:28" ht="13">
      <c r="A1019" s="45"/>
      <c r="B1019" s="45"/>
      <c r="C1019" s="45"/>
      <c r="D1019" s="51"/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  <c r="X1019" s="45"/>
      <c r="Y1019" s="45"/>
      <c r="Z1019" s="45"/>
      <c r="AA1019" s="45"/>
      <c r="AB1019" s="45"/>
    </row>
    <row r="1020" spans="1:28" ht="13">
      <c r="A1020" s="45"/>
      <c r="B1020" s="45"/>
      <c r="C1020" s="45"/>
      <c r="D1020" s="51"/>
      <c r="E1020" s="45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  <c r="X1020" s="45"/>
      <c r="Y1020" s="45"/>
      <c r="Z1020" s="45"/>
      <c r="AA1020" s="45"/>
      <c r="AB1020" s="45"/>
    </row>
    <row r="1021" spans="1:28" ht="13">
      <c r="A1021" s="45"/>
      <c r="B1021" s="45"/>
      <c r="C1021" s="45"/>
      <c r="D1021" s="51"/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  <c r="X1021" s="45"/>
      <c r="Y1021" s="45"/>
      <c r="Z1021" s="45"/>
      <c r="AA1021" s="45"/>
      <c r="AB1021" s="45"/>
    </row>
    <row r="1022" spans="1:28" ht="13">
      <c r="A1022" s="45"/>
      <c r="B1022" s="45"/>
      <c r="C1022" s="45"/>
      <c r="D1022" s="51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  <c r="X1022" s="45"/>
      <c r="Y1022" s="45"/>
      <c r="Z1022" s="45"/>
      <c r="AA1022" s="45"/>
      <c r="AB1022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Estimate for Sheet1</vt:lpstr>
      <vt:lpstr>Number from Binomial</vt:lpstr>
      <vt:lpstr>Number from Binomial (fixed ran</vt:lpstr>
      <vt:lpstr>Estimate for 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2023-02-12T04:22:29Z</dcterms:created>
  <dcterms:modified xsi:type="dcterms:W3CDTF">2023-02-12T04:52:27Z</dcterms:modified>
</cp:coreProperties>
</file>