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Python Projects\Freelancing Projects\FundamentalScraping\"/>
    </mc:Choice>
  </mc:AlternateContent>
  <xr:revisionPtr revIDLastSave="0" documentId="13_ncr:1_{17F10ED9-9B5E-4C1A-91B9-3915654B48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ock analysis" sheetId="1" r:id="rId1"/>
  </sheets>
  <definedNames>
    <definedName name="_xlnm._FilterDatabase" localSheetId="0" hidden="1">'Stock analysis'!$A$1:$AB$100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0" i="1" l="1"/>
  <c r="X100" i="1"/>
  <c r="Y100" i="1" s="1"/>
  <c r="T100" i="1"/>
  <c r="U100" i="1" s="1"/>
  <c r="Q100" i="1"/>
  <c r="R100" i="1" s="1"/>
  <c r="P100" i="1"/>
  <c r="N100" i="1"/>
  <c r="L100" i="1"/>
  <c r="S100" i="1" s="1"/>
  <c r="E100" i="1"/>
  <c r="AA99" i="1"/>
  <c r="X99" i="1"/>
  <c r="Y99" i="1" s="1"/>
  <c r="T99" i="1"/>
  <c r="U99" i="1" s="1"/>
  <c r="Q99" i="1"/>
  <c r="R99" i="1" s="1"/>
  <c r="P99" i="1"/>
  <c r="N99" i="1"/>
  <c r="L99" i="1"/>
  <c r="S99" i="1" s="1"/>
  <c r="E99" i="1"/>
  <c r="AA98" i="1"/>
  <c r="X98" i="1"/>
  <c r="Y98" i="1" s="1"/>
  <c r="T98" i="1"/>
  <c r="U98" i="1" s="1"/>
  <c r="Q98" i="1"/>
  <c r="R98" i="1" s="1"/>
  <c r="P98" i="1"/>
  <c r="N98" i="1"/>
  <c r="L98" i="1"/>
  <c r="E98" i="1"/>
  <c r="AA97" i="1"/>
  <c r="X97" i="1"/>
  <c r="Y97" i="1" s="1"/>
  <c r="T97" i="1"/>
  <c r="U97" i="1" s="1"/>
  <c r="Q97" i="1"/>
  <c r="R97" i="1" s="1"/>
  <c r="P97" i="1"/>
  <c r="N97" i="1"/>
  <c r="L97" i="1"/>
  <c r="E97" i="1"/>
  <c r="AA96" i="1"/>
  <c r="X96" i="1"/>
  <c r="Y96" i="1" s="1"/>
  <c r="T96" i="1"/>
  <c r="U96" i="1" s="1"/>
  <c r="Q96" i="1"/>
  <c r="R96" i="1" s="1"/>
  <c r="P96" i="1"/>
  <c r="N96" i="1"/>
  <c r="L96" i="1"/>
  <c r="E96" i="1"/>
  <c r="AA95" i="1"/>
  <c r="X95" i="1"/>
  <c r="Y95" i="1" s="1"/>
  <c r="T95" i="1"/>
  <c r="U95" i="1" s="1"/>
  <c r="Q95" i="1"/>
  <c r="R95" i="1" s="1"/>
  <c r="P95" i="1"/>
  <c r="N95" i="1"/>
  <c r="L95" i="1"/>
  <c r="E95" i="1"/>
  <c r="AA94" i="1"/>
  <c r="X94" i="1"/>
  <c r="Y94" i="1" s="1"/>
  <c r="T94" i="1"/>
  <c r="U94" i="1" s="1"/>
  <c r="Q94" i="1"/>
  <c r="R94" i="1" s="1"/>
  <c r="P94" i="1"/>
  <c r="N94" i="1"/>
  <c r="L94" i="1"/>
  <c r="E94" i="1"/>
  <c r="AA93" i="1"/>
  <c r="X93" i="1"/>
  <c r="Y93" i="1" s="1"/>
  <c r="T93" i="1"/>
  <c r="U93" i="1" s="1"/>
  <c r="R93" i="1"/>
  <c r="Q93" i="1"/>
  <c r="P93" i="1"/>
  <c r="N93" i="1"/>
  <c r="L93" i="1"/>
  <c r="E93" i="1"/>
  <c r="AA92" i="1"/>
  <c r="X92" i="1"/>
  <c r="Y92" i="1" s="1"/>
  <c r="T92" i="1"/>
  <c r="U92" i="1" s="1"/>
  <c r="Q92" i="1"/>
  <c r="R92" i="1" s="1"/>
  <c r="P92" i="1"/>
  <c r="N92" i="1"/>
  <c r="L92" i="1"/>
  <c r="E92" i="1"/>
  <c r="AA91" i="1"/>
  <c r="X91" i="1"/>
  <c r="Y91" i="1" s="1"/>
  <c r="T91" i="1"/>
  <c r="U91" i="1" s="1"/>
  <c r="Q91" i="1"/>
  <c r="R91" i="1" s="1"/>
  <c r="P91" i="1"/>
  <c r="N91" i="1"/>
  <c r="L91" i="1"/>
  <c r="E91" i="1"/>
  <c r="AA90" i="1"/>
  <c r="X90" i="1"/>
  <c r="Y90" i="1" s="1"/>
  <c r="T90" i="1"/>
  <c r="U90" i="1" s="1"/>
  <c r="Q90" i="1"/>
  <c r="R90" i="1" s="1"/>
  <c r="P90" i="1"/>
  <c r="N90" i="1"/>
  <c r="L90" i="1"/>
  <c r="E90" i="1"/>
  <c r="AA89" i="1"/>
  <c r="X89" i="1"/>
  <c r="Y89" i="1" s="1"/>
  <c r="T89" i="1"/>
  <c r="U89" i="1" s="1"/>
  <c r="Q89" i="1"/>
  <c r="R89" i="1" s="1"/>
  <c r="P89" i="1"/>
  <c r="N89" i="1"/>
  <c r="L89" i="1"/>
  <c r="E89" i="1"/>
  <c r="AA88" i="1"/>
  <c r="X88" i="1"/>
  <c r="Y88" i="1" s="1"/>
  <c r="T88" i="1"/>
  <c r="U88" i="1" s="1"/>
  <c r="Q88" i="1"/>
  <c r="R88" i="1" s="1"/>
  <c r="P88" i="1"/>
  <c r="N88" i="1"/>
  <c r="L88" i="1"/>
  <c r="E88" i="1"/>
  <c r="AA87" i="1"/>
  <c r="X87" i="1"/>
  <c r="Y87" i="1" s="1"/>
  <c r="T87" i="1"/>
  <c r="U87" i="1" s="1"/>
  <c r="Q87" i="1"/>
  <c r="R87" i="1" s="1"/>
  <c r="P87" i="1"/>
  <c r="N87" i="1"/>
  <c r="L87" i="1"/>
  <c r="E87" i="1"/>
  <c r="AA86" i="1"/>
  <c r="X86" i="1"/>
  <c r="Y86" i="1" s="1"/>
  <c r="T86" i="1"/>
  <c r="U86" i="1" s="1"/>
  <c r="Q86" i="1"/>
  <c r="R86" i="1" s="1"/>
  <c r="P86" i="1"/>
  <c r="N86" i="1"/>
  <c r="L86" i="1"/>
  <c r="E86" i="1"/>
  <c r="AA85" i="1"/>
  <c r="X85" i="1"/>
  <c r="Y85" i="1" s="1"/>
  <c r="T85" i="1"/>
  <c r="U85" i="1" s="1"/>
  <c r="Q85" i="1"/>
  <c r="R85" i="1" s="1"/>
  <c r="P85" i="1"/>
  <c r="N85" i="1"/>
  <c r="L85" i="1"/>
  <c r="S85" i="1" s="1"/>
  <c r="E85" i="1"/>
  <c r="AA84" i="1"/>
  <c r="X84" i="1"/>
  <c r="Y84" i="1" s="1"/>
  <c r="T84" i="1"/>
  <c r="U84" i="1" s="1"/>
  <c r="Q84" i="1"/>
  <c r="R84" i="1" s="1"/>
  <c r="P84" i="1"/>
  <c r="N84" i="1"/>
  <c r="L84" i="1"/>
  <c r="E84" i="1"/>
  <c r="AA83" i="1"/>
  <c r="X83" i="1"/>
  <c r="Y83" i="1" s="1"/>
  <c r="T83" i="1"/>
  <c r="U83" i="1" s="1"/>
  <c r="Q83" i="1"/>
  <c r="R83" i="1" s="1"/>
  <c r="P83" i="1"/>
  <c r="N83" i="1"/>
  <c r="L83" i="1"/>
  <c r="E83" i="1"/>
  <c r="AA82" i="1"/>
  <c r="X82" i="1"/>
  <c r="Y82" i="1" s="1"/>
  <c r="T82" i="1"/>
  <c r="U82" i="1" s="1"/>
  <c r="Q82" i="1"/>
  <c r="R82" i="1" s="1"/>
  <c r="P82" i="1"/>
  <c r="N82" i="1"/>
  <c r="L82" i="1"/>
  <c r="E82" i="1"/>
  <c r="AA81" i="1"/>
  <c r="X81" i="1"/>
  <c r="Y81" i="1" s="1"/>
  <c r="T81" i="1"/>
  <c r="U81" i="1" s="1"/>
  <c r="Q81" i="1"/>
  <c r="R81" i="1" s="1"/>
  <c r="P81" i="1"/>
  <c r="N81" i="1"/>
  <c r="L81" i="1"/>
  <c r="S81" i="1" s="1"/>
  <c r="E81" i="1"/>
  <c r="AA80" i="1"/>
  <c r="X80" i="1"/>
  <c r="Y80" i="1" s="1"/>
  <c r="T80" i="1"/>
  <c r="U80" i="1" s="1"/>
  <c r="Q80" i="1"/>
  <c r="R80" i="1" s="1"/>
  <c r="P80" i="1"/>
  <c r="N80" i="1"/>
  <c r="L80" i="1"/>
  <c r="E80" i="1"/>
  <c r="AA79" i="1"/>
  <c r="X79" i="1"/>
  <c r="Y79" i="1" s="1"/>
  <c r="T79" i="1"/>
  <c r="U79" i="1" s="1"/>
  <c r="Q79" i="1"/>
  <c r="R79" i="1" s="1"/>
  <c r="P79" i="1"/>
  <c r="N79" i="1"/>
  <c r="L79" i="1"/>
  <c r="E79" i="1"/>
  <c r="AA78" i="1"/>
  <c r="X78" i="1"/>
  <c r="Y78" i="1" s="1"/>
  <c r="T78" i="1"/>
  <c r="U78" i="1" s="1"/>
  <c r="Q78" i="1"/>
  <c r="R78" i="1" s="1"/>
  <c r="P78" i="1"/>
  <c r="N78" i="1"/>
  <c r="L78" i="1"/>
  <c r="E78" i="1"/>
  <c r="AA77" i="1"/>
  <c r="X77" i="1"/>
  <c r="Y77" i="1" s="1"/>
  <c r="T77" i="1"/>
  <c r="U77" i="1" s="1"/>
  <c r="Q77" i="1"/>
  <c r="R77" i="1" s="1"/>
  <c r="P77" i="1"/>
  <c r="N77" i="1"/>
  <c r="L77" i="1"/>
  <c r="S77" i="1" s="1"/>
  <c r="E77" i="1"/>
  <c r="AA76" i="1"/>
  <c r="X76" i="1"/>
  <c r="Y76" i="1" s="1"/>
  <c r="T76" i="1"/>
  <c r="U76" i="1" s="1"/>
  <c r="Q76" i="1"/>
  <c r="R76" i="1" s="1"/>
  <c r="P76" i="1"/>
  <c r="N76" i="1"/>
  <c r="L76" i="1"/>
  <c r="E76" i="1"/>
  <c r="AA75" i="1"/>
  <c r="X75" i="1"/>
  <c r="Y75" i="1" s="1"/>
  <c r="T75" i="1"/>
  <c r="U75" i="1" s="1"/>
  <c r="Q75" i="1"/>
  <c r="R75" i="1" s="1"/>
  <c r="P75" i="1"/>
  <c r="N75" i="1"/>
  <c r="L75" i="1"/>
  <c r="S75" i="1" s="1"/>
  <c r="E75" i="1"/>
  <c r="AA74" i="1"/>
  <c r="X74" i="1"/>
  <c r="Y74" i="1" s="1"/>
  <c r="T74" i="1"/>
  <c r="U74" i="1" s="1"/>
  <c r="Q74" i="1"/>
  <c r="R74" i="1" s="1"/>
  <c r="P74" i="1"/>
  <c r="N74" i="1"/>
  <c r="L74" i="1"/>
  <c r="E74" i="1"/>
  <c r="AA73" i="1"/>
  <c r="X73" i="1"/>
  <c r="Y73" i="1" s="1"/>
  <c r="T73" i="1"/>
  <c r="U73" i="1" s="1"/>
  <c r="Q73" i="1"/>
  <c r="R73" i="1" s="1"/>
  <c r="P73" i="1"/>
  <c r="N73" i="1"/>
  <c r="L73" i="1"/>
  <c r="S73" i="1" s="1"/>
  <c r="E73" i="1"/>
  <c r="AA72" i="1"/>
  <c r="X72" i="1"/>
  <c r="Y72" i="1" s="1"/>
  <c r="T72" i="1"/>
  <c r="U72" i="1" s="1"/>
  <c r="Q72" i="1"/>
  <c r="R72" i="1" s="1"/>
  <c r="P72" i="1"/>
  <c r="N72" i="1"/>
  <c r="L72" i="1"/>
  <c r="E72" i="1"/>
  <c r="AA71" i="1"/>
  <c r="X71" i="1"/>
  <c r="Y71" i="1" s="1"/>
  <c r="T71" i="1"/>
  <c r="U71" i="1" s="1"/>
  <c r="Q71" i="1"/>
  <c r="R71" i="1" s="1"/>
  <c r="V71" i="1" s="1"/>
  <c r="P71" i="1"/>
  <c r="N71" i="1"/>
  <c r="L71" i="1"/>
  <c r="S71" i="1" s="1"/>
  <c r="E71" i="1"/>
  <c r="AA70" i="1"/>
  <c r="X70" i="1"/>
  <c r="Y70" i="1" s="1"/>
  <c r="T70" i="1"/>
  <c r="U70" i="1" s="1"/>
  <c r="Q70" i="1"/>
  <c r="R70" i="1" s="1"/>
  <c r="P70" i="1"/>
  <c r="N70" i="1"/>
  <c r="L70" i="1"/>
  <c r="E70" i="1"/>
  <c r="AA69" i="1"/>
  <c r="X69" i="1"/>
  <c r="Y69" i="1" s="1"/>
  <c r="T69" i="1"/>
  <c r="U69" i="1" s="1"/>
  <c r="Q69" i="1"/>
  <c r="R69" i="1" s="1"/>
  <c r="P69" i="1"/>
  <c r="N69" i="1"/>
  <c r="L69" i="1"/>
  <c r="S69" i="1" s="1"/>
  <c r="E69" i="1"/>
  <c r="AA68" i="1"/>
  <c r="X68" i="1"/>
  <c r="Y68" i="1" s="1"/>
  <c r="T68" i="1"/>
  <c r="U68" i="1" s="1"/>
  <c r="Q68" i="1"/>
  <c r="R68" i="1" s="1"/>
  <c r="P68" i="1"/>
  <c r="N68" i="1"/>
  <c r="L68" i="1"/>
  <c r="E68" i="1"/>
  <c r="AA67" i="1"/>
  <c r="X67" i="1"/>
  <c r="Y67" i="1" s="1"/>
  <c r="T67" i="1"/>
  <c r="U67" i="1" s="1"/>
  <c r="Q67" i="1"/>
  <c r="R67" i="1" s="1"/>
  <c r="P67" i="1"/>
  <c r="N67" i="1"/>
  <c r="L67" i="1"/>
  <c r="S67" i="1" s="1"/>
  <c r="E67" i="1"/>
  <c r="AA66" i="1"/>
  <c r="X66" i="1"/>
  <c r="Y66" i="1" s="1"/>
  <c r="T66" i="1"/>
  <c r="U66" i="1" s="1"/>
  <c r="Q66" i="1"/>
  <c r="R66" i="1" s="1"/>
  <c r="P66" i="1"/>
  <c r="N66" i="1"/>
  <c r="L66" i="1"/>
  <c r="E66" i="1"/>
  <c r="AA65" i="1"/>
  <c r="X65" i="1"/>
  <c r="Y65" i="1" s="1"/>
  <c r="T65" i="1"/>
  <c r="U65" i="1" s="1"/>
  <c r="Q65" i="1"/>
  <c r="R65" i="1" s="1"/>
  <c r="P65" i="1"/>
  <c r="N65" i="1"/>
  <c r="L65" i="1"/>
  <c r="S65" i="1" s="1"/>
  <c r="E65" i="1"/>
  <c r="AA64" i="1"/>
  <c r="X64" i="1"/>
  <c r="Y64" i="1" s="1"/>
  <c r="T64" i="1"/>
  <c r="U64" i="1" s="1"/>
  <c r="Q64" i="1"/>
  <c r="R64" i="1" s="1"/>
  <c r="P64" i="1"/>
  <c r="N64" i="1"/>
  <c r="L64" i="1"/>
  <c r="E64" i="1"/>
  <c r="AA63" i="1"/>
  <c r="X63" i="1"/>
  <c r="Y63" i="1" s="1"/>
  <c r="T63" i="1"/>
  <c r="U63" i="1" s="1"/>
  <c r="Q63" i="1"/>
  <c r="R63" i="1" s="1"/>
  <c r="P63" i="1"/>
  <c r="N63" i="1"/>
  <c r="L63" i="1"/>
  <c r="E63" i="1"/>
  <c r="AA62" i="1"/>
  <c r="X62" i="1"/>
  <c r="Y62" i="1" s="1"/>
  <c r="T62" i="1"/>
  <c r="U62" i="1" s="1"/>
  <c r="Q62" i="1"/>
  <c r="R62" i="1" s="1"/>
  <c r="P62" i="1"/>
  <c r="N62" i="1"/>
  <c r="L62" i="1"/>
  <c r="E62" i="1"/>
  <c r="AA61" i="1"/>
  <c r="X61" i="1"/>
  <c r="Y61" i="1" s="1"/>
  <c r="T61" i="1"/>
  <c r="U61" i="1" s="1"/>
  <c r="Q61" i="1"/>
  <c r="R61" i="1" s="1"/>
  <c r="P61" i="1"/>
  <c r="N61" i="1"/>
  <c r="L61" i="1"/>
  <c r="E61" i="1"/>
  <c r="AA60" i="1"/>
  <c r="X60" i="1"/>
  <c r="Y60" i="1" s="1"/>
  <c r="T60" i="1"/>
  <c r="U60" i="1" s="1"/>
  <c r="Q60" i="1"/>
  <c r="R60" i="1" s="1"/>
  <c r="P60" i="1"/>
  <c r="N60" i="1"/>
  <c r="L60" i="1"/>
  <c r="E60" i="1"/>
  <c r="AA59" i="1"/>
  <c r="X59" i="1"/>
  <c r="Y59" i="1" s="1"/>
  <c r="T59" i="1"/>
  <c r="U59" i="1" s="1"/>
  <c r="Q59" i="1"/>
  <c r="R59" i="1" s="1"/>
  <c r="V59" i="1" s="1"/>
  <c r="P59" i="1"/>
  <c r="N59" i="1"/>
  <c r="L59" i="1"/>
  <c r="E59" i="1"/>
  <c r="AA58" i="1"/>
  <c r="X58" i="1"/>
  <c r="Y58" i="1" s="1"/>
  <c r="T58" i="1"/>
  <c r="U58" i="1" s="1"/>
  <c r="Q58" i="1"/>
  <c r="R58" i="1" s="1"/>
  <c r="P58" i="1"/>
  <c r="N58" i="1"/>
  <c r="L58" i="1"/>
  <c r="E58" i="1"/>
  <c r="AA57" i="1"/>
  <c r="X57" i="1"/>
  <c r="Y57" i="1" s="1"/>
  <c r="T57" i="1"/>
  <c r="U57" i="1" s="1"/>
  <c r="Q57" i="1"/>
  <c r="R57" i="1" s="1"/>
  <c r="V57" i="1" s="1"/>
  <c r="P57" i="1"/>
  <c r="N57" i="1"/>
  <c r="L57" i="1"/>
  <c r="E57" i="1"/>
  <c r="AA56" i="1"/>
  <c r="X56" i="1"/>
  <c r="Y56" i="1" s="1"/>
  <c r="T56" i="1"/>
  <c r="U56" i="1" s="1"/>
  <c r="Q56" i="1"/>
  <c r="R56" i="1" s="1"/>
  <c r="P56" i="1"/>
  <c r="N56" i="1"/>
  <c r="L56" i="1"/>
  <c r="E56" i="1"/>
  <c r="AA55" i="1"/>
  <c r="X55" i="1"/>
  <c r="Y55" i="1" s="1"/>
  <c r="T55" i="1"/>
  <c r="U55" i="1" s="1"/>
  <c r="Q55" i="1"/>
  <c r="R55" i="1" s="1"/>
  <c r="V55" i="1" s="1"/>
  <c r="P55" i="1"/>
  <c r="N55" i="1"/>
  <c r="L55" i="1"/>
  <c r="E55" i="1"/>
  <c r="AA54" i="1"/>
  <c r="X54" i="1"/>
  <c r="Y54" i="1" s="1"/>
  <c r="T54" i="1"/>
  <c r="U54" i="1" s="1"/>
  <c r="Q54" i="1"/>
  <c r="R54" i="1" s="1"/>
  <c r="P54" i="1"/>
  <c r="N54" i="1"/>
  <c r="L54" i="1"/>
  <c r="E54" i="1"/>
  <c r="AA53" i="1"/>
  <c r="X53" i="1"/>
  <c r="Y53" i="1" s="1"/>
  <c r="T53" i="1"/>
  <c r="U53" i="1" s="1"/>
  <c r="Q53" i="1"/>
  <c r="R53" i="1" s="1"/>
  <c r="P53" i="1"/>
  <c r="N53" i="1"/>
  <c r="L53" i="1"/>
  <c r="S53" i="1" s="1"/>
  <c r="E53" i="1"/>
  <c r="AA52" i="1"/>
  <c r="X52" i="1"/>
  <c r="Y52" i="1" s="1"/>
  <c r="T52" i="1"/>
  <c r="U52" i="1" s="1"/>
  <c r="Q52" i="1"/>
  <c r="R52" i="1" s="1"/>
  <c r="P52" i="1"/>
  <c r="N52" i="1"/>
  <c r="L52" i="1"/>
  <c r="E52" i="1"/>
  <c r="AA51" i="1"/>
  <c r="X51" i="1"/>
  <c r="Y51" i="1" s="1"/>
  <c r="T51" i="1"/>
  <c r="U51" i="1" s="1"/>
  <c r="Q51" i="1"/>
  <c r="R51" i="1" s="1"/>
  <c r="V51" i="1" s="1"/>
  <c r="P51" i="1"/>
  <c r="N51" i="1"/>
  <c r="E51" i="1"/>
  <c r="AA50" i="1"/>
  <c r="X50" i="1"/>
  <c r="Y50" i="1" s="1"/>
  <c r="T50" i="1"/>
  <c r="U50" i="1" s="1"/>
  <c r="Q50" i="1"/>
  <c r="R50" i="1" s="1"/>
  <c r="P50" i="1"/>
  <c r="N50" i="1"/>
  <c r="L50" i="1"/>
  <c r="S50" i="1" s="1"/>
  <c r="E50" i="1"/>
  <c r="AA49" i="1"/>
  <c r="X49" i="1"/>
  <c r="Y49" i="1" s="1"/>
  <c r="T49" i="1"/>
  <c r="U49" i="1" s="1"/>
  <c r="V49" i="1" s="1"/>
  <c r="Q49" i="1"/>
  <c r="R49" i="1" s="1"/>
  <c r="P49" i="1"/>
  <c r="N49" i="1"/>
  <c r="L49" i="1"/>
  <c r="E49" i="1"/>
  <c r="AA48" i="1"/>
  <c r="X48" i="1"/>
  <c r="Y48" i="1" s="1"/>
  <c r="T48" i="1"/>
  <c r="U48" i="1" s="1"/>
  <c r="Q48" i="1"/>
  <c r="R48" i="1" s="1"/>
  <c r="P48" i="1"/>
  <c r="N48" i="1"/>
  <c r="L48" i="1"/>
  <c r="S48" i="1" s="1"/>
  <c r="E48" i="1"/>
  <c r="AA47" i="1"/>
  <c r="X47" i="1"/>
  <c r="Y47" i="1" s="1"/>
  <c r="T47" i="1"/>
  <c r="U47" i="1" s="1"/>
  <c r="Q47" i="1"/>
  <c r="R47" i="1" s="1"/>
  <c r="P47" i="1"/>
  <c r="N47" i="1"/>
  <c r="L47" i="1"/>
  <c r="E47" i="1"/>
  <c r="AA46" i="1"/>
  <c r="X46" i="1"/>
  <c r="Y46" i="1" s="1"/>
  <c r="T46" i="1"/>
  <c r="U46" i="1" s="1"/>
  <c r="Q46" i="1"/>
  <c r="R46" i="1" s="1"/>
  <c r="P46" i="1"/>
  <c r="N46" i="1"/>
  <c r="L46" i="1"/>
  <c r="S46" i="1" s="1"/>
  <c r="E46" i="1"/>
  <c r="AA45" i="1"/>
  <c r="X45" i="1"/>
  <c r="Y45" i="1" s="1"/>
  <c r="T45" i="1"/>
  <c r="U45" i="1" s="1"/>
  <c r="Q45" i="1"/>
  <c r="R45" i="1" s="1"/>
  <c r="P45" i="1"/>
  <c r="N45" i="1"/>
  <c r="L45" i="1"/>
  <c r="E45" i="1"/>
  <c r="AA44" i="1"/>
  <c r="X44" i="1"/>
  <c r="Y44" i="1" s="1"/>
  <c r="T44" i="1"/>
  <c r="U44" i="1" s="1"/>
  <c r="Q44" i="1"/>
  <c r="R44" i="1" s="1"/>
  <c r="P44" i="1"/>
  <c r="N44" i="1"/>
  <c r="L44" i="1"/>
  <c r="S44" i="1" s="1"/>
  <c r="E44" i="1"/>
  <c r="AA43" i="1"/>
  <c r="X43" i="1"/>
  <c r="Y43" i="1" s="1"/>
  <c r="T43" i="1"/>
  <c r="U43" i="1" s="1"/>
  <c r="Q43" i="1"/>
  <c r="R43" i="1" s="1"/>
  <c r="P43" i="1"/>
  <c r="N43" i="1"/>
  <c r="L43" i="1"/>
  <c r="S43" i="1" s="1"/>
  <c r="E43" i="1"/>
  <c r="AA42" i="1"/>
  <c r="X42" i="1"/>
  <c r="Y42" i="1" s="1"/>
  <c r="T42" i="1"/>
  <c r="U42" i="1" s="1"/>
  <c r="Q42" i="1"/>
  <c r="R42" i="1" s="1"/>
  <c r="P42" i="1"/>
  <c r="N42" i="1"/>
  <c r="L42" i="1"/>
  <c r="E42" i="1"/>
  <c r="AA41" i="1"/>
  <c r="X41" i="1"/>
  <c r="Y41" i="1" s="1"/>
  <c r="T41" i="1"/>
  <c r="U41" i="1" s="1"/>
  <c r="Q41" i="1"/>
  <c r="R41" i="1" s="1"/>
  <c r="P41" i="1"/>
  <c r="N41" i="1"/>
  <c r="L41" i="1"/>
  <c r="S41" i="1" s="1"/>
  <c r="E41" i="1"/>
  <c r="AA40" i="1"/>
  <c r="X40" i="1"/>
  <c r="Y40" i="1" s="1"/>
  <c r="T40" i="1"/>
  <c r="U40" i="1" s="1"/>
  <c r="Q40" i="1"/>
  <c r="R40" i="1" s="1"/>
  <c r="P40" i="1"/>
  <c r="N40" i="1"/>
  <c r="L40" i="1"/>
  <c r="S40" i="1" s="1"/>
  <c r="E40" i="1"/>
  <c r="AA39" i="1"/>
  <c r="X39" i="1"/>
  <c r="Y39" i="1" s="1"/>
  <c r="T39" i="1"/>
  <c r="U39" i="1" s="1"/>
  <c r="Q39" i="1"/>
  <c r="R39" i="1" s="1"/>
  <c r="P39" i="1"/>
  <c r="N39" i="1"/>
  <c r="L39" i="1"/>
  <c r="E39" i="1"/>
  <c r="AA38" i="1"/>
  <c r="X38" i="1"/>
  <c r="Y38" i="1" s="1"/>
  <c r="T38" i="1"/>
  <c r="U38" i="1" s="1"/>
  <c r="Q38" i="1"/>
  <c r="R38" i="1" s="1"/>
  <c r="P38" i="1"/>
  <c r="N38" i="1"/>
  <c r="L38" i="1"/>
  <c r="E38" i="1"/>
  <c r="AA37" i="1"/>
  <c r="X37" i="1"/>
  <c r="Y37" i="1" s="1"/>
  <c r="T37" i="1"/>
  <c r="U37" i="1" s="1"/>
  <c r="Q37" i="1"/>
  <c r="R37" i="1" s="1"/>
  <c r="P37" i="1"/>
  <c r="N37" i="1"/>
  <c r="L37" i="1"/>
  <c r="S37" i="1" s="1"/>
  <c r="E37" i="1"/>
  <c r="AA36" i="1"/>
  <c r="X36" i="1"/>
  <c r="Y36" i="1" s="1"/>
  <c r="T36" i="1"/>
  <c r="U36" i="1" s="1"/>
  <c r="Q36" i="1"/>
  <c r="R36" i="1" s="1"/>
  <c r="P36" i="1"/>
  <c r="N36" i="1"/>
  <c r="L36" i="1"/>
  <c r="E36" i="1"/>
  <c r="AA35" i="1"/>
  <c r="X35" i="1"/>
  <c r="Y35" i="1" s="1"/>
  <c r="T35" i="1"/>
  <c r="U35" i="1" s="1"/>
  <c r="Q35" i="1"/>
  <c r="R35" i="1" s="1"/>
  <c r="P35" i="1"/>
  <c r="N35" i="1"/>
  <c r="L35" i="1"/>
  <c r="S35" i="1" s="1"/>
  <c r="E35" i="1"/>
  <c r="AA34" i="1"/>
  <c r="X34" i="1"/>
  <c r="Y34" i="1" s="1"/>
  <c r="T34" i="1"/>
  <c r="U34" i="1" s="1"/>
  <c r="Q34" i="1"/>
  <c r="R34" i="1" s="1"/>
  <c r="P34" i="1"/>
  <c r="N34" i="1"/>
  <c r="L34" i="1"/>
  <c r="E34" i="1"/>
  <c r="AA33" i="1"/>
  <c r="X33" i="1"/>
  <c r="Y33" i="1" s="1"/>
  <c r="T33" i="1"/>
  <c r="U33" i="1" s="1"/>
  <c r="Q33" i="1"/>
  <c r="R33" i="1" s="1"/>
  <c r="P33" i="1"/>
  <c r="N33" i="1"/>
  <c r="L33" i="1"/>
  <c r="E33" i="1"/>
  <c r="AA32" i="1"/>
  <c r="X32" i="1"/>
  <c r="Y32" i="1" s="1"/>
  <c r="T32" i="1"/>
  <c r="U32" i="1" s="1"/>
  <c r="Q32" i="1"/>
  <c r="R32" i="1" s="1"/>
  <c r="P32" i="1"/>
  <c r="N32" i="1"/>
  <c r="S32" i="1" s="1"/>
  <c r="L32" i="1"/>
  <c r="E32" i="1"/>
  <c r="AA31" i="1"/>
  <c r="X31" i="1"/>
  <c r="Y31" i="1" s="1"/>
  <c r="T31" i="1"/>
  <c r="U31" i="1" s="1"/>
  <c r="Q31" i="1"/>
  <c r="R31" i="1" s="1"/>
  <c r="P31" i="1"/>
  <c r="N31" i="1"/>
  <c r="L31" i="1"/>
  <c r="S31" i="1" s="1"/>
  <c r="E31" i="1"/>
  <c r="AA30" i="1"/>
  <c r="X30" i="1"/>
  <c r="Y30" i="1" s="1"/>
  <c r="T30" i="1"/>
  <c r="U30" i="1" s="1"/>
  <c r="R30" i="1"/>
  <c r="Q30" i="1"/>
  <c r="P30" i="1"/>
  <c r="N30" i="1"/>
  <c r="L30" i="1"/>
  <c r="E30" i="1"/>
  <c r="AA29" i="1"/>
  <c r="X29" i="1"/>
  <c r="Y29" i="1" s="1"/>
  <c r="T29" i="1"/>
  <c r="U29" i="1" s="1"/>
  <c r="Q29" i="1"/>
  <c r="R29" i="1" s="1"/>
  <c r="P29" i="1"/>
  <c r="N29" i="1"/>
  <c r="L29" i="1"/>
  <c r="E29" i="1"/>
  <c r="AA28" i="1"/>
  <c r="X28" i="1"/>
  <c r="Y28" i="1" s="1"/>
  <c r="T28" i="1"/>
  <c r="U28" i="1" s="1"/>
  <c r="Q28" i="1"/>
  <c r="R28" i="1" s="1"/>
  <c r="P28" i="1"/>
  <c r="N28" i="1"/>
  <c r="S28" i="1" s="1"/>
  <c r="L28" i="1"/>
  <c r="E28" i="1"/>
  <c r="AA27" i="1"/>
  <c r="X27" i="1"/>
  <c r="Y27" i="1" s="1"/>
  <c r="T27" i="1"/>
  <c r="U27" i="1" s="1"/>
  <c r="Q27" i="1"/>
  <c r="R27" i="1" s="1"/>
  <c r="P27" i="1"/>
  <c r="N27" i="1"/>
  <c r="L27" i="1"/>
  <c r="E27" i="1"/>
  <c r="AA26" i="1"/>
  <c r="X26" i="1"/>
  <c r="Y26" i="1" s="1"/>
  <c r="T26" i="1"/>
  <c r="U26" i="1" s="1"/>
  <c r="Q26" i="1"/>
  <c r="R26" i="1" s="1"/>
  <c r="P26" i="1"/>
  <c r="N26" i="1"/>
  <c r="L26" i="1"/>
  <c r="E26" i="1"/>
  <c r="AA25" i="1"/>
  <c r="X25" i="1"/>
  <c r="Y25" i="1" s="1"/>
  <c r="T25" i="1"/>
  <c r="U25" i="1" s="1"/>
  <c r="Q25" i="1"/>
  <c r="R25" i="1" s="1"/>
  <c r="P25" i="1"/>
  <c r="N25" i="1"/>
  <c r="L25" i="1"/>
  <c r="S25" i="1" s="1"/>
  <c r="E25" i="1"/>
  <c r="AA24" i="1"/>
  <c r="X24" i="1"/>
  <c r="Y24" i="1" s="1"/>
  <c r="T24" i="1"/>
  <c r="U24" i="1" s="1"/>
  <c r="Q24" i="1"/>
  <c r="R24" i="1" s="1"/>
  <c r="P24" i="1"/>
  <c r="N24" i="1"/>
  <c r="L24" i="1"/>
  <c r="E24" i="1"/>
  <c r="AA23" i="1"/>
  <c r="X23" i="1"/>
  <c r="Y23" i="1" s="1"/>
  <c r="T23" i="1"/>
  <c r="U23" i="1" s="1"/>
  <c r="Q23" i="1"/>
  <c r="R23" i="1" s="1"/>
  <c r="P23" i="1"/>
  <c r="N23" i="1"/>
  <c r="L23" i="1"/>
  <c r="E23" i="1"/>
  <c r="AA22" i="1"/>
  <c r="X22" i="1"/>
  <c r="Y22" i="1" s="1"/>
  <c r="T22" i="1"/>
  <c r="U22" i="1" s="1"/>
  <c r="Q22" i="1"/>
  <c r="R22" i="1" s="1"/>
  <c r="P22" i="1"/>
  <c r="N22" i="1"/>
  <c r="L22" i="1"/>
  <c r="S22" i="1" s="1"/>
  <c r="E22" i="1"/>
  <c r="AA21" i="1"/>
  <c r="X21" i="1"/>
  <c r="Y21" i="1" s="1"/>
  <c r="T21" i="1"/>
  <c r="U21" i="1" s="1"/>
  <c r="Q21" i="1"/>
  <c r="R21" i="1" s="1"/>
  <c r="P21" i="1"/>
  <c r="N21" i="1"/>
  <c r="L21" i="1"/>
  <c r="E21" i="1"/>
  <c r="AA20" i="1"/>
  <c r="X20" i="1"/>
  <c r="Y20" i="1" s="1"/>
  <c r="T20" i="1"/>
  <c r="U20" i="1" s="1"/>
  <c r="Q20" i="1"/>
  <c r="R20" i="1" s="1"/>
  <c r="P20" i="1"/>
  <c r="N20" i="1"/>
  <c r="L20" i="1"/>
  <c r="E20" i="1"/>
  <c r="AA19" i="1"/>
  <c r="X19" i="1"/>
  <c r="Y19" i="1" s="1"/>
  <c r="T19" i="1"/>
  <c r="U19" i="1" s="1"/>
  <c r="Q19" i="1"/>
  <c r="R19" i="1" s="1"/>
  <c r="P19" i="1"/>
  <c r="N19" i="1"/>
  <c r="L19" i="1"/>
  <c r="E19" i="1"/>
  <c r="AA18" i="1"/>
  <c r="X18" i="1"/>
  <c r="Y18" i="1" s="1"/>
  <c r="T18" i="1"/>
  <c r="U18" i="1" s="1"/>
  <c r="Q18" i="1"/>
  <c r="R18" i="1" s="1"/>
  <c r="P18" i="1"/>
  <c r="N18" i="1"/>
  <c r="L18" i="1"/>
  <c r="S18" i="1" s="1"/>
  <c r="E18" i="1"/>
  <c r="AA17" i="1"/>
  <c r="X17" i="1"/>
  <c r="Y17" i="1" s="1"/>
  <c r="T17" i="1"/>
  <c r="U17" i="1" s="1"/>
  <c r="Q17" i="1"/>
  <c r="R17" i="1" s="1"/>
  <c r="P17" i="1"/>
  <c r="N17" i="1"/>
  <c r="L17" i="1"/>
  <c r="E17" i="1"/>
  <c r="AA16" i="1"/>
  <c r="X16" i="1"/>
  <c r="Y16" i="1" s="1"/>
  <c r="T16" i="1"/>
  <c r="U16" i="1" s="1"/>
  <c r="Q16" i="1"/>
  <c r="R16" i="1" s="1"/>
  <c r="P16" i="1"/>
  <c r="N16" i="1"/>
  <c r="L16" i="1"/>
  <c r="E16" i="1"/>
  <c r="AA15" i="1"/>
  <c r="X15" i="1"/>
  <c r="Y15" i="1" s="1"/>
  <c r="T15" i="1"/>
  <c r="U15" i="1" s="1"/>
  <c r="Q15" i="1"/>
  <c r="R15" i="1" s="1"/>
  <c r="P15" i="1"/>
  <c r="N15" i="1"/>
  <c r="L15" i="1"/>
  <c r="E15" i="1"/>
  <c r="AA14" i="1"/>
  <c r="X14" i="1"/>
  <c r="Y14" i="1" s="1"/>
  <c r="T14" i="1"/>
  <c r="U14" i="1" s="1"/>
  <c r="Q14" i="1"/>
  <c r="R14" i="1" s="1"/>
  <c r="P14" i="1"/>
  <c r="N14" i="1"/>
  <c r="L14" i="1"/>
  <c r="S14" i="1" s="1"/>
  <c r="E14" i="1"/>
  <c r="AA13" i="1"/>
  <c r="X13" i="1"/>
  <c r="Y13" i="1" s="1"/>
  <c r="U13" i="1"/>
  <c r="T13" i="1"/>
  <c r="Q13" i="1"/>
  <c r="R13" i="1" s="1"/>
  <c r="P13" i="1"/>
  <c r="N13" i="1"/>
  <c r="L13" i="1"/>
  <c r="S13" i="1" s="1"/>
  <c r="E13" i="1"/>
  <c r="AA12" i="1"/>
  <c r="X12" i="1"/>
  <c r="Y12" i="1" s="1"/>
  <c r="T12" i="1"/>
  <c r="U12" i="1" s="1"/>
  <c r="Q12" i="1"/>
  <c r="R12" i="1" s="1"/>
  <c r="P12" i="1"/>
  <c r="N12" i="1"/>
  <c r="L12" i="1"/>
  <c r="E12" i="1"/>
  <c r="AA11" i="1"/>
  <c r="X11" i="1"/>
  <c r="Y11" i="1" s="1"/>
  <c r="T11" i="1"/>
  <c r="U11" i="1" s="1"/>
  <c r="Q11" i="1"/>
  <c r="R11" i="1" s="1"/>
  <c r="P11" i="1"/>
  <c r="N11" i="1"/>
  <c r="L11" i="1"/>
  <c r="S11" i="1" s="1"/>
  <c r="E11" i="1"/>
  <c r="AA10" i="1"/>
  <c r="X10" i="1"/>
  <c r="Y10" i="1" s="1"/>
  <c r="T10" i="1"/>
  <c r="U10" i="1" s="1"/>
  <c r="Q10" i="1"/>
  <c r="R10" i="1" s="1"/>
  <c r="P10" i="1"/>
  <c r="N10" i="1"/>
  <c r="L10" i="1"/>
  <c r="E10" i="1"/>
  <c r="AA9" i="1"/>
  <c r="X9" i="1"/>
  <c r="Y9" i="1" s="1"/>
  <c r="T9" i="1"/>
  <c r="U9" i="1" s="1"/>
  <c r="Q9" i="1"/>
  <c r="R9" i="1" s="1"/>
  <c r="P9" i="1"/>
  <c r="N9" i="1"/>
  <c r="L9" i="1"/>
  <c r="E9" i="1"/>
  <c r="AA8" i="1"/>
  <c r="X8" i="1"/>
  <c r="Y8" i="1" s="1"/>
  <c r="T8" i="1"/>
  <c r="U8" i="1" s="1"/>
  <c r="Q8" i="1"/>
  <c r="R8" i="1" s="1"/>
  <c r="P8" i="1"/>
  <c r="N8" i="1"/>
  <c r="L8" i="1"/>
  <c r="E8" i="1"/>
  <c r="AA7" i="1"/>
  <c r="X7" i="1"/>
  <c r="Y7" i="1" s="1"/>
  <c r="T7" i="1"/>
  <c r="U7" i="1" s="1"/>
  <c r="Q7" i="1"/>
  <c r="R7" i="1" s="1"/>
  <c r="P7" i="1"/>
  <c r="N7" i="1"/>
  <c r="L7" i="1"/>
  <c r="E7" i="1"/>
  <c r="AA6" i="1"/>
  <c r="X6" i="1"/>
  <c r="Y6" i="1" s="1"/>
  <c r="T6" i="1"/>
  <c r="U6" i="1" s="1"/>
  <c r="S6" i="1"/>
  <c r="Q6" i="1"/>
  <c r="R6" i="1" s="1"/>
  <c r="P6" i="1"/>
  <c r="N6" i="1"/>
  <c r="L6" i="1"/>
  <c r="E6" i="1"/>
  <c r="AA5" i="1"/>
  <c r="X5" i="1"/>
  <c r="Y5" i="1" s="1"/>
  <c r="T5" i="1"/>
  <c r="U5" i="1" s="1"/>
  <c r="Q5" i="1"/>
  <c r="R5" i="1" s="1"/>
  <c r="P5" i="1"/>
  <c r="N5" i="1"/>
  <c r="L5" i="1"/>
  <c r="S5" i="1" s="1"/>
  <c r="E5" i="1"/>
  <c r="AA4" i="1"/>
  <c r="X4" i="1"/>
  <c r="Y4" i="1" s="1"/>
  <c r="T4" i="1"/>
  <c r="U4" i="1" s="1"/>
  <c r="Q4" i="1"/>
  <c r="R4" i="1" s="1"/>
  <c r="P4" i="1"/>
  <c r="N4" i="1"/>
  <c r="L4" i="1"/>
  <c r="E4" i="1"/>
  <c r="AA3" i="1"/>
  <c r="X3" i="1"/>
  <c r="Y3" i="1" s="1"/>
  <c r="T3" i="1"/>
  <c r="U3" i="1" s="1"/>
  <c r="Q3" i="1"/>
  <c r="R3" i="1" s="1"/>
  <c r="P3" i="1"/>
  <c r="N3" i="1"/>
  <c r="L3" i="1"/>
  <c r="E3" i="1"/>
  <c r="AA2" i="1"/>
  <c r="X2" i="1"/>
  <c r="Y2" i="1" s="1"/>
  <c r="T2" i="1"/>
  <c r="U2" i="1" s="1"/>
  <c r="Q2" i="1"/>
  <c r="R2" i="1" s="1"/>
  <c r="P2" i="1"/>
  <c r="N2" i="1"/>
  <c r="L2" i="1"/>
  <c r="E2" i="1"/>
  <c r="S98" i="1" l="1"/>
  <c r="S34" i="1"/>
  <c r="V95" i="1"/>
  <c r="V97" i="1"/>
  <c r="S84" i="1"/>
  <c r="S20" i="1"/>
  <c r="S62" i="1"/>
  <c r="V58" i="1"/>
  <c r="V79" i="1"/>
  <c r="S4" i="1"/>
  <c r="S17" i="1"/>
  <c r="S49" i="1"/>
  <c r="S91" i="1"/>
  <c r="AB91" i="1" s="1"/>
  <c r="S12" i="1"/>
  <c r="AB12" i="1" s="1"/>
  <c r="V65" i="1"/>
  <c r="S16" i="1"/>
  <c r="V69" i="1"/>
  <c r="S88" i="1"/>
  <c r="V73" i="1"/>
  <c r="V29" i="1"/>
  <c r="S19" i="1"/>
  <c r="V83" i="1"/>
  <c r="V75" i="1"/>
  <c r="AB75" i="1" s="1"/>
  <c r="S21" i="1"/>
  <c r="AB21" i="1" s="1"/>
  <c r="V43" i="1"/>
  <c r="AB43" i="1" s="1"/>
  <c r="V45" i="1"/>
  <c r="S51" i="1"/>
  <c r="V63" i="1"/>
  <c r="V67" i="1"/>
  <c r="S52" i="1"/>
  <c r="V82" i="1"/>
  <c r="S60" i="1"/>
  <c r="AB60" i="1" s="1"/>
  <c r="S94" i="1"/>
  <c r="S24" i="1"/>
  <c r="V15" i="1"/>
  <c r="S36" i="1"/>
  <c r="V47" i="1"/>
  <c r="S59" i="1"/>
  <c r="S97" i="1"/>
  <c r="AB97" i="1" s="1"/>
  <c r="V99" i="1"/>
  <c r="V87" i="1"/>
  <c r="V89" i="1"/>
  <c r="V91" i="1"/>
  <c r="AB22" i="1"/>
  <c r="S74" i="1"/>
  <c r="AB74" i="1" s="1"/>
  <c r="S26" i="1"/>
  <c r="AB26" i="1" s="1"/>
  <c r="V24" i="1"/>
  <c r="AB24" i="1" s="1"/>
  <c r="S33" i="1"/>
  <c r="V34" i="1"/>
  <c r="AB34" i="1" s="1"/>
  <c r="S61" i="1"/>
  <c r="V74" i="1"/>
  <c r="S76" i="1"/>
  <c r="S86" i="1"/>
  <c r="S93" i="1"/>
  <c r="AB69" i="1"/>
  <c r="S54" i="1"/>
  <c r="S96" i="1"/>
  <c r="S10" i="1"/>
  <c r="AB10" i="1" s="1"/>
  <c r="S15" i="1"/>
  <c r="AB15" i="1" s="1"/>
  <c r="V16" i="1"/>
  <c r="S23" i="1"/>
  <c r="AB23" i="1" s="1"/>
  <c r="S66" i="1"/>
  <c r="S83" i="1"/>
  <c r="AB83" i="1" s="1"/>
  <c r="V81" i="1"/>
  <c r="AB81" i="1" s="1"/>
  <c r="V86" i="1"/>
  <c r="S2" i="1"/>
  <c r="S7" i="1"/>
  <c r="V26" i="1"/>
  <c r="S38" i="1"/>
  <c r="S56" i="1"/>
  <c r="S63" i="1"/>
  <c r="AB63" i="1" s="1"/>
  <c r="S78" i="1"/>
  <c r="S95" i="1"/>
  <c r="AB95" i="1" s="1"/>
  <c r="V54" i="1"/>
  <c r="V36" i="1"/>
  <c r="AB36" i="1" s="1"/>
  <c r="V61" i="1"/>
  <c r="V66" i="1"/>
  <c r="AB85" i="1"/>
  <c r="V93" i="1"/>
  <c r="V98" i="1"/>
  <c r="AB98" i="1" s="1"/>
  <c r="V22" i="1"/>
  <c r="V94" i="1"/>
  <c r="AB94" i="1" s="1"/>
  <c r="V10" i="1"/>
  <c r="V18" i="1"/>
  <c r="S30" i="1"/>
  <c r="S58" i="1"/>
  <c r="S68" i="1"/>
  <c r="V50" i="1"/>
  <c r="AB73" i="1"/>
  <c r="S9" i="1"/>
  <c r="V28" i="1"/>
  <c r="AB28" i="1" s="1"/>
  <c r="S45" i="1"/>
  <c r="AB45" i="1" s="1"/>
  <c r="V46" i="1"/>
  <c r="AB46" i="1" s="1"/>
  <c r="AB65" i="1"/>
  <c r="V78" i="1"/>
  <c r="S80" i="1"/>
  <c r="S90" i="1"/>
  <c r="AB90" i="1" s="1"/>
  <c r="V42" i="1"/>
  <c r="S64" i="1"/>
  <c r="V8" i="1"/>
  <c r="V44" i="1"/>
  <c r="V2" i="1"/>
  <c r="S27" i="1"/>
  <c r="V38" i="1"/>
  <c r="S55" i="1"/>
  <c r="AB55" i="1" s="1"/>
  <c r="S70" i="1"/>
  <c r="AB70" i="1" s="1"/>
  <c r="S87" i="1"/>
  <c r="AB87" i="1" s="1"/>
  <c r="V77" i="1"/>
  <c r="AB77" i="1" s="1"/>
  <c r="AB6" i="1"/>
  <c r="V13" i="1"/>
  <c r="AB13" i="1" s="1"/>
  <c r="V53" i="1"/>
  <c r="AB53" i="1" s="1"/>
  <c r="V85" i="1"/>
  <c r="V90" i="1"/>
  <c r="S92" i="1"/>
  <c r="V32" i="1"/>
  <c r="AB32" i="1" s="1"/>
  <c r="V6" i="1"/>
  <c r="V52" i="1"/>
  <c r="V20" i="1"/>
  <c r="AB20" i="1" s="1"/>
  <c r="V30" i="1"/>
  <c r="S82" i="1"/>
  <c r="AB99" i="1"/>
  <c r="S8" i="1"/>
  <c r="AB8" i="1" s="1"/>
  <c r="V62" i="1"/>
  <c r="AB62" i="1" s="1"/>
  <c r="S29" i="1"/>
  <c r="AB29" i="1" s="1"/>
  <c r="S42" i="1"/>
  <c r="S47" i="1"/>
  <c r="V48" i="1"/>
  <c r="S57" i="1"/>
  <c r="AB57" i="1" s="1"/>
  <c r="V70" i="1"/>
  <c r="S89" i="1"/>
  <c r="V14" i="1"/>
  <c r="V12" i="1"/>
  <c r="S3" i="1"/>
  <c r="V4" i="1"/>
  <c r="S39" i="1"/>
  <c r="V40" i="1"/>
  <c r="AB40" i="1" s="1"/>
  <c r="S72" i="1"/>
  <c r="AB72" i="1" s="1"/>
  <c r="S79" i="1"/>
  <c r="AB79" i="1" s="1"/>
  <c r="AB7" i="1"/>
  <c r="V9" i="1"/>
  <c r="AB9" i="1" s="1"/>
  <c r="V60" i="1"/>
  <c r="V68" i="1"/>
  <c r="AB71" i="1"/>
  <c r="V76" i="1"/>
  <c r="AB76" i="1" s="1"/>
  <c r="V84" i="1"/>
  <c r="AB84" i="1" s="1"/>
  <c r="V92" i="1"/>
  <c r="AB92" i="1" s="1"/>
  <c r="V11" i="1"/>
  <c r="AB11" i="1" s="1"/>
  <c r="V17" i="1"/>
  <c r="V19" i="1"/>
  <c r="AB19" i="1" s="1"/>
  <c r="V21" i="1"/>
  <c r="V23" i="1"/>
  <c r="V31" i="1"/>
  <c r="AB31" i="1" s="1"/>
  <c r="AB49" i="1"/>
  <c r="AB51" i="1"/>
  <c r="V25" i="1"/>
  <c r="AB25" i="1" s="1"/>
  <c r="V33" i="1"/>
  <c r="V35" i="1"/>
  <c r="AB35" i="1" s="1"/>
  <c r="V37" i="1"/>
  <c r="AB37" i="1" s="1"/>
  <c r="AB44" i="1"/>
  <c r="AB48" i="1"/>
  <c r="AB50" i="1"/>
  <c r="V56" i="1"/>
  <c r="AB56" i="1" s="1"/>
  <c r="AB58" i="1"/>
  <c r="AB59" i="1"/>
  <c r="V64" i="1"/>
  <c r="AB64" i="1" s="1"/>
  <c r="AB66" i="1"/>
  <c r="AB67" i="1"/>
  <c r="V72" i="1"/>
  <c r="V80" i="1"/>
  <c r="V88" i="1"/>
  <c r="AB88" i="1" s="1"/>
  <c r="V96" i="1"/>
  <c r="V100" i="1"/>
  <c r="AB100" i="1" s="1"/>
  <c r="V3" i="1"/>
  <c r="AB3" i="1" s="1"/>
  <c r="V5" i="1"/>
  <c r="AB5" i="1" s="1"/>
  <c r="V7" i="1"/>
  <c r="AB14" i="1"/>
  <c r="AB18" i="1"/>
  <c r="V27" i="1"/>
  <c r="V39" i="1"/>
  <c r="V41" i="1"/>
  <c r="AB41" i="1" s="1"/>
  <c r="AB16" i="1" l="1"/>
  <c r="AB82" i="1"/>
  <c r="AB52" i="1"/>
  <c r="AB89" i="1"/>
  <c r="AB86" i="1"/>
  <c r="AB61" i="1"/>
  <c r="AB17" i="1"/>
  <c r="AB4" i="1"/>
  <c r="AB96" i="1"/>
  <c r="AB68" i="1"/>
  <c r="AB47" i="1"/>
  <c r="AB78" i="1"/>
  <c r="AB33" i="1"/>
  <c r="AB54" i="1"/>
  <c r="AB80" i="1"/>
  <c r="AB30" i="1"/>
  <c r="AB38" i="1"/>
  <c r="AB93" i="1"/>
  <c r="AB39" i="1"/>
  <c r="AB27" i="1"/>
  <c r="AB42" i="1"/>
  <c r="AB2" i="1"/>
</calcChain>
</file>

<file path=xl/sharedStrings.xml><?xml version="1.0" encoding="utf-8"?>
<sst xmlns="http://schemas.openxmlformats.org/spreadsheetml/2006/main" count="337" uniqueCount="312">
  <si>
    <t>Industry</t>
  </si>
  <si>
    <t>Company</t>
  </si>
  <si>
    <t>Current p/e</t>
  </si>
  <si>
    <t>Current PE %</t>
  </si>
  <si>
    <t>Book Value</t>
  </si>
  <si>
    <t>Current value</t>
  </si>
  <si>
    <t>52 wk high</t>
  </si>
  <si>
    <t>52 wk low</t>
  </si>
  <si>
    <t>MC essentials</t>
  </si>
  <si>
    <t>Piotroski score</t>
  </si>
  <si>
    <t>Piotroski score %</t>
  </si>
  <si>
    <t>Altman Z Score</t>
  </si>
  <si>
    <t>Altman Z Score %</t>
  </si>
  <si>
    <t>G Factor</t>
  </si>
  <si>
    <t>G Factor %</t>
  </si>
  <si>
    <t>p/b</t>
  </si>
  <si>
    <t>p/b %</t>
  </si>
  <si>
    <t>Rating</t>
  </si>
  <si>
    <t>C/52 wk low</t>
  </si>
  <si>
    <t>C/52 wk %</t>
  </si>
  <si>
    <t>Cheap rating (Cheap is higher)</t>
  </si>
  <si>
    <t>CAGR</t>
  </si>
  <si>
    <t>CAGR correction</t>
  </si>
  <si>
    <t>CAGR %</t>
  </si>
  <si>
    <t>Divident</t>
  </si>
  <si>
    <t>Divident equaliser</t>
  </si>
  <si>
    <t>Total</t>
  </si>
  <si>
    <t>Blue&gt;yellow&gt;green&gt;grey&gt;pink</t>
  </si>
  <si>
    <t>%= previous top 100 mein highest score se divide to get %</t>
  </si>
  <si>
    <t>Oil and Gas 1</t>
  </si>
  <si>
    <t>Vedanta</t>
  </si>
  <si>
    <t>Exchange 1</t>
  </si>
  <si>
    <t>Share India Securities Ltd</t>
  </si>
  <si>
    <t>Orange</t>
  </si>
  <si>
    <t>1000-5000</t>
  </si>
  <si>
    <t>Cable 1</t>
  </si>
  <si>
    <t>Sarthak metals</t>
  </si>
  <si>
    <t>Green</t>
  </si>
  <si>
    <t>5000+</t>
  </si>
  <si>
    <t>Manufacturing 1</t>
  </si>
  <si>
    <t>National Alum</t>
  </si>
  <si>
    <t>Packaging Material 1</t>
  </si>
  <si>
    <t>Polyplex Corporation Limited</t>
  </si>
  <si>
    <t>Brown</t>
  </si>
  <si>
    <t>20000+</t>
  </si>
  <si>
    <t>Petrochemicals 1</t>
  </si>
  <si>
    <t>Panama Petrochem</t>
  </si>
  <si>
    <t>Blue</t>
  </si>
  <si>
    <t>50000+</t>
  </si>
  <si>
    <t>Metals-Non ferrous 1</t>
  </si>
  <si>
    <t>Gravita India Ltd</t>
  </si>
  <si>
    <t>Pink</t>
  </si>
  <si>
    <t>0-1000</t>
  </si>
  <si>
    <t>Textile 1</t>
  </si>
  <si>
    <t>Nitin Spinners Ltd</t>
  </si>
  <si>
    <t>Edible Oil 1</t>
  </si>
  <si>
    <t>BCL Industries</t>
  </si>
  <si>
    <t>Media 1</t>
  </si>
  <si>
    <t>Saregama India Limited</t>
  </si>
  <si>
    <t>Component manufacture 1</t>
  </si>
  <si>
    <t>Pitti Engineering Limited</t>
  </si>
  <si>
    <t>Petrochemicals 2</t>
  </si>
  <si>
    <t>Manali Petrochemicals Ltd</t>
  </si>
  <si>
    <t>Cloud 1</t>
  </si>
  <si>
    <t>E2E Networks Ltd</t>
  </si>
  <si>
    <t>Software 1</t>
  </si>
  <si>
    <t>Tanla Platforms Ltd</t>
  </si>
  <si>
    <t>Textile 2</t>
  </si>
  <si>
    <t>Lagnam Spintex Limited</t>
  </si>
  <si>
    <t>Textile 3</t>
  </si>
  <si>
    <t>Precot Ltd</t>
  </si>
  <si>
    <t>Visa Assistance 1</t>
  </si>
  <si>
    <t>BLS International</t>
  </si>
  <si>
    <t>Tech 1</t>
  </si>
  <si>
    <t>Saksoft Ltd</t>
  </si>
  <si>
    <t>Textile 4</t>
  </si>
  <si>
    <t>Nahar Spinning Mills Limited</t>
  </si>
  <si>
    <t>Manufacturing 2</t>
  </si>
  <si>
    <t>Nava</t>
  </si>
  <si>
    <t>Locomotive 1</t>
  </si>
  <si>
    <t>Jupiter Wagons Ltd</t>
  </si>
  <si>
    <t>Edible Oil 2</t>
  </si>
  <si>
    <t>Gokul Agro Resources Ltd</t>
  </si>
  <si>
    <t>Fertilizer 1</t>
  </si>
  <si>
    <t>Khaitan Chemicals &amp; Fertilizers Ltd</t>
  </si>
  <si>
    <t>Exchange 2</t>
  </si>
  <si>
    <t>Monarch Networth Capital Ltd</t>
  </si>
  <si>
    <t>Chemical 1</t>
  </si>
  <si>
    <t>GHCL Limited</t>
  </si>
  <si>
    <t>Software 2</t>
  </si>
  <si>
    <t>Persistent Systems Limited</t>
  </si>
  <si>
    <t>Manufacturing</t>
  </si>
  <si>
    <t>Sarda Energy &amp; Minerals Ltd</t>
  </si>
  <si>
    <t>Building Material 1</t>
  </si>
  <si>
    <t>BIGBLOC Construction Ltd</t>
  </si>
  <si>
    <t>Chemical 2</t>
  </si>
  <si>
    <t>Vinyl Chemicals (I) Ltd</t>
  </si>
  <si>
    <t>Chemical</t>
  </si>
  <si>
    <t>Fineotex Chemical Ltd</t>
  </si>
  <si>
    <t>Infraconstruction 1</t>
  </si>
  <si>
    <t>Man Infraconstruction</t>
  </si>
  <si>
    <t>Hindcon Chemicals Ltd</t>
  </si>
  <si>
    <t>Agriculture 1</t>
  </si>
  <si>
    <t>Debock Industries Ltd</t>
  </si>
  <si>
    <t>Textile</t>
  </si>
  <si>
    <t>BSL</t>
  </si>
  <si>
    <t>Component Manufacturing</t>
  </si>
  <si>
    <t>Aaron Industries Ltd</t>
  </si>
  <si>
    <t>Fertilizer 2</t>
  </si>
  <si>
    <t>Gujarat Narmada Valley Fertilizers &amp; Chemicals Ltd</t>
  </si>
  <si>
    <t>Software</t>
  </si>
  <si>
    <t>KPIT Technologies Ltd</t>
  </si>
  <si>
    <t>Maral Overseas Ltd</t>
  </si>
  <si>
    <t>Trading 1</t>
  </si>
  <si>
    <t>PDS Ltd</t>
  </si>
  <si>
    <t>Cable 2</t>
  </si>
  <si>
    <t>Rajratan Global Wire Ltd</t>
  </si>
  <si>
    <t>Auto 1</t>
  </si>
  <si>
    <t>Sharda Motor Industries Limited</t>
  </si>
  <si>
    <t>United Polyfab Gujarat Ltd</t>
  </si>
  <si>
    <t>Manufacturing 3</t>
  </si>
  <si>
    <t>APL Apollo Tubes</t>
  </si>
  <si>
    <t>Defense 1</t>
  </si>
  <si>
    <t>Hindustan Aeronautics Limited</t>
  </si>
  <si>
    <t>Software 3</t>
  </si>
  <si>
    <t>Expleo Solutions Ltd</t>
  </si>
  <si>
    <t xml:space="preserve">Component manufacture </t>
  </si>
  <si>
    <t>Everest Kanto Cylinder Ltd</t>
  </si>
  <si>
    <t>Gulshan Polyols Ltd</t>
  </si>
  <si>
    <t>Tech 2</t>
  </si>
  <si>
    <t>HCl</t>
  </si>
  <si>
    <t xml:space="preserve">Cable </t>
  </si>
  <si>
    <t>Precision Wires India Ltd</t>
  </si>
  <si>
    <t>KPR Mill</t>
  </si>
  <si>
    <t>Auto 2</t>
  </si>
  <si>
    <t>Talbros Automotive Components Ltd</t>
  </si>
  <si>
    <t>Sugar 1</t>
  </si>
  <si>
    <t>Dwarikesh Sugar Industries Ltd</t>
  </si>
  <si>
    <t>Equpment Manufacturing 1</t>
  </si>
  <si>
    <t>TD Power Systems Ltd</t>
  </si>
  <si>
    <t>Fertilizer</t>
  </si>
  <si>
    <t>Gujarat State Fertilizers &amp; Chemicals Limited</t>
  </si>
  <si>
    <t>Mining 1</t>
  </si>
  <si>
    <t>South West Pinnacle Exploration Ltd</t>
  </si>
  <si>
    <t>Auto</t>
  </si>
  <si>
    <t>Jullundur Motor Agency</t>
  </si>
  <si>
    <t>Trident</t>
  </si>
  <si>
    <t>Plastics 1</t>
  </si>
  <si>
    <t>AMD Industries</t>
  </si>
  <si>
    <t>Trading 2</t>
  </si>
  <si>
    <t>Anmol India</t>
  </si>
  <si>
    <t>Sugar 2</t>
  </si>
  <si>
    <t>EID Parry (India) Ltd</t>
  </si>
  <si>
    <t>Petrochemicals 3</t>
  </si>
  <si>
    <t>Supreme Petrochem Ltd</t>
  </si>
  <si>
    <t>Sangam india</t>
  </si>
  <si>
    <t>Thirumalai Chemicals Ltd</t>
  </si>
  <si>
    <t>Sree Rayalaseema Hi-Strength Hypo Ltd</t>
  </si>
  <si>
    <t>Ceramics 1</t>
  </si>
  <si>
    <t>Orient Bell Limited</t>
  </si>
  <si>
    <t>Power</t>
  </si>
  <si>
    <t>Tata Power</t>
  </si>
  <si>
    <t>Logistics 1</t>
  </si>
  <si>
    <t>Allcargo Logistics Limited</t>
  </si>
  <si>
    <t>Cable</t>
  </si>
  <si>
    <t>D P Wires</t>
  </si>
  <si>
    <t>Logistics 2</t>
  </si>
  <si>
    <t>Accuracy Shipping Ltd</t>
  </si>
  <si>
    <t>Adani Power</t>
  </si>
  <si>
    <t>Paper</t>
  </si>
  <si>
    <t>JK Paper Limited</t>
  </si>
  <si>
    <t>Ambika Cotton Mills Ltd</t>
  </si>
  <si>
    <t>eClerx Services Limited</t>
  </si>
  <si>
    <t>Pharma</t>
  </si>
  <si>
    <t>RPG Life Sciences Limited</t>
  </si>
  <si>
    <t>Tinplate Company of India Ltd</t>
  </si>
  <si>
    <t>DCM Shriram Ltd</t>
  </si>
  <si>
    <t>Testing Lab</t>
  </si>
  <si>
    <t>Vimta Labs</t>
  </si>
  <si>
    <t>Exchange</t>
  </si>
  <si>
    <t>Arihant Capital Markets Limited</t>
  </si>
  <si>
    <t>Home Décor</t>
  </si>
  <si>
    <t>Priti International Ltd</t>
  </si>
  <si>
    <t>Finance</t>
  </si>
  <si>
    <t>CDSL</t>
  </si>
  <si>
    <t>Jeweller</t>
  </si>
  <si>
    <t>D. P. Abhushan Limited</t>
  </si>
  <si>
    <t>Education</t>
  </si>
  <si>
    <t>NIIT Ltd</t>
  </si>
  <si>
    <t>Chemical 3</t>
  </si>
  <si>
    <t>Balaji Amines Limited</t>
  </si>
  <si>
    <t>Plastics</t>
  </si>
  <si>
    <t>Texmo Pipes &amp; Products Ltd</t>
  </si>
  <si>
    <t>Iris Clothing</t>
  </si>
  <si>
    <t>Tech</t>
  </si>
  <si>
    <t>Mphasis Ltd</t>
  </si>
  <si>
    <t>Electrodes</t>
  </si>
  <si>
    <t>Ador Welding Ltd</t>
  </si>
  <si>
    <t>Infobeans Tech</t>
  </si>
  <si>
    <t>Food Ingredient</t>
  </si>
  <si>
    <t>AVT Natural Products Limited</t>
  </si>
  <si>
    <t>Sugar</t>
  </si>
  <si>
    <t>Andhra Sugars Limited</t>
  </si>
  <si>
    <t>Themis Medicare Limited</t>
  </si>
  <si>
    <t>Defense</t>
  </si>
  <si>
    <t>Bharat Electronics</t>
  </si>
  <si>
    <t>Wood</t>
  </si>
  <si>
    <t>Century Ply</t>
  </si>
  <si>
    <t>Deepak Nitrite</t>
  </si>
  <si>
    <t>AYM Syntex Limited</t>
  </si>
  <si>
    <t>Krishana Phoschem Ltd</t>
  </si>
  <si>
    <t>Vidhi Specialty Food Ingredients Limited</t>
  </si>
  <si>
    <t>Retail</t>
  </si>
  <si>
    <t>Cantabil</t>
  </si>
  <si>
    <t>Food Processing</t>
  </si>
  <si>
    <t>Nakoda Group of Industries Ltd</t>
  </si>
  <si>
    <t>Symbols</t>
  </si>
  <si>
    <t>VEDL</t>
  </si>
  <si>
    <t>SHAREINDIA</t>
  </si>
  <si>
    <t>SMLT</t>
  </si>
  <si>
    <t>NATIONALUM</t>
  </si>
  <si>
    <t>POLYPLEX</t>
  </si>
  <si>
    <t>PANAMAPET</t>
  </si>
  <si>
    <t>GRAVITA</t>
  </si>
  <si>
    <t>NITINSPIN</t>
  </si>
  <si>
    <t>BCLIND</t>
  </si>
  <si>
    <t>SAREGAMA</t>
  </si>
  <si>
    <t>PITTIENG</t>
  </si>
  <si>
    <t>MANALIPETC</t>
  </si>
  <si>
    <t>E2E</t>
  </si>
  <si>
    <t>TANLA</t>
  </si>
  <si>
    <t>PRECOT</t>
  </si>
  <si>
    <t>BLS</t>
  </si>
  <si>
    <t>SAKSOFT</t>
  </si>
  <si>
    <t>NAHARSPING</t>
  </si>
  <si>
    <t>NAVA</t>
  </si>
  <si>
    <t>JWL</t>
  </si>
  <si>
    <t>GOKULAGRO</t>
  </si>
  <si>
    <t>KHAICHEM</t>
  </si>
  <si>
    <t>MONARCH</t>
  </si>
  <si>
    <t>GHCL</t>
  </si>
  <si>
    <t>PERSISTENT</t>
  </si>
  <si>
    <t>SARDAEN</t>
  </si>
  <si>
    <t>BIGBLOC</t>
  </si>
  <si>
    <t>VINYLINDIA</t>
  </si>
  <si>
    <t>FCL</t>
  </si>
  <si>
    <t>MANINFRA</t>
  </si>
  <si>
    <t>HINDCON</t>
  </si>
  <si>
    <t>DIL</t>
  </si>
  <si>
    <t>AARON</t>
  </si>
  <si>
    <t>GNFC</t>
  </si>
  <si>
    <t>KPITTECH</t>
  </si>
  <si>
    <t>MARALOVER</t>
  </si>
  <si>
    <t>PDSL</t>
  </si>
  <si>
    <t>RAJRATAN</t>
  </si>
  <si>
    <t>SHARDAMOTR</t>
  </si>
  <si>
    <t>UNITEDPOLY</t>
  </si>
  <si>
    <t>APLAPOLLO</t>
  </si>
  <si>
    <t>HAL</t>
  </si>
  <si>
    <t>EXPLEOSOL</t>
  </si>
  <si>
    <t>EKC</t>
  </si>
  <si>
    <t>GULPOLY</t>
  </si>
  <si>
    <t>PRECWIRE</t>
  </si>
  <si>
    <t>KPRMILL</t>
  </si>
  <si>
    <t>TALBROAUTO</t>
  </si>
  <si>
    <t>DWARKESH</t>
  </si>
  <si>
    <t>TDPOWERSYS</t>
  </si>
  <si>
    <t>GSFC</t>
  </si>
  <si>
    <t>SOUTHWEST</t>
  </si>
  <si>
    <t>JMA</t>
  </si>
  <si>
    <t>TRIDENT</t>
  </si>
  <si>
    <t>AMDIND</t>
  </si>
  <si>
    <t>ANMOL</t>
  </si>
  <si>
    <t>EIDPARRY</t>
  </si>
  <si>
    <t>SPLPETRO</t>
  </si>
  <si>
    <t>SANGAMIND</t>
  </si>
  <si>
    <t>TIRUMALCHM</t>
  </si>
  <si>
    <t>SRHHYPOLTD</t>
  </si>
  <si>
    <t>ORIENTBELL</t>
  </si>
  <si>
    <t>TATAPOWER</t>
  </si>
  <si>
    <t>ALLCARGO</t>
  </si>
  <si>
    <t>DPWIRES</t>
  </si>
  <si>
    <t>ACCURACY</t>
  </si>
  <si>
    <t>ADANIPOWER</t>
  </si>
  <si>
    <t>JKPAPER</t>
  </si>
  <si>
    <t>AMBIKCO</t>
  </si>
  <si>
    <t>ECLERX</t>
  </si>
  <si>
    <t>RPGLIFE</t>
  </si>
  <si>
    <t>TINPLATE</t>
  </si>
  <si>
    <t>DCMSHRIRAM</t>
  </si>
  <si>
    <t>VIMTALABS</t>
  </si>
  <si>
    <t>ARIHANTCAP</t>
  </si>
  <si>
    <t>PRITI</t>
  </si>
  <si>
    <t>DPABHUSHAN</t>
  </si>
  <si>
    <t>NIITLTD</t>
  </si>
  <si>
    <t>BALAMINES</t>
  </si>
  <si>
    <t>TEXMOPIPES</t>
  </si>
  <si>
    <t>IRISDOREME</t>
  </si>
  <si>
    <t>MPHASIS</t>
  </si>
  <si>
    <t>ADORWELD</t>
  </si>
  <si>
    <t>INFOBEAN</t>
  </si>
  <si>
    <t>AVTNPL</t>
  </si>
  <si>
    <t>ANDHRSUGAR</t>
  </si>
  <si>
    <t>THEMISMED</t>
  </si>
  <si>
    <t>BEL</t>
  </si>
  <si>
    <t>CENTURYPLY</t>
  </si>
  <si>
    <t>DEEPAKNTR</t>
  </si>
  <si>
    <t>AYMSYNTEX</t>
  </si>
  <si>
    <t>KRISHANA</t>
  </si>
  <si>
    <t>VIDHIING</t>
  </si>
  <si>
    <t>CANTABIL</t>
  </si>
  <si>
    <t>NGIL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</si>
</sst>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5" borderId="5" xfId="0" applyFill="1" applyBorder="1" applyAlignment="1">
      <alignment wrapText="1"/>
    </xf>
    <xf numFmtId="10" fontId="0" fillId="6" borderId="5" xfId="0" applyNumberFormat="1" applyFill="1" applyBorder="1" applyAlignment="1">
      <alignment wrapText="1"/>
    </xf>
    <xf numFmtId="10" fontId="0" fillId="5" borderId="5" xfId="0" applyNumberFormat="1" applyFill="1" applyBorder="1" applyAlignment="1">
      <alignment wrapText="1"/>
    </xf>
    <xf numFmtId="10" fontId="0" fillId="7" borderId="5" xfId="0" applyNumberFormat="1" applyFill="1" applyBorder="1" applyAlignment="1">
      <alignment wrapText="1"/>
    </xf>
    <xf numFmtId="2" fontId="0" fillId="5" borderId="5" xfId="0" applyNumberFormat="1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10" fontId="0" fillId="9" borderId="5" xfId="0" applyNumberFormat="1" applyFill="1" applyBorder="1" applyAlignment="1">
      <alignment wrapText="1"/>
    </xf>
    <xf numFmtId="10" fontId="0" fillId="9" borderId="4" xfId="0" applyNumberFormat="1" applyFill="1" applyBorder="1" applyAlignment="1">
      <alignment wrapText="1"/>
    </xf>
    <xf numFmtId="0" fontId="0" fillId="6" borderId="4" xfId="0" applyFill="1" applyBorder="1" applyAlignment="1">
      <alignment wrapText="1"/>
    </xf>
    <xf numFmtId="10" fontId="0" fillId="6" borderId="4" xfId="0" applyNumberForma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10" fontId="0" fillId="5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10" fontId="0" fillId="2" borderId="5" xfId="0" applyNumberFormat="1" applyFill="1" applyBorder="1" applyAlignment="1">
      <alignment wrapText="1"/>
    </xf>
    <xf numFmtId="10" fontId="0" fillId="2" borderId="4" xfId="0" applyNumberForma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0" fillId="7" borderId="4" xfId="0" applyFill="1" applyBorder="1" applyAlignment="1">
      <alignment wrapText="1"/>
    </xf>
    <xf numFmtId="10" fontId="0" fillId="7" borderId="4" xfId="0" applyNumberFormat="1" applyFill="1" applyBorder="1" applyAlignment="1">
      <alignment wrapText="1"/>
    </xf>
    <xf numFmtId="10" fontId="0" fillId="2" borderId="6" xfId="0" applyNumberFormat="1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7" borderId="6" xfId="0" applyFill="1" applyBorder="1" applyAlignment="1">
      <alignment wrapText="1"/>
    </xf>
    <xf numFmtId="10" fontId="0" fillId="7" borderId="6" xfId="0" applyNumberFormat="1" applyFill="1" applyBorder="1" applyAlignment="1">
      <alignment wrapText="1"/>
    </xf>
    <xf numFmtId="0" fontId="0" fillId="6" borderId="6" xfId="0" applyFill="1" applyBorder="1" applyAlignment="1">
      <alignment wrapText="1"/>
    </xf>
    <xf numFmtId="10" fontId="0" fillId="6" borderId="6" xfId="0" applyNumberForma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6" xfId="0" applyFill="1" applyBorder="1" applyAlignment="1">
      <alignment wrapText="1"/>
    </xf>
    <xf numFmtId="10" fontId="0" fillId="9" borderId="6" xfId="0" applyNumberFormat="1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" fillId="10" borderId="4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0" fillId="3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wrapText="1"/>
    </xf>
    <xf numFmtId="10" fontId="0" fillId="5" borderId="6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1" fillId="9" borderId="6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3" fillId="9" borderId="6" xfId="0" applyFont="1" applyFill="1" applyBorder="1" applyAlignment="1">
      <alignment wrapText="1"/>
    </xf>
    <xf numFmtId="0" fontId="0" fillId="11" borderId="6" xfId="0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0" fillId="6" borderId="0" xfId="0" applyFill="1" applyAlignment="1">
      <alignment wrapText="1"/>
    </xf>
    <xf numFmtId="0" fontId="3" fillId="10" borderId="4" xfId="0" applyFont="1" applyFill="1" applyBorder="1" applyAlignment="1">
      <alignment wrapText="1"/>
    </xf>
    <xf numFmtId="10" fontId="0" fillId="5" borderId="0" xfId="0" applyNumberFormat="1" applyFill="1" applyAlignment="1">
      <alignment wrapText="1"/>
    </xf>
    <xf numFmtId="0" fontId="0" fillId="8" borderId="0" xfId="0" applyFill="1" applyAlignment="1">
      <alignment wrapText="1"/>
    </xf>
    <xf numFmtId="0" fontId="3" fillId="12" borderId="6" xfId="0" applyFont="1" applyFill="1" applyBorder="1" applyAlignment="1">
      <alignment wrapText="1"/>
    </xf>
    <xf numFmtId="0" fontId="0" fillId="12" borderId="0" xfId="0" applyFill="1" applyAlignment="1">
      <alignment wrapText="1"/>
    </xf>
    <xf numFmtId="0" fontId="3" fillId="10" borderId="5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3" fillId="8" borderId="5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"/>
  <sheetViews>
    <sheetView tabSelected="1" zoomScale="90" zoomScaleNormal="90"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1" max="1" width="20" bestFit="1" customWidth="1"/>
    <col min="2" max="2" width="20" customWidth="1"/>
    <col min="3" max="3" width="16.88671875" bestFit="1" customWidth="1"/>
    <col min="4" max="4" width="13.5546875" bestFit="1" customWidth="1"/>
    <col min="5" max="5" width="11.33203125" customWidth="1"/>
    <col min="6" max="21" width="13.5546875" customWidth="1"/>
    <col min="22" max="22" width="16.33203125" bestFit="1" customWidth="1"/>
    <col min="23" max="23" width="9.109375" customWidth="1"/>
    <col min="24" max="24" width="12.5546875" bestFit="1" customWidth="1"/>
    <col min="26" max="27" width="12" customWidth="1"/>
  </cols>
  <sheetData>
    <row r="1" spans="1:33" ht="115.8" thickBot="1" x14ac:dyDescent="0.35">
      <c r="A1" s="1" t="s">
        <v>0</v>
      </c>
      <c r="B1" s="72" t="s">
        <v>216</v>
      </c>
      <c r="C1" s="1" t="s">
        <v>1</v>
      </c>
      <c r="D1" s="4" t="s">
        <v>2</v>
      </c>
      <c r="E1" s="1" t="s">
        <v>3</v>
      </c>
      <c r="F1" s="1" t="s">
        <v>4</v>
      </c>
      <c r="G1" s="69" t="s">
        <v>5</v>
      </c>
      <c r="H1" s="69" t="s">
        <v>6</v>
      </c>
      <c r="I1" s="69" t="s">
        <v>7</v>
      </c>
      <c r="J1" s="70" t="s">
        <v>8</v>
      </c>
      <c r="K1" s="69" t="s">
        <v>9</v>
      </c>
      <c r="L1" s="1" t="s">
        <v>10</v>
      </c>
      <c r="M1" s="4" t="s">
        <v>11</v>
      </c>
      <c r="N1" s="2" t="s">
        <v>12</v>
      </c>
      <c r="O1" s="69" t="s">
        <v>13</v>
      </c>
      <c r="P1" s="1" t="s">
        <v>14</v>
      </c>
      <c r="Q1" s="3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4" t="s">
        <v>21</v>
      </c>
      <c r="X1" s="2" t="s">
        <v>22</v>
      </c>
      <c r="Y1" s="2" t="s">
        <v>23</v>
      </c>
      <c r="Z1" s="4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3" x14ac:dyDescent="0.3">
      <c r="A2" s="5" t="s">
        <v>29</v>
      </c>
      <c r="B2" s="71" t="s">
        <v>217</v>
      </c>
      <c r="C2" s="6" t="s">
        <v>30</v>
      </c>
      <c r="D2" s="7">
        <v>9.5</v>
      </c>
      <c r="E2" s="8">
        <f t="shared" ref="E2:E65" si="0">D2/112</f>
        <v>8.4821428571428575E-2</v>
      </c>
      <c r="F2" s="7">
        <v>106</v>
      </c>
      <c r="G2" s="7">
        <v>277</v>
      </c>
      <c r="H2" s="7">
        <v>341</v>
      </c>
      <c r="I2" s="7">
        <v>206</v>
      </c>
      <c r="J2" s="9">
        <v>0.5</v>
      </c>
      <c r="K2" s="7">
        <v>5</v>
      </c>
      <c r="L2" s="9">
        <f t="shared" ref="L2:L50" si="1">(K2/9)</f>
        <v>0.55555555555555558</v>
      </c>
      <c r="M2" s="7">
        <v>2.29</v>
      </c>
      <c r="N2" s="10">
        <f t="shared" ref="N2:N65" si="2">M2/23.7</f>
        <v>9.6624472573839673E-2</v>
      </c>
      <c r="O2" s="7">
        <v>6</v>
      </c>
      <c r="P2" s="9">
        <f t="shared" ref="P2:P65" si="3">O2/8</f>
        <v>0.75</v>
      </c>
      <c r="Q2" s="11">
        <f t="shared" ref="Q2:Q65" si="4">G2/F2</f>
        <v>2.6132075471698113</v>
      </c>
      <c r="R2" s="10">
        <f t="shared" ref="R2:R65" si="5">Q2/23.48</f>
        <v>0.11129504033942977</v>
      </c>
      <c r="S2" s="9">
        <f t="shared" ref="S2:S65" si="6">AVERAGE(J2,L2,N2,P2)</f>
        <v>0.47554500703234881</v>
      </c>
      <c r="T2" s="11">
        <f t="shared" ref="T2:T65" si="7">G2/I2</f>
        <v>1.3446601941747574</v>
      </c>
      <c r="U2" s="9">
        <f t="shared" ref="U2:U65" si="8">T2/6.87</f>
        <v>0.19572928590607822</v>
      </c>
      <c r="V2" s="9">
        <f t="shared" ref="V2:V65" si="9">1-(AVERAGE(U2,R2,E2))</f>
        <v>0.86938474839435442</v>
      </c>
      <c r="W2" s="7">
        <v>38.4</v>
      </c>
      <c r="X2" s="11">
        <f t="shared" ref="X2:X65" si="10">W2*0.75</f>
        <v>28.799999999999997</v>
      </c>
      <c r="Y2" s="10">
        <f t="shared" ref="Y2:Y65" si="11">IF(X2&lt;=100,X2/100,1)</f>
        <v>0.28799999999999998</v>
      </c>
      <c r="Z2" s="9">
        <v>0.36699999999999999</v>
      </c>
      <c r="AA2" s="9">
        <f t="shared" ref="AA2:AA65" si="12">IF(Z2&lt;=0.1,Z2/0.1,1)</f>
        <v>1</v>
      </c>
      <c r="AB2" s="9">
        <f t="shared" ref="AB2:AB65" si="13">AVERAGE(S2,V2,Y2,AA2)</f>
        <v>0.65823243885667582</v>
      </c>
    </row>
    <row r="3" spans="1:33" ht="28.8" x14ac:dyDescent="0.3">
      <c r="A3" s="12" t="s">
        <v>31</v>
      </c>
      <c r="B3" s="71" t="s">
        <v>218</v>
      </c>
      <c r="C3" s="13" t="s">
        <v>32</v>
      </c>
      <c r="D3" s="14">
        <v>12.8</v>
      </c>
      <c r="E3" s="8">
        <f t="shared" si="0"/>
        <v>0.1142857142857143</v>
      </c>
      <c r="F3" s="14">
        <v>309</v>
      </c>
      <c r="G3" s="14">
        <v>1290</v>
      </c>
      <c r="H3" s="14">
        <v>1426</v>
      </c>
      <c r="I3" s="14">
        <v>986</v>
      </c>
      <c r="J3" s="15">
        <v>0.94</v>
      </c>
      <c r="K3" s="14">
        <v>6</v>
      </c>
      <c r="L3" s="15">
        <f t="shared" si="1"/>
        <v>0.66666666666666663</v>
      </c>
      <c r="M3" s="14">
        <v>6.67</v>
      </c>
      <c r="N3" s="10">
        <f t="shared" si="2"/>
        <v>0.28143459915611813</v>
      </c>
      <c r="O3" s="14">
        <v>7</v>
      </c>
      <c r="P3" s="9">
        <f t="shared" si="3"/>
        <v>0.875</v>
      </c>
      <c r="Q3" s="11">
        <f t="shared" si="4"/>
        <v>4.174757281553398</v>
      </c>
      <c r="R3" s="10">
        <f t="shared" si="5"/>
        <v>0.17780056565389257</v>
      </c>
      <c r="S3" s="9">
        <f t="shared" si="6"/>
        <v>0.69077531645569612</v>
      </c>
      <c r="T3" s="11">
        <f t="shared" si="7"/>
        <v>1.3083164300202841</v>
      </c>
      <c r="U3" s="9">
        <f t="shared" si="8"/>
        <v>0.19043907278315633</v>
      </c>
      <c r="V3" s="15">
        <f t="shared" si="9"/>
        <v>0.8391582157590789</v>
      </c>
      <c r="W3" s="14">
        <v>176</v>
      </c>
      <c r="X3" s="11">
        <f t="shared" si="10"/>
        <v>132</v>
      </c>
      <c r="Y3" s="10">
        <f t="shared" si="11"/>
        <v>1</v>
      </c>
      <c r="Z3" s="16">
        <v>4.5999999999999999E-3</v>
      </c>
      <c r="AA3" s="9">
        <f t="shared" si="12"/>
        <v>4.5999999999999999E-2</v>
      </c>
      <c r="AB3" s="15">
        <f t="shared" si="13"/>
        <v>0.64398338305369374</v>
      </c>
      <c r="AF3" t="s">
        <v>33</v>
      </c>
      <c r="AG3" t="s">
        <v>34</v>
      </c>
    </row>
    <row r="4" spans="1:33" x14ac:dyDescent="0.3">
      <c r="A4" s="17" t="s">
        <v>35</v>
      </c>
      <c r="B4" s="71" t="s">
        <v>219</v>
      </c>
      <c r="C4" s="13" t="s">
        <v>36</v>
      </c>
      <c r="D4" s="17">
        <v>8.3800000000000008</v>
      </c>
      <c r="E4" s="8">
        <f t="shared" si="0"/>
        <v>7.482142857142858E-2</v>
      </c>
      <c r="F4" s="17">
        <v>76.7</v>
      </c>
      <c r="G4" s="17">
        <v>186</v>
      </c>
      <c r="H4" s="17">
        <v>207</v>
      </c>
      <c r="I4" s="17">
        <v>81.5</v>
      </c>
      <c r="J4" s="18">
        <v>0.8</v>
      </c>
      <c r="K4" s="17">
        <v>8</v>
      </c>
      <c r="L4" s="8">
        <f t="shared" si="1"/>
        <v>0.88888888888888884</v>
      </c>
      <c r="M4" s="17">
        <v>11</v>
      </c>
      <c r="N4" s="10">
        <f t="shared" si="2"/>
        <v>0.46413502109704641</v>
      </c>
      <c r="O4" s="17">
        <v>6</v>
      </c>
      <c r="P4" s="9">
        <f t="shared" si="3"/>
        <v>0.75</v>
      </c>
      <c r="Q4" s="11">
        <f t="shared" si="4"/>
        <v>2.42503259452412</v>
      </c>
      <c r="R4" s="10">
        <f t="shared" si="5"/>
        <v>0.10328077489455366</v>
      </c>
      <c r="S4" s="9">
        <f t="shared" si="6"/>
        <v>0.7257559774964838</v>
      </c>
      <c r="T4" s="11">
        <f t="shared" si="7"/>
        <v>2.2822085889570554</v>
      </c>
      <c r="U4" s="9">
        <f t="shared" si="8"/>
        <v>0.33219921236638361</v>
      </c>
      <c r="V4" s="8">
        <f t="shared" si="9"/>
        <v>0.82989952805587808</v>
      </c>
      <c r="W4" s="17">
        <v>130</v>
      </c>
      <c r="X4" s="11">
        <f t="shared" si="10"/>
        <v>97.5</v>
      </c>
      <c r="Y4" s="10">
        <f t="shared" si="11"/>
        <v>0.97499999999999998</v>
      </c>
      <c r="Z4" s="18">
        <v>1.0500000000000001E-2</v>
      </c>
      <c r="AA4" s="9">
        <f t="shared" si="12"/>
        <v>0.105</v>
      </c>
      <c r="AB4" s="8">
        <f t="shared" si="13"/>
        <v>0.65891387638809051</v>
      </c>
      <c r="AF4" t="s">
        <v>37</v>
      </c>
      <c r="AG4" t="s">
        <v>38</v>
      </c>
    </row>
    <row r="5" spans="1:33" x14ac:dyDescent="0.3">
      <c r="A5" s="19" t="s">
        <v>39</v>
      </c>
      <c r="B5" s="71" t="s">
        <v>220</v>
      </c>
      <c r="C5" s="13" t="s">
        <v>40</v>
      </c>
      <c r="D5" s="20">
        <v>9.99</v>
      </c>
      <c r="E5" s="8">
        <f t="shared" si="0"/>
        <v>8.9196428571428579E-2</v>
      </c>
      <c r="F5" s="20">
        <v>72.099999999999994</v>
      </c>
      <c r="G5" s="20">
        <v>84.2</v>
      </c>
      <c r="H5" s="20">
        <v>94.4</v>
      </c>
      <c r="I5" s="20">
        <v>67</v>
      </c>
      <c r="J5" s="21">
        <v>0.88</v>
      </c>
      <c r="K5" s="20">
        <v>4</v>
      </c>
      <c r="L5" s="9">
        <f t="shared" si="1"/>
        <v>0.44444444444444442</v>
      </c>
      <c r="M5" s="20">
        <v>3.78</v>
      </c>
      <c r="N5" s="10">
        <f t="shared" si="2"/>
        <v>0.15949367088607594</v>
      </c>
      <c r="O5" s="20">
        <v>6</v>
      </c>
      <c r="P5" s="9">
        <f t="shared" si="3"/>
        <v>0.75</v>
      </c>
      <c r="Q5" s="11">
        <f t="shared" si="4"/>
        <v>1.1678224687933427</v>
      </c>
      <c r="R5" s="10">
        <f t="shared" si="5"/>
        <v>4.9736902418796539E-2</v>
      </c>
      <c r="S5" s="9">
        <f t="shared" si="6"/>
        <v>0.55848452883263011</v>
      </c>
      <c r="T5" s="11">
        <f t="shared" si="7"/>
        <v>1.2567164179104477</v>
      </c>
      <c r="U5" s="9">
        <f t="shared" si="8"/>
        <v>0.18292815398987594</v>
      </c>
      <c r="V5" s="9">
        <f t="shared" si="9"/>
        <v>0.89271283833996629</v>
      </c>
      <c r="W5" s="20">
        <v>37.5</v>
      </c>
      <c r="X5" s="11">
        <f t="shared" si="10"/>
        <v>28.125</v>
      </c>
      <c r="Y5" s="10">
        <f t="shared" si="11"/>
        <v>0.28125</v>
      </c>
      <c r="Z5" s="21">
        <v>7.6399999999999996E-2</v>
      </c>
      <c r="AA5" s="9">
        <f t="shared" si="12"/>
        <v>0.7639999999999999</v>
      </c>
      <c r="AB5" s="9">
        <f t="shared" si="13"/>
        <v>0.62411184179314905</v>
      </c>
    </row>
    <row r="6" spans="1:33" ht="43.2" x14ac:dyDescent="0.3">
      <c r="A6" s="12" t="s">
        <v>41</v>
      </c>
      <c r="B6" s="71" t="s">
        <v>221</v>
      </c>
      <c r="C6" s="13" t="s">
        <v>42</v>
      </c>
      <c r="D6" s="22">
        <v>11.8</v>
      </c>
      <c r="E6" s="8">
        <f t="shared" si="0"/>
        <v>0.10535714285714286</v>
      </c>
      <c r="F6" s="22">
        <v>1109</v>
      </c>
      <c r="G6" s="22">
        <v>1306</v>
      </c>
      <c r="H6" s="22">
        <v>2549</v>
      </c>
      <c r="I6" s="22">
        <v>1101</v>
      </c>
      <c r="J6" s="23">
        <v>0.63</v>
      </c>
      <c r="K6" s="22">
        <v>7</v>
      </c>
      <c r="L6" s="23">
        <f t="shared" si="1"/>
        <v>0.77777777777777779</v>
      </c>
      <c r="M6" s="22">
        <v>3.39</v>
      </c>
      <c r="N6" s="10">
        <f t="shared" si="2"/>
        <v>0.14303797468354432</v>
      </c>
      <c r="O6" s="22">
        <v>4</v>
      </c>
      <c r="P6" s="9">
        <f t="shared" si="3"/>
        <v>0.5</v>
      </c>
      <c r="Q6" s="11">
        <f t="shared" si="4"/>
        <v>1.1776375112714157</v>
      </c>
      <c r="R6" s="10">
        <f t="shared" si="5"/>
        <v>5.0154919560111401E-2</v>
      </c>
      <c r="S6" s="9">
        <f t="shared" si="6"/>
        <v>0.51270393811533055</v>
      </c>
      <c r="T6" s="11">
        <f t="shared" si="7"/>
        <v>1.1861943687556766</v>
      </c>
      <c r="U6" s="9">
        <f t="shared" si="8"/>
        <v>0.17266293577229644</v>
      </c>
      <c r="V6" s="23">
        <f t="shared" si="9"/>
        <v>0.89060833393681649</v>
      </c>
      <c r="W6" s="22">
        <v>44.3</v>
      </c>
      <c r="X6" s="11">
        <f t="shared" si="10"/>
        <v>33.224999999999994</v>
      </c>
      <c r="Y6" s="10">
        <f t="shared" si="11"/>
        <v>0.33224999999999993</v>
      </c>
      <c r="Z6" s="24">
        <v>8.0399999999999999E-2</v>
      </c>
      <c r="AA6" s="9">
        <f t="shared" si="12"/>
        <v>0.80399999999999994</v>
      </c>
      <c r="AB6" s="23">
        <f t="shared" si="13"/>
        <v>0.63489056801303678</v>
      </c>
      <c r="AF6" t="s">
        <v>43</v>
      </c>
      <c r="AG6" t="s">
        <v>44</v>
      </c>
    </row>
    <row r="7" spans="1:33" ht="28.8" x14ac:dyDescent="0.3">
      <c r="A7" s="12" t="s">
        <v>45</v>
      </c>
      <c r="B7" s="71" t="s">
        <v>222</v>
      </c>
      <c r="C7" s="13" t="s">
        <v>46</v>
      </c>
      <c r="D7" s="14">
        <v>7.62</v>
      </c>
      <c r="E7" s="8">
        <f t="shared" si="0"/>
        <v>6.8035714285714283E-2</v>
      </c>
      <c r="F7" s="14">
        <v>157</v>
      </c>
      <c r="G7" s="14">
        <v>293</v>
      </c>
      <c r="H7" s="14">
        <v>425</v>
      </c>
      <c r="I7" s="14">
        <v>234</v>
      </c>
      <c r="J7" s="16">
        <v>0.75</v>
      </c>
      <c r="K7" s="14">
        <v>5</v>
      </c>
      <c r="L7" s="15">
        <f t="shared" si="1"/>
        <v>0.55555555555555558</v>
      </c>
      <c r="M7" s="14">
        <v>6.69</v>
      </c>
      <c r="N7" s="10">
        <f t="shared" si="2"/>
        <v>0.28227848101265823</v>
      </c>
      <c r="O7" s="14">
        <v>6</v>
      </c>
      <c r="P7" s="9">
        <f t="shared" si="3"/>
        <v>0.75</v>
      </c>
      <c r="Q7" s="11">
        <f t="shared" si="4"/>
        <v>1.8662420382165605</v>
      </c>
      <c r="R7" s="10">
        <f t="shared" si="5"/>
        <v>7.9482199242613308E-2</v>
      </c>
      <c r="S7" s="9">
        <f t="shared" si="6"/>
        <v>0.58445850914205344</v>
      </c>
      <c r="T7" s="11">
        <f t="shared" si="7"/>
        <v>1.2521367521367521</v>
      </c>
      <c r="U7" s="9">
        <f t="shared" si="8"/>
        <v>0.18226153597332637</v>
      </c>
      <c r="V7" s="15">
        <f t="shared" si="9"/>
        <v>0.89007351683278202</v>
      </c>
      <c r="W7" s="14">
        <v>90.8</v>
      </c>
      <c r="X7" s="11">
        <f t="shared" si="10"/>
        <v>68.099999999999994</v>
      </c>
      <c r="Y7" s="10">
        <f t="shared" si="11"/>
        <v>0.68099999999999994</v>
      </c>
      <c r="Z7" s="16">
        <v>2.75E-2</v>
      </c>
      <c r="AA7" s="9">
        <f t="shared" si="12"/>
        <v>0.27499999999999997</v>
      </c>
      <c r="AB7" s="15">
        <f t="shared" si="13"/>
        <v>0.60763300649370888</v>
      </c>
      <c r="AF7" t="s">
        <v>47</v>
      </c>
      <c r="AG7" t="s">
        <v>48</v>
      </c>
    </row>
    <row r="8" spans="1:33" x14ac:dyDescent="0.3">
      <c r="A8" s="12" t="s">
        <v>49</v>
      </c>
      <c r="B8" s="71" t="s">
        <v>223</v>
      </c>
      <c r="C8" s="13" t="s">
        <v>50</v>
      </c>
      <c r="D8" s="14">
        <v>20.5</v>
      </c>
      <c r="E8" s="8">
        <f t="shared" si="0"/>
        <v>0.18303571428571427</v>
      </c>
      <c r="F8" s="14">
        <v>85.3</v>
      </c>
      <c r="G8" s="14">
        <v>597</v>
      </c>
      <c r="H8" s="14">
        <v>639</v>
      </c>
      <c r="I8" s="14">
        <v>231</v>
      </c>
      <c r="J8" s="16">
        <v>0.88</v>
      </c>
      <c r="K8" s="14">
        <v>6</v>
      </c>
      <c r="L8" s="15">
        <f t="shared" si="1"/>
        <v>0.66666666666666663</v>
      </c>
      <c r="M8" s="14">
        <v>9.84</v>
      </c>
      <c r="N8" s="10">
        <f t="shared" si="2"/>
        <v>0.41518987341772151</v>
      </c>
      <c r="O8" s="14">
        <v>6</v>
      </c>
      <c r="P8" s="9">
        <f t="shared" si="3"/>
        <v>0.75</v>
      </c>
      <c r="Q8" s="11">
        <f t="shared" si="4"/>
        <v>6.9988276670574443</v>
      </c>
      <c r="R8" s="10">
        <f t="shared" si="5"/>
        <v>0.29807613573498487</v>
      </c>
      <c r="S8" s="9">
        <f t="shared" si="6"/>
        <v>0.67796413502109698</v>
      </c>
      <c r="T8" s="11">
        <f t="shared" si="7"/>
        <v>2.5844155844155843</v>
      </c>
      <c r="U8" s="9">
        <f t="shared" si="8"/>
        <v>0.37618858579557268</v>
      </c>
      <c r="V8" s="15">
        <f t="shared" si="9"/>
        <v>0.7142331880612427</v>
      </c>
      <c r="W8" s="14">
        <v>147</v>
      </c>
      <c r="X8" s="11">
        <f t="shared" si="10"/>
        <v>110.25</v>
      </c>
      <c r="Y8" s="10">
        <f t="shared" si="11"/>
        <v>1</v>
      </c>
      <c r="Z8" s="16">
        <v>5.0000000000000001E-3</v>
      </c>
      <c r="AA8" s="9">
        <f t="shared" si="12"/>
        <v>4.9999999999999996E-2</v>
      </c>
      <c r="AB8" s="15">
        <f t="shared" si="13"/>
        <v>0.61054933077058493</v>
      </c>
      <c r="AF8" t="s">
        <v>51</v>
      </c>
      <c r="AG8" t="s">
        <v>52</v>
      </c>
    </row>
    <row r="9" spans="1:33" x14ac:dyDescent="0.3">
      <c r="A9" s="12" t="s">
        <v>53</v>
      </c>
      <c r="B9" s="71" t="s">
        <v>224</v>
      </c>
      <c r="C9" s="13" t="s">
        <v>54</v>
      </c>
      <c r="D9" s="14">
        <v>9.1199999999999992</v>
      </c>
      <c r="E9" s="8">
        <f t="shared" si="0"/>
        <v>8.142857142857142E-2</v>
      </c>
      <c r="F9" s="14">
        <v>183</v>
      </c>
      <c r="G9" s="14">
        <v>268</v>
      </c>
      <c r="H9" s="14">
        <v>284</v>
      </c>
      <c r="I9" s="14">
        <v>182</v>
      </c>
      <c r="J9" s="16">
        <v>0.75</v>
      </c>
      <c r="K9" s="14">
        <v>4</v>
      </c>
      <c r="L9" s="15">
        <f t="shared" si="1"/>
        <v>0.44444444444444442</v>
      </c>
      <c r="M9" s="14">
        <v>3.51</v>
      </c>
      <c r="N9" s="10">
        <f t="shared" si="2"/>
        <v>0.14810126582278479</v>
      </c>
      <c r="O9" s="14">
        <v>4</v>
      </c>
      <c r="P9" s="9">
        <f t="shared" si="3"/>
        <v>0.5</v>
      </c>
      <c r="Q9" s="11">
        <f t="shared" si="4"/>
        <v>1.46448087431694</v>
      </c>
      <c r="R9" s="10">
        <f t="shared" si="5"/>
        <v>6.2371417134452295E-2</v>
      </c>
      <c r="S9" s="9">
        <f t="shared" si="6"/>
        <v>0.46063642756680728</v>
      </c>
      <c r="T9" s="11">
        <f t="shared" si="7"/>
        <v>1.4725274725274726</v>
      </c>
      <c r="U9" s="9">
        <f t="shared" si="8"/>
        <v>0.21434169905785627</v>
      </c>
      <c r="V9" s="15">
        <f t="shared" si="9"/>
        <v>0.88061943745970672</v>
      </c>
      <c r="W9" s="14">
        <v>98.4</v>
      </c>
      <c r="X9" s="11">
        <f t="shared" si="10"/>
        <v>73.800000000000011</v>
      </c>
      <c r="Y9" s="10">
        <f t="shared" si="11"/>
        <v>0.7380000000000001</v>
      </c>
      <c r="Z9" s="16">
        <v>1.4999999999999999E-2</v>
      </c>
      <c r="AA9" s="9">
        <f t="shared" si="12"/>
        <v>0.15</v>
      </c>
      <c r="AB9" s="15">
        <f t="shared" si="13"/>
        <v>0.55731396625662855</v>
      </c>
    </row>
    <row r="10" spans="1:33" x14ac:dyDescent="0.3">
      <c r="A10" s="12" t="s">
        <v>55</v>
      </c>
      <c r="B10" s="71" t="s">
        <v>225</v>
      </c>
      <c r="C10" s="13" t="s">
        <v>56</v>
      </c>
      <c r="D10" s="14">
        <v>18.8</v>
      </c>
      <c r="E10" s="8">
        <f t="shared" si="0"/>
        <v>0.16785714285714287</v>
      </c>
      <c r="F10" s="14">
        <v>199</v>
      </c>
      <c r="G10" s="14">
        <v>500</v>
      </c>
      <c r="H10" s="14">
        <v>511</v>
      </c>
      <c r="I10" s="14">
        <v>276</v>
      </c>
      <c r="J10" s="16">
        <v>0.94</v>
      </c>
      <c r="K10" s="14">
        <v>3</v>
      </c>
      <c r="L10" s="15">
        <f t="shared" si="1"/>
        <v>0.33333333333333331</v>
      </c>
      <c r="M10" s="14">
        <v>4.75</v>
      </c>
      <c r="N10" s="10">
        <f t="shared" si="2"/>
        <v>0.20042194092827004</v>
      </c>
      <c r="O10" s="14">
        <v>4</v>
      </c>
      <c r="P10" s="9">
        <f t="shared" si="3"/>
        <v>0.5</v>
      </c>
      <c r="Q10" s="11">
        <f t="shared" si="4"/>
        <v>2.512562814070352</v>
      </c>
      <c r="R10" s="10">
        <f t="shared" si="5"/>
        <v>0.10700863773723816</v>
      </c>
      <c r="S10" s="9">
        <f t="shared" si="6"/>
        <v>0.49343881856540084</v>
      </c>
      <c r="T10" s="11">
        <f t="shared" si="7"/>
        <v>1.8115942028985508</v>
      </c>
      <c r="U10" s="9">
        <f t="shared" si="8"/>
        <v>0.2636963905238065</v>
      </c>
      <c r="V10" s="15">
        <f t="shared" si="9"/>
        <v>0.82047927629393747</v>
      </c>
      <c r="W10" s="14">
        <v>121</v>
      </c>
      <c r="X10" s="11">
        <f t="shared" si="10"/>
        <v>90.75</v>
      </c>
      <c r="Y10" s="10">
        <f t="shared" si="11"/>
        <v>0.90749999999999997</v>
      </c>
      <c r="Z10" s="16">
        <v>1.01E-2</v>
      </c>
      <c r="AA10" s="9">
        <f t="shared" si="12"/>
        <v>0.10099999999999999</v>
      </c>
      <c r="AB10" s="15">
        <f t="shared" si="13"/>
        <v>0.58060452371483451</v>
      </c>
    </row>
    <row r="11" spans="1:33" ht="28.8" x14ac:dyDescent="0.3">
      <c r="A11" s="14" t="s">
        <v>57</v>
      </c>
      <c r="B11" s="71" t="s">
        <v>226</v>
      </c>
      <c r="C11" s="13" t="s">
        <v>58</v>
      </c>
      <c r="D11" s="22">
        <v>32</v>
      </c>
      <c r="E11" s="8">
        <f t="shared" si="0"/>
        <v>0.2857142857142857</v>
      </c>
      <c r="F11" s="22">
        <v>76.5</v>
      </c>
      <c r="G11" s="22">
        <v>313</v>
      </c>
      <c r="H11" s="22">
        <v>450</v>
      </c>
      <c r="I11" s="22">
        <v>303</v>
      </c>
      <c r="J11" s="24">
        <v>0.81</v>
      </c>
      <c r="K11" s="22">
        <v>6</v>
      </c>
      <c r="L11" s="23">
        <f t="shared" si="1"/>
        <v>0.66666666666666663</v>
      </c>
      <c r="M11" s="22">
        <v>7.86</v>
      </c>
      <c r="N11" s="10">
        <f t="shared" si="2"/>
        <v>0.33164556962025321</v>
      </c>
      <c r="O11" s="22">
        <v>4</v>
      </c>
      <c r="P11" s="9">
        <f t="shared" si="3"/>
        <v>0.5</v>
      </c>
      <c r="Q11" s="11">
        <f t="shared" si="4"/>
        <v>4.0915032679738559</v>
      </c>
      <c r="R11" s="10">
        <f t="shared" si="5"/>
        <v>0.17425482401932946</v>
      </c>
      <c r="S11" s="9">
        <f t="shared" si="6"/>
        <v>0.57707805907172993</v>
      </c>
      <c r="T11" s="11">
        <f t="shared" si="7"/>
        <v>1.033003300330033</v>
      </c>
      <c r="U11" s="9">
        <f t="shared" si="8"/>
        <v>0.15036438141630756</v>
      </c>
      <c r="V11" s="23">
        <f t="shared" si="9"/>
        <v>0.79655550295002575</v>
      </c>
      <c r="W11" s="22">
        <v>94.2</v>
      </c>
      <c r="X11" s="11">
        <f t="shared" si="10"/>
        <v>70.650000000000006</v>
      </c>
      <c r="Y11" s="10">
        <f t="shared" si="11"/>
        <v>0.70650000000000002</v>
      </c>
      <c r="Z11" s="24">
        <v>9.5999999999999992E-3</v>
      </c>
      <c r="AA11" s="9">
        <f t="shared" si="12"/>
        <v>9.5999999999999988E-2</v>
      </c>
      <c r="AB11" s="23">
        <f t="shared" si="13"/>
        <v>0.54403339050543897</v>
      </c>
    </row>
    <row r="12" spans="1:33" ht="28.8" x14ac:dyDescent="0.3">
      <c r="A12" s="17" t="s">
        <v>59</v>
      </c>
      <c r="B12" s="71" t="s">
        <v>227</v>
      </c>
      <c r="C12" s="13" t="s">
        <v>60</v>
      </c>
      <c r="D12" s="14">
        <v>20.6</v>
      </c>
      <c r="E12" s="8">
        <f t="shared" si="0"/>
        <v>0.18392857142857144</v>
      </c>
      <c r="F12" s="14">
        <v>104</v>
      </c>
      <c r="G12" s="14">
        <v>379</v>
      </c>
      <c r="H12" s="14">
        <v>390</v>
      </c>
      <c r="I12" s="14">
        <v>256</v>
      </c>
      <c r="J12" s="16">
        <v>0.94</v>
      </c>
      <c r="K12" s="14">
        <v>7</v>
      </c>
      <c r="L12" s="15">
        <f t="shared" si="1"/>
        <v>0.77777777777777779</v>
      </c>
      <c r="M12" s="14">
        <v>4.34</v>
      </c>
      <c r="N12" s="10">
        <f t="shared" si="2"/>
        <v>0.18312236286919831</v>
      </c>
      <c r="O12" s="14">
        <v>4</v>
      </c>
      <c r="P12" s="9">
        <f t="shared" si="3"/>
        <v>0.5</v>
      </c>
      <c r="Q12" s="11">
        <f t="shared" si="4"/>
        <v>3.6442307692307692</v>
      </c>
      <c r="R12" s="10">
        <f t="shared" si="5"/>
        <v>0.15520573974577381</v>
      </c>
      <c r="S12" s="9">
        <f t="shared" si="6"/>
        <v>0.60022503516174397</v>
      </c>
      <c r="T12" s="11">
        <f t="shared" si="7"/>
        <v>1.48046875</v>
      </c>
      <c r="U12" s="9">
        <f t="shared" si="8"/>
        <v>0.21549763464337701</v>
      </c>
      <c r="V12" s="15">
        <f t="shared" si="9"/>
        <v>0.81512268472742588</v>
      </c>
      <c r="W12" s="14">
        <v>141</v>
      </c>
      <c r="X12" s="11">
        <f t="shared" si="10"/>
        <v>105.75</v>
      </c>
      <c r="Y12" s="10">
        <f t="shared" si="11"/>
        <v>1</v>
      </c>
      <c r="Z12" s="16">
        <v>5.4000000000000003E-3</v>
      </c>
      <c r="AA12" s="9">
        <f t="shared" si="12"/>
        <v>5.3999999999999999E-2</v>
      </c>
      <c r="AB12" s="15">
        <f t="shared" si="13"/>
        <v>0.61733692997229239</v>
      </c>
    </row>
    <row r="13" spans="1:33" ht="28.8" x14ac:dyDescent="0.3">
      <c r="A13" s="12" t="s">
        <v>61</v>
      </c>
      <c r="B13" s="71" t="s">
        <v>228</v>
      </c>
      <c r="C13" s="13" t="s">
        <v>62</v>
      </c>
      <c r="D13" s="14">
        <v>22.4</v>
      </c>
      <c r="E13" s="8">
        <f t="shared" si="0"/>
        <v>0.19999999999999998</v>
      </c>
      <c r="F13" s="14">
        <v>57.8</v>
      </c>
      <c r="G13" s="14">
        <v>66.400000000000006</v>
      </c>
      <c r="H13" s="14">
        <v>110</v>
      </c>
      <c r="I13" s="14">
        <v>56.7</v>
      </c>
      <c r="J13" s="16">
        <v>0.56000000000000005</v>
      </c>
      <c r="K13" s="14">
        <v>4</v>
      </c>
      <c r="L13" s="15">
        <f t="shared" si="1"/>
        <v>0.44444444444444442</v>
      </c>
      <c r="M13" s="14">
        <v>4.2300000000000004</v>
      </c>
      <c r="N13" s="10">
        <f t="shared" si="2"/>
        <v>0.17848101265822788</v>
      </c>
      <c r="O13" s="14">
        <v>5</v>
      </c>
      <c r="P13" s="9">
        <f t="shared" si="3"/>
        <v>0.625</v>
      </c>
      <c r="Q13" s="11">
        <f t="shared" si="4"/>
        <v>1.1487889273356402</v>
      </c>
      <c r="R13" s="10">
        <f t="shared" si="5"/>
        <v>4.8926274588400348E-2</v>
      </c>
      <c r="S13" s="9">
        <f t="shared" si="6"/>
        <v>0.4519813642756681</v>
      </c>
      <c r="T13" s="11">
        <f t="shared" si="7"/>
        <v>1.1710758377425043</v>
      </c>
      <c r="U13" s="9">
        <f t="shared" si="8"/>
        <v>0.17046227623617238</v>
      </c>
      <c r="V13" s="15">
        <f t="shared" si="9"/>
        <v>0.8602038163918091</v>
      </c>
      <c r="W13" s="14">
        <v>60.8</v>
      </c>
      <c r="X13" s="11">
        <f t="shared" si="10"/>
        <v>45.599999999999994</v>
      </c>
      <c r="Y13" s="10">
        <f t="shared" si="11"/>
        <v>0.45599999999999996</v>
      </c>
      <c r="Z13" s="16">
        <v>3.73E-2</v>
      </c>
      <c r="AA13" s="9">
        <f t="shared" si="12"/>
        <v>0.373</v>
      </c>
      <c r="AB13" s="15">
        <f t="shared" si="13"/>
        <v>0.53529629516686927</v>
      </c>
    </row>
    <row r="14" spans="1:33" x14ac:dyDescent="0.3">
      <c r="A14" s="17" t="s">
        <v>63</v>
      </c>
      <c r="B14" s="71" t="s">
        <v>229</v>
      </c>
      <c r="C14" s="13" t="s">
        <v>64</v>
      </c>
      <c r="D14" s="17">
        <v>24.6</v>
      </c>
      <c r="E14" s="8">
        <f t="shared" si="0"/>
        <v>0.21964285714285717</v>
      </c>
      <c r="F14" s="17">
        <v>34.1</v>
      </c>
      <c r="G14" s="17">
        <v>168</v>
      </c>
      <c r="H14" s="17">
        <v>229</v>
      </c>
      <c r="I14" s="17">
        <v>94.4</v>
      </c>
      <c r="J14" s="18">
        <v>0.63</v>
      </c>
      <c r="K14" s="17">
        <v>8</v>
      </c>
      <c r="L14" s="8">
        <f t="shared" si="1"/>
        <v>0.88888888888888884</v>
      </c>
      <c r="M14" s="17">
        <v>8.59</v>
      </c>
      <c r="N14" s="10">
        <f t="shared" si="2"/>
        <v>0.36244725738396627</v>
      </c>
      <c r="O14" s="17">
        <v>6</v>
      </c>
      <c r="P14" s="9">
        <f t="shared" si="3"/>
        <v>0.75</v>
      </c>
      <c r="Q14" s="11">
        <f t="shared" si="4"/>
        <v>4.9266862170087977</v>
      </c>
      <c r="R14" s="10">
        <f t="shared" si="5"/>
        <v>0.2098247962950936</v>
      </c>
      <c r="S14" s="9">
        <f t="shared" si="6"/>
        <v>0.65783403656821382</v>
      </c>
      <c r="T14" s="11">
        <f t="shared" si="7"/>
        <v>1.7796610169491525</v>
      </c>
      <c r="U14" s="9">
        <f t="shared" si="8"/>
        <v>0.25904818296203092</v>
      </c>
      <c r="V14" s="8">
        <f t="shared" si="9"/>
        <v>0.77049472120000606</v>
      </c>
      <c r="W14" s="17">
        <v>93</v>
      </c>
      <c r="X14" s="11">
        <f t="shared" si="10"/>
        <v>69.75</v>
      </c>
      <c r="Y14" s="10">
        <f t="shared" si="11"/>
        <v>0.69750000000000001</v>
      </c>
      <c r="Z14" s="18">
        <v>0</v>
      </c>
      <c r="AA14" s="9">
        <f t="shared" si="12"/>
        <v>0</v>
      </c>
      <c r="AB14" s="8">
        <f t="shared" si="13"/>
        <v>0.531457189442055</v>
      </c>
    </row>
    <row r="15" spans="1:33" x14ac:dyDescent="0.3">
      <c r="A15" s="19" t="s">
        <v>65</v>
      </c>
      <c r="B15" s="71" t="s">
        <v>230</v>
      </c>
      <c r="C15" s="13" t="s">
        <v>66</v>
      </c>
      <c r="D15" s="20">
        <v>25.1</v>
      </c>
      <c r="E15" s="8">
        <f t="shared" si="0"/>
        <v>0.22410714285714287</v>
      </c>
      <c r="F15" s="20">
        <v>113</v>
      </c>
      <c r="G15" s="20">
        <v>835</v>
      </c>
      <c r="H15" s="20">
        <v>1335</v>
      </c>
      <c r="I15" s="20">
        <v>493</v>
      </c>
      <c r="J15" s="21">
        <v>0.81</v>
      </c>
      <c r="K15" s="20">
        <v>5</v>
      </c>
      <c r="L15" s="9">
        <f t="shared" si="1"/>
        <v>0.55555555555555558</v>
      </c>
      <c r="M15" s="20">
        <v>11</v>
      </c>
      <c r="N15" s="10">
        <f t="shared" si="2"/>
        <v>0.46413502109704641</v>
      </c>
      <c r="O15" s="20">
        <v>4</v>
      </c>
      <c r="P15" s="9">
        <f t="shared" si="3"/>
        <v>0.5</v>
      </c>
      <c r="Q15" s="11">
        <f t="shared" si="4"/>
        <v>7.389380530973451</v>
      </c>
      <c r="R15" s="10">
        <f t="shared" si="5"/>
        <v>0.31470956264793232</v>
      </c>
      <c r="S15" s="9">
        <f t="shared" si="6"/>
        <v>0.58242264416315048</v>
      </c>
      <c r="T15" s="11">
        <f t="shared" si="7"/>
        <v>1.6937119675456389</v>
      </c>
      <c r="U15" s="9">
        <f t="shared" si="8"/>
        <v>0.24653740430067525</v>
      </c>
      <c r="V15" s="9">
        <f t="shared" si="9"/>
        <v>0.73821529673141661</v>
      </c>
      <c r="W15" s="20">
        <v>132</v>
      </c>
      <c r="X15" s="11">
        <f t="shared" si="10"/>
        <v>99</v>
      </c>
      <c r="Y15" s="10">
        <f t="shared" si="11"/>
        <v>0.99</v>
      </c>
      <c r="Z15" s="21">
        <v>7.4999999999999997E-3</v>
      </c>
      <c r="AA15" s="9">
        <f t="shared" si="12"/>
        <v>7.4999999999999997E-2</v>
      </c>
      <c r="AB15" s="9">
        <f t="shared" si="13"/>
        <v>0.5964094852236419</v>
      </c>
    </row>
    <row r="16" spans="1:33" ht="28.8" x14ac:dyDescent="0.3">
      <c r="A16" s="17" t="s">
        <v>67</v>
      </c>
      <c r="B16" s="71" t="s">
        <v>230</v>
      </c>
      <c r="C16" s="13" t="s">
        <v>68</v>
      </c>
      <c r="D16" s="17">
        <v>8.35</v>
      </c>
      <c r="E16" s="8">
        <f t="shared" si="0"/>
        <v>7.4553571428571427E-2</v>
      </c>
      <c r="F16" s="17">
        <v>53.4</v>
      </c>
      <c r="G16" s="17">
        <v>46.1</v>
      </c>
      <c r="H16" s="17">
        <v>86.5</v>
      </c>
      <c r="I16" s="17">
        <v>40.5</v>
      </c>
      <c r="J16" s="18">
        <v>0.56000000000000005</v>
      </c>
      <c r="K16" s="17">
        <v>4</v>
      </c>
      <c r="L16" s="8">
        <f t="shared" si="1"/>
        <v>0.44444444444444442</v>
      </c>
      <c r="M16" s="17">
        <v>2.54</v>
      </c>
      <c r="N16" s="10">
        <f t="shared" si="2"/>
        <v>0.10717299578059072</v>
      </c>
      <c r="O16" s="17">
        <v>6</v>
      </c>
      <c r="P16" s="9">
        <f t="shared" si="3"/>
        <v>0.75</v>
      </c>
      <c r="Q16" s="11">
        <f t="shared" si="4"/>
        <v>0.86329588014981273</v>
      </c>
      <c r="R16" s="10">
        <f t="shared" si="5"/>
        <v>3.6767286207402584E-2</v>
      </c>
      <c r="S16" s="9">
        <f t="shared" si="6"/>
        <v>0.46540436005625879</v>
      </c>
      <c r="T16" s="11">
        <f t="shared" si="7"/>
        <v>1.1382716049382717</v>
      </c>
      <c r="U16" s="9">
        <f t="shared" si="8"/>
        <v>0.16568727873919531</v>
      </c>
      <c r="V16" s="8">
        <f t="shared" si="9"/>
        <v>0.9076639545416102</v>
      </c>
      <c r="W16" s="17">
        <v>82.1</v>
      </c>
      <c r="X16" s="11">
        <f t="shared" si="10"/>
        <v>61.574999999999996</v>
      </c>
      <c r="Y16" s="10">
        <f t="shared" si="11"/>
        <v>0.61574999999999991</v>
      </c>
      <c r="Z16" s="18">
        <v>2.18E-2</v>
      </c>
      <c r="AA16" s="9">
        <f t="shared" si="12"/>
        <v>0.218</v>
      </c>
      <c r="AB16" s="8">
        <f t="shared" si="13"/>
        <v>0.5517045786494672</v>
      </c>
    </row>
    <row r="17" spans="1:28" x14ac:dyDescent="0.3">
      <c r="A17" s="25" t="s">
        <v>69</v>
      </c>
      <c r="B17" s="71" t="s">
        <v>231</v>
      </c>
      <c r="C17" s="13" t="s">
        <v>70</v>
      </c>
      <c r="D17" s="17">
        <v>30.6</v>
      </c>
      <c r="E17" s="8">
        <f t="shared" si="0"/>
        <v>0.27321428571428574</v>
      </c>
      <c r="F17" s="17">
        <v>338</v>
      </c>
      <c r="G17" s="17">
        <v>185</v>
      </c>
      <c r="H17" s="17">
        <v>288</v>
      </c>
      <c r="I17" s="17">
        <v>128</v>
      </c>
      <c r="J17" s="18">
        <v>0.5</v>
      </c>
      <c r="K17" s="17">
        <v>4</v>
      </c>
      <c r="L17" s="8">
        <f t="shared" si="1"/>
        <v>0.44444444444444442</v>
      </c>
      <c r="M17" s="17">
        <v>2.4900000000000002</v>
      </c>
      <c r="N17" s="10">
        <f t="shared" si="2"/>
        <v>0.10506329113924052</v>
      </c>
      <c r="O17" s="17">
        <v>3</v>
      </c>
      <c r="P17" s="9">
        <f t="shared" si="3"/>
        <v>0.375</v>
      </c>
      <c r="Q17" s="11">
        <f t="shared" si="4"/>
        <v>0.5473372781065089</v>
      </c>
      <c r="R17" s="10">
        <f t="shared" si="5"/>
        <v>2.3310786972168179E-2</v>
      </c>
      <c r="S17" s="9">
        <f t="shared" si="6"/>
        <v>0.35612693389592126</v>
      </c>
      <c r="T17" s="11">
        <f t="shared" si="7"/>
        <v>1.4453125</v>
      </c>
      <c r="U17" s="9">
        <f t="shared" si="8"/>
        <v>0.21038027656477437</v>
      </c>
      <c r="V17" s="8">
        <f t="shared" si="9"/>
        <v>0.83103155024959052</v>
      </c>
      <c r="W17" s="17">
        <v>103</v>
      </c>
      <c r="X17" s="11">
        <f t="shared" si="10"/>
        <v>77.25</v>
      </c>
      <c r="Y17" s="10">
        <f t="shared" si="11"/>
        <v>0.77249999999999996</v>
      </c>
      <c r="Z17" s="18">
        <v>3.2599999999999997E-2</v>
      </c>
      <c r="AA17" s="9">
        <f t="shared" si="12"/>
        <v>0.32599999999999996</v>
      </c>
      <c r="AB17" s="8">
        <f t="shared" si="13"/>
        <v>0.57141462103637797</v>
      </c>
    </row>
    <row r="18" spans="1:28" x14ac:dyDescent="0.3">
      <c r="A18" s="14" t="s">
        <v>71</v>
      </c>
      <c r="B18" s="71" t="s">
        <v>232</v>
      </c>
      <c r="C18" s="13" t="s">
        <v>72</v>
      </c>
      <c r="D18" s="14">
        <v>36.4</v>
      </c>
      <c r="E18" s="8">
        <f t="shared" si="0"/>
        <v>0.32500000000000001</v>
      </c>
      <c r="F18" s="14">
        <v>19.5</v>
      </c>
      <c r="G18" s="14">
        <v>180</v>
      </c>
      <c r="H18" s="14">
        <v>209</v>
      </c>
      <c r="I18" s="14">
        <v>83.4</v>
      </c>
      <c r="J18" s="16">
        <v>0.75</v>
      </c>
      <c r="K18" s="14">
        <v>6</v>
      </c>
      <c r="L18" s="15">
        <f t="shared" si="1"/>
        <v>0.66666666666666663</v>
      </c>
      <c r="M18" s="14">
        <v>16.7</v>
      </c>
      <c r="N18" s="10">
        <f t="shared" si="2"/>
        <v>0.70464135021097041</v>
      </c>
      <c r="O18" s="14">
        <v>5</v>
      </c>
      <c r="P18" s="9">
        <f t="shared" si="3"/>
        <v>0.625</v>
      </c>
      <c r="Q18" s="11">
        <f t="shared" si="4"/>
        <v>9.2307692307692299</v>
      </c>
      <c r="R18" s="10">
        <f t="shared" si="5"/>
        <v>0.39313327217926874</v>
      </c>
      <c r="S18" s="9">
        <f t="shared" si="6"/>
        <v>0.68657700421940926</v>
      </c>
      <c r="T18" s="11">
        <f t="shared" si="7"/>
        <v>2.1582733812949639</v>
      </c>
      <c r="U18" s="9">
        <f t="shared" si="8"/>
        <v>0.31415915302692343</v>
      </c>
      <c r="V18" s="15">
        <f t="shared" si="9"/>
        <v>0.65590252493126933</v>
      </c>
      <c r="W18" s="14">
        <v>155</v>
      </c>
      <c r="X18" s="11">
        <f t="shared" si="10"/>
        <v>116.25</v>
      </c>
      <c r="Y18" s="10">
        <f t="shared" si="11"/>
        <v>1</v>
      </c>
      <c r="Z18" s="16">
        <v>2.8E-3</v>
      </c>
      <c r="AA18" s="9">
        <f t="shared" si="12"/>
        <v>2.7999999999999997E-2</v>
      </c>
      <c r="AB18" s="15">
        <f t="shared" si="13"/>
        <v>0.59261988228766971</v>
      </c>
    </row>
    <row r="19" spans="1:28" x14ac:dyDescent="0.3">
      <c r="A19" s="26" t="s">
        <v>73</v>
      </c>
      <c r="B19" s="71" t="s">
        <v>233</v>
      </c>
      <c r="C19" s="13" t="s">
        <v>74</v>
      </c>
      <c r="D19" s="27">
        <v>35.799999999999997</v>
      </c>
      <c r="E19" s="8">
        <f t="shared" si="0"/>
        <v>0.31964285714285712</v>
      </c>
      <c r="F19" s="27">
        <v>38.299999999999997</v>
      </c>
      <c r="G19" s="27">
        <v>277</v>
      </c>
      <c r="H19" s="27">
        <v>295</v>
      </c>
      <c r="I19" s="27">
        <v>75.400000000000006</v>
      </c>
      <c r="J19" s="28">
        <v>1</v>
      </c>
      <c r="K19" s="27">
        <v>7</v>
      </c>
      <c r="L19" s="10">
        <f t="shared" si="1"/>
        <v>0.77777777777777779</v>
      </c>
      <c r="M19" s="27">
        <v>11.4</v>
      </c>
      <c r="N19" s="10">
        <f t="shared" si="2"/>
        <v>0.48101265822784811</v>
      </c>
      <c r="O19" s="27">
        <v>5</v>
      </c>
      <c r="P19" s="9">
        <f t="shared" si="3"/>
        <v>0.625</v>
      </c>
      <c r="Q19" s="11">
        <f t="shared" si="4"/>
        <v>7.2323759791122724</v>
      </c>
      <c r="R19" s="10">
        <f t="shared" si="5"/>
        <v>0.30802282704907463</v>
      </c>
      <c r="S19" s="9">
        <f t="shared" si="6"/>
        <v>0.72094760900140642</v>
      </c>
      <c r="T19" s="11">
        <f t="shared" si="7"/>
        <v>3.6737400530503974</v>
      </c>
      <c r="U19" s="9">
        <f t="shared" si="8"/>
        <v>0.53475109942509425</v>
      </c>
      <c r="V19" s="10">
        <f t="shared" si="9"/>
        <v>0.61252773879432465</v>
      </c>
      <c r="W19" s="27">
        <v>143</v>
      </c>
      <c r="X19" s="11">
        <f t="shared" si="10"/>
        <v>107.25</v>
      </c>
      <c r="Y19" s="10">
        <f t="shared" si="11"/>
        <v>1</v>
      </c>
      <c r="Z19" s="28">
        <v>2.5000000000000001E-3</v>
      </c>
      <c r="AA19" s="9">
        <f t="shared" si="12"/>
        <v>2.4999999999999998E-2</v>
      </c>
      <c r="AB19" s="10">
        <f t="shared" si="13"/>
        <v>0.58961883694893269</v>
      </c>
    </row>
    <row r="20" spans="1:28" ht="28.8" x14ac:dyDescent="0.3">
      <c r="A20" s="17" t="s">
        <v>75</v>
      </c>
      <c r="B20" s="71" t="s">
        <v>234</v>
      </c>
      <c r="C20" s="13" t="s">
        <v>76</v>
      </c>
      <c r="D20" s="14">
        <v>8.6</v>
      </c>
      <c r="E20" s="8">
        <f t="shared" si="0"/>
        <v>7.6785714285714277E-2</v>
      </c>
      <c r="F20" s="14">
        <v>430</v>
      </c>
      <c r="G20" s="14">
        <v>271</v>
      </c>
      <c r="H20" s="14">
        <v>389</v>
      </c>
      <c r="I20" s="14">
        <v>214</v>
      </c>
      <c r="J20" s="16">
        <v>0.5</v>
      </c>
      <c r="K20" s="14">
        <v>6</v>
      </c>
      <c r="L20" s="15">
        <f t="shared" si="1"/>
        <v>0.66666666666666663</v>
      </c>
      <c r="M20" s="14">
        <v>3.38</v>
      </c>
      <c r="N20" s="10">
        <f t="shared" si="2"/>
        <v>0.14261603375527426</v>
      </c>
      <c r="O20" s="14">
        <v>5</v>
      </c>
      <c r="P20" s="9">
        <f t="shared" si="3"/>
        <v>0.625</v>
      </c>
      <c r="Q20" s="11">
        <f t="shared" si="4"/>
        <v>0.63023255813953494</v>
      </c>
      <c r="R20" s="10">
        <f t="shared" si="5"/>
        <v>2.6841250346658217E-2</v>
      </c>
      <c r="S20" s="9">
        <f t="shared" si="6"/>
        <v>0.48357067510548518</v>
      </c>
      <c r="T20" s="11">
        <f t="shared" si="7"/>
        <v>1.266355140186916</v>
      </c>
      <c r="U20" s="9">
        <f t="shared" si="8"/>
        <v>0.18433117033288443</v>
      </c>
      <c r="V20" s="15">
        <f t="shared" si="9"/>
        <v>0.90401395501158099</v>
      </c>
      <c r="W20" s="14">
        <v>96.2</v>
      </c>
      <c r="X20" s="11">
        <f t="shared" si="10"/>
        <v>72.150000000000006</v>
      </c>
      <c r="Y20" s="10">
        <f t="shared" si="11"/>
        <v>0.72150000000000003</v>
      </c>
      <c r="Z20" s="16">
        <v>1.2800000000000001E-2</v>
      </c>
      <c r="AA20" s="9">
        <f t="shared" si="12"/>
        <v>0.128</v>
      </c>
      <c r="AB20" s="15">
        <f t="shared" si="13"/>
        <v>0.55927115752926659</v>
      </c>
    </row>
    <row r="21" spans="1:28" x14ac:dyDescent="0.3">
      <c r="A21" s="12" t="s">
        <v>77</v>
      </c>
      <c r="B21" s="71" t="s">
        <v>235</v>
      </c>
      <c r="C21" s="13" t="s">
        <v>78</v>
      </c>
      <c r="D21" s="14">
        <v>4.7300000000000004</v>
      </c>
      <c r="E21" s="8">
        <f t="shared" si="0"/>
        <v>4.2232142857142864E-2</v>
      </c>
      <c r="F21" s="14">
        <v>415</v>
      </c>
      <c r="G21" s="14">
        <v>301</v>
      </c>
      <c r="H21" s="14">
        <v>307</v>
      </c>
      <c r="I21" s="14">
        <v>144</v>
      </c>
      <c r="J21" s="16">
        <v>0.88</v>
      </c>
      <c r="K21" s="14">
        <v>9</v>
      </c>
      <c r="L21" s="15">
        <f t="shared" si="1"/>
        <v>1</v>
      </c>
      <c r="M21" s="14">
        <v>2.59</v>
      </c>
      <c r="N21" s="10">
        <f t="shared" si="2"/>
        <v>0.10928270042194092</v>
      </c>
      <c r="O21" s="14">
        <v>4</v>
      </c>
      <c r="P21" s="9">
        <f t="shared" si="3"/>
        <v>0.5</v>
      </c>
      <c r="Q21" s="11">
        <f t="shared" si="4"/>
        <v>0.72530120481927707</v>
      </c>
      <c r="R21" s="10">
        <f t="shared" si="5"/>
        <v>3.0890170563001577E-2</v>
      </c>
      <c r="S21" s="9">
        <f t="shared" si="6"/>
        <v>0.62232067510548528</v>
      </c>
      <c r="T21" s="11">
        <f t="shared" si="7"/>
        <v>2.0902777777777777</v>
      </c>
      <c r="U21" s="9">
        <f t="shared" si="8"/>
        <v>0.30426168526605207</v>
      </c>
      <c r="V21" s="15">
        <f t="shared" si="9"/>
        <v>0.87420533377126786</v>
      </c>
      <c r="W21" s="14">
        <v>97.3</v>
      </c>
      <c r="X21" s="11">
        <f t="shared" si="10"/>
        <v>72.974999999999994</v>
      </c>
      <c r="Y21" s="10">
        <f t="shared" si="11"/>
        <v>0.7297499999999999</v>
      </c>
      <c r="Z21" s="16">
        <v>0.02</v>
      </c>
      <c r="AA21" s="9">
        <f t="shared" si="12"/>
        <v>0.19999999999999998</v>
      </c>
      <c r="AB21" s="15">
        <f t="shared" si="13"/>
        <v>0.6065690022191883</v>
      </c>
    </row>
    <row r="22" spans="1:28" x14ac:dyDescent="0.3">
      <c r="A22" s="12" t="s">
        <v>79</v>
      </c>
      <c r="B22" s="71" t="s">
        <v>236</v>
      </c>
      <c r="C22" s="13" t="s">
        <v>80</v>
      </c>
      <c r="D22" s="17">
        <v>41.2</v>
      </c>
      <c r="E22" s="8">
        <f t="shared" si="0"/>
        <v>0.36785714285714288</v>
      </c>
      <c r="F22" s="17">
        <v>20.9</v>
      </c>
      <c r="G22" s="17">
        <v>133</v>
      </c>
      <c r="H22" s="17">
        <v>140</v>
      </c>
      <c r="I22" s="17">
        <v>45</v>
      </c>
      <c r="J22" s="18">
        <v>0.75</v>
      </c>
      <c r="K22" s="17">
        <v>5</v>
      </c>
      <c r="L22" s="8">
        <f t="shared" si="1"/>
        <v>0.55555555555555558</v>
      </c>
      <c r="M22" s="17">
        <v>7.89</v>
      </c>
      <c r="N22" s="10">
        <f t="shared" si="2"/>
        <v>0.33291139240506329</v>
      </c>
      <c r="O22" s="17">
        <v>6</v>
      </c>
      <c r="P22" s="9">
        <f t="shared" si="3"/>
        <v>0.75</v>
      </c>
      <c r="Q22" s="11">
        <f t="shared" si="4"/>
        <v>6.3636363636363642</v>
      </c>
      <c r="R22" s="10">
        <f t="shared" si="5"/>
        <v>0.27102369521449593</v>
      </c>
      <c r="S22" s="9">
        <f t="shared" si="6"/>
        <v>0.59711673699015466</v>
      </c>
      <c r="T22" s="11">
        <f t="shared" si="7"/>
        <v>2.9555555555555557</v>
      </c>
      <c r="U22" s="9">
        <f t="shared" si="8"/>
        <v>0.43021187125990623</v>
      </c>
      <c r="V22" s="8">
        <f t="shared" si="9"/>
        <v>0.6436357635561516</v>
      </c>
      <c r="W22" s="17">
        <v>116</v>
      </c>
      <c r="X22" s="11">
        <f t="shared" si="10"/>
        <v>87</v>
      </c>
      <c r="Y22" s="10">
        <f t="shared" si="11"/>
        <v>0.87</v>
      </c>
      <c r="Z22" s="18">
        <v>0</v>
      </c>
      <c r="AA22" s="9">
        <f t="shared" si="12"/>
        <v>0</v>
      </c>
      <c r="AB22" s="8">
        <f t="shared" si="13"/>
        <v>0.52768812513657659</v>
      </c>
    </row>
    <row r="23" spans="1:28" ht="28.8" x14ac:dyDescent="0.3">
      <c r="A23" s="12" t="s">
        <v>81</v>
      </c>
      <c r="B23" s="71" t="s">
        <v>237</v>
      </c>
      <c r="C23" s="13" t="s">
        <v>82</v>
      </c>
      <c r="D23" s="14">
        <v>12.4</v>
      </c>
      <c r="E23" s="8">
        <f t="shared" si="0"/>
        <v>0.11071428571428572</v>
      </c>
      <c r="F23" s="14">
        <v>44.1</v>
      </c>
      <c r="G23" s="14">
        <v>111</v>
      </c>
      <c r="H23" s="14">
        <v>152</v>
      </c>
      <c r="I23" s="14">
        <v>76.7</v>
      </c>
      <c r="J23" s="16">
        <v>0.94</v>
      </c>
      <c r="K23" s="14">
        <v>4</v>
      </c>
      <c r="L23" s="15">
        <f t="shared" si="1"/>
        <v>0.44444444444444442</v>
      </c>
      <c r="M23" s="14">
        <v>7.47</v>
      </c>
      <c r="N23" s="10">
        <f t="shared" si="2"/>
        <v>0.31518987341772153</v>
      </c>
      <c r="O23" s="14">
        <v>6</v>
      </c>
      <c r="P23" s="9">
        <f t="shared" si="3"/>
        <v>0.75</v>
      </c>
      <c r="Q23" s="11">
        <f t="shared" si="4"/>
        <v>2.5170068027210886</v>
      </c>
      <c r="R23" s="10">
        <f t="shared" si="5"/>
        <v>0.10719790471554891</v>
      </c>
      <c r="S23" s="9">
        <f t="shared" si="6"/>
        <v>0.6124085794655415</v>
      </c>
      <c r="T23" s="11">
        <f t="shared" si="7"/>
        <v>1.4471968709256844</v>
      </c>
      <c r="U23" s="9">
        <f t="shared" si="8"/>
        <v>0.21065456636472843</v>
      </c>
      <c r="V23" s="15">
        <f t="shared" si="9"/>
        <v>0.85714441440181233</v>
      </c>
      <c r="W23" s="14">
        <v>108</v>
      </c>
      <c r="X23" s="11">
        <f t="shared" si="10"/>
        <v>81</v>
      </c>
      <c r="Y23" s="10">
        <f t="shared" si="11"/>
        <v>0.81</v>
      </c>
      <c r="Z23" s="16">
        <v>0</v>
      </c>
      <c r="AA23" s="9">
        <f t="shared" si="12"/>
        <v>0</v>
      </c>
      <c r="AB23" s="15">
        <f t="shared" si="13"/>
        <v>0.5698882484668385</v>
      </c>
    </row>
    <row r="24" spans="1:28" ht="28.8" x14ac:dyDescent="0.3">
      <c r="A24" s="17" t="s">
        <v>83</v>
      </c>
      <c r="B24" s="71" t="s">
        <v>238</v>
      </c>
      <c r="C24" s="13" t="s">
        <v>84</v>
      </c>
      <c r="D24" s="14">
        <v>17.8</v>
      </c>
      <c r="E24" s="8">
        <f t="shared" si="0"/>
        <v>0.15892857142857145</v>
      </c>
      <c r="F24" s="14">
        <v>30.3</v>
      </c>
      <c r="G24" s="14">
        <v>68.7</v>
      </c>
      <c r="H24" s="14">
        <v>112</v>
      </c>
      <c r="I24" s="14">
        <v>55</v>
      </c>
      <c r="J24" s="16">
        <v>0.63</v>
      </c>
      <c r="K24" s="14">
        <v>2</v>
      </c>
      <c r="L24" s="15">
        <f t="shared" si="1"/>
        <v>0.22222222222222221</v>
      </c>
      <c r="M24" s="14">
        <v>4.33</v>
      </c>
      <c r="N24" s="10">
        <f t="shared" si="2"/>
        <v>0.18270042194092828</v>
      </c>
      <c r="O24" s="14">
        <v>7</v>
      </c>
      <c r="P24" s="9">
        <f t="shared" si="3"/>
        <v>0.875</v>
      </c>
      <c r="Q24" s="11">
        <f t="shared" si="4"/>
        <v>2.2673267326732676</v>
      </c>
      <c r="R24" s="10">
        <f t="shared" si="5"/>
        <v>9.6564170897498622E-2</v>
      </c>
      <c r="S24" s="9">
        <f t="shared" si="6"/>
        <v>0.47748066104078762</v>
      </c>
      <c r="T24" s="11">
        <f t="shared" si="7"/>
        <v>1.2490909090909093</v>
      </c>
      <c r="U24" s="9">
        <f t="shared" si="8"/>
        <v>0.18181818181818185</v>
      </c>
      <c r="V24" s="15">
        <f t="shared" si="9"/>
        <v>0.854229691951916</v>
      </c>
      <c r="W24" s="14">
        <v>109</v>
      </c>
      <c r="X24" s="11">
        <f t="shared" si="10"/>
        <v>81.75</v>
      </c>
      <c r="Y24" s="10">
        <f t="shared" si="11"/>
        <v>0.8175</v>
      </c>
      <c r="Z24" s="16">
        <v>4.3E-3</v>
      </c>
      <c r="AA24" s="9">
        <f t="shared" si="12"/>
        <v>4.2999999999999997E-2</v>
      </c>
      <c r="AB24" s="15">
        <f t="shared" si="13"/>
        <v>0.54805258824817593</v>
      </c>
    </row>
    <row r="25" spans="1:28" ht="28.8" x14ac:dyDescent="0.3">
      <c r="A25" s="17" t="s">
        <v>85</v>
      </c>
      <c r="B25" s="71" t="s">
        <v>239</v>
      </c>
      <c r="C25" s="13" t="s">
        <v>86</v>
      </c>
      <c r="D25" s="27">
        <v>18</v>
      </c>
      <c r="E25" s="8">
        <f t="shared" si="0"/>
        <v>0.16071428571428573</v>
      </c>
      <c r="F25" s="27">
        <v>66.7</v>
      </c>
      <c r="G25" s="27">
        <v>227</v>
      </c>
      <c r="H25" s="27">
        <v>419</v>
      </c>
      <c r="I25" s="27">
        <v>186</v>
      </c>
      <c r="J25" s="28">
        <v>0.56000000000000005</v>
      </c>
      <c r="K25" s="27">
        <v>3</v>
      </c>
      <c r="L25" s="10">
        <f t="shared" si="1"/>
        <v>0.33333333333333331</v>
      </c>
      <c r="M25" s="27">
        <v>3.49</v>
      </c>
      <c r="N25" s="10">
        <f t="shared" si="2"/>
        <v>0.14725738396624474</v>
      </c>
      <c r="O25" s="27">
        <v>5</v>
      </c>
      <c r="P25" s="9">
        <f t="shared" si="3"/>
        <v>0.625</v>
      </c>
      <c r="Q25" s="11">
        <f t="shared" si="4"/>
        <v>3.4032983508245875</v>
      </c>
      <c r="R25" s="10">
        <f t="shared" si="5"/>
        <v>0.14494456349338106</v>
      </c>
      <c r="S25" s="9">
        <f t="shared" si="6"/>
        <v>0.41639767932489452</v>
      </c>
      <c r="T25" s="11">
        <f t="shared" si="7"/>
        <v>1.2204301075268817</v>
      </c>
      <c r="U25" s="9">
        <f t="shared" si="8"/>
        <v>0.1776463038612637</v>
      </c>
      <c r="V25" s="10">
        <f t="shared" si="9"/>
        <v>0.83889828231035646</v>
      </c>
      <c r="W25" s="27">
        <v>137</v>
      </c>
      <c r="X25" s="11">
        <f t="shared" si="10"/>
        <v>102.75</v>
      </c>
      <c r="Y25" s="10">
        <f t="shared" si="11"/>
        <v>1</v>
      </c>
      <c r="Z25" s="28">
        <v>4.4000000000000003E-3</v>
      </c>
      <c r="AA25" s="9">
        <f t="shared" si="12"/>
        <v>4.3999999999999997E-2</v>
      </c>
      <c r="AB25" s="10">
        <f t="shared" si="13"/>
        <v>0.57482399040881271</v>
      </c>
    </row>
    <row r="26" spans="1:28" x14ac:dyDescent="0.3">
      <c r="A26" s="12" t="s">
        <v>87</v>
      </c>
      <c r="B26" s="71" t="s">
        <v>240</v>
      </c>
      <c r="C26" s="13" t="s">
        <v>88</v>
      </c>
      <c r="D26" s="22">
        <v>4.43</v>
      </c>
      <c r="E26" s="8">
        <f t="shared" si="0"/>
        <v>3.9553571428571424E-2</v>
      </c>
      <c r="F26" s="22">
        <v>414</v>
      </c>
      <c r="G26" s="22">
        <v>491</v>
      </c>
      <c r="H26" s="22">
        <v>673</v>
      </c>
      <c r="I26" s="22">
        <v>441</v>
      </c>
      <c r="J26" s="29">
        <v>0.75</v>
      </c>
      <c r="K26" s="22">
        <v>7</v>
      </c>
      <c r="L26" s="23">
        <f t="shared" si="1"/>
        <v>0.77777777777777779</v>
      </c>
      <c r="M26" s="22">
        <v>4.63</v>
      </c>
      <c r="N26" s="10">
        <f t="shared" si="2"/>
        <v>0.19535864978902953</v>
      </c>
      <c r="O26" s="22">
        <v>7</v>
      </c>
      <c r="P26" s="9">
        <f t="shared" si="3"/>
        <v>0.875</v>
      </c>
      <c r="Q26" s="11">
        <f t="shared" si="4"/>
        <v>1.1859903381642511</v>
      </c>
      <c r="R26" s="10">
        <f t="shared" si="5"/>
        <v>5.0510661761680203E-2</v>
      </c>
      <c r="S26" s="9">
        <f t="shared" si="6"/>
        <v>0.64953410689170177</v>
      </c>
      <c r="T26" s="11">
        <f t="shared" si="7"/>
        <v>1.1133786848072562</v>
      </c>
      <c r="U26" s="9">
        <f t="shared" si="8"/>
        <v>0.1620638551393386</v>
      </c>
      <c r="V26" s="23">
        <f t="shared" si="9"/>
        <v>0.91595730389013663</v>
      </c>
      <c r="W26" s="22">
        <v>57.1</v>
      </c>
      <c r="X26" s="11">
        <f t="shared" si="10"/>
        <v>42.825000000000003</v>
      </c>
      <c r="Y26" s="10">
        <f t="shared" si="11"/>
        <v>0.42825000000000002</v>
      </c>
      <c r="Z26" s="24">
        <v>3.5700000000000003E-2</v>
      </c>
      <c r="AA26" s="9">
        <f t="shared" si="12"/>
        <v>0.35699999999999998</v>
      </c>
      <c r="AB26" s="23">
        <f t="shared" si="13"/>
        <v>0.58768535269545963</v>
      </c>
    </row>
    <row r="27" spans="1:28" ht="28.8" x14ac:dyDescent="0.3">
      <c r="A27" s="30" t="s">
        <v>89</v>
      </c>
      <c r="B27" s="71" t="s">
        <v>241</v>
      </c>
      <c r="C27" s="13" t="s">
        <v>90</v>
      </c>
      <c r="D27" s="20">
        <v>40.200000000000003</v>
      </c>
      <c r="E27" s="8">
        <f t="shared" si="0"/>
        <v>0.35892857142857143</v>
      </c>
      <c r="F27" s="20">
        <v>519</v>
      </c>
      <c r="G27" s="20">
        <v>4882</v>
      </c>
      <c r="H27" s="20">
        <v>5279</v>
      </c>
      <c r="I27" s="20">
        <v>3092</v>
      </c>
      <c r="J27" s="21">
        <v>0.88</v>
      </c>
      <c r="K27" s="20">
        <v>8</v>
      </c>
      <c r="L27" s="9">
        <f t="shared" si="1"/>
        <v>0.88888888888888884</v>
      </c>
      <c r="M27" s="20">
        <v>12</v>
      </c>
      <c r="N27" s="10">
        <f t="shared" si="2"/>
        <v>0.50632911392405067</v>
      </c>
      <c r="O27" s="20">
        <v>5</v>
      </c>
      <c r="P27" s="9">
        <f t="shared" si="3"/>
        <v>0.625</v>
      </c>
      <c r="Q27" s="11">
        <f t="shared" si="4"/>
        <v>9.4065510597302513</v>
      </c>
      <c r="R27" s="10">
        <f t="shared" si="5"/>
        <v>0.40061972145358821</v>
      </c>
      <c r="S27" s="9">
        <f t="shared" si="6"/>
        <v>0.72505450070323485</v>
      </c>
      <c r="T27" s="11">
        <f t="shared" si="7"/>
        <v>1.5789133247089262</v>
      </c>
      <c r="U27" s="9">
        <f t="shared" si="8"/>
        <v>0.22982726706097906</v>
      </c>
      <c r="V27" s="9">
        <f t="shared" si="9"/>
        <v>0.67020814668562045</v>
      </c>
      <c r="W27" s="20">
        <v>103</v>
      </c>
      <c r="X27" s="11">
        <f t="shared" si="10"/>
        <v>77.25</v>
      </c>
      <c r="Y27" s="10">
        <f t="shared" si="11"/>
        <v>0.77249999999999996</v>
      </c>
      <c r="Z27" s="21">
        <v>6.3E-3</v>
      </c>
      <c r="AA27" s="9">
        <f t="shared" si="12"/>
        <v>6.3E-2</v>
      </c>
      <c r="AB27" s="9">
        <f t="shared" si="13"/>
        <v>0.55769066184721383</v>
      </c>
    </row>
    <row r="28" spans="1:28" ht="28.8" x14ac:dyDescent="0.3">
      <c r="A28" s="31" t="s">
        <v>91</v>
      </c>
      <c r="B28" s="71" t="s">
        <v>242</v>
      </c>
      <c r="C28" s="12" t="s">
        <v>92</v>
      </c>
      <c r="D28" s="14">
        <v>7.53</v>
      </c>
      <c r="E28" s="8">
        <f t="shared" si="0"/>
        <v>6.7232142857142865E-2</v>
      </c>
      <c r="F28" s="14">
        <v>968</v>
      </c>
      <c r="G28" s="14">
        <v>1286</v>
      </c>
      <c r="H28" s="14">
        <v>1309</v>
      </c>
      <c r="I28" s="14">
        <v>700</v>
      </c>
      <c r="J28" s="16">
        <v>0.81</v>
      </c>
      <c r="K28" s="14">
        <v>7</v>
      </c>
      <c r="L28" s="15">
        <f t="shared" si="1"/>
        <v>0.77777777777777779</v>
      </c>
      <c r="M28" s="14">
        <v>3.92</v>
      </c>
      <c r="N28" s="10">
        <f t="shared" si="2"/>
        <v>0.16540084388185655</v>
      </c>
      <c r="O28" s="14">
        <v>6</v>
      </c>
      <c r="P28" s="9">
        <f t="shared" si="3"/>
        <v>0.75</v>
      </c>
      <c r="Q28" s="11">
        <f t="shared" si="4"/>
        <v>1.3285123966942149</v>
      </c>
      <c r="R28" s="10">
        <f t="shared" si="5"/>
        <v>5.6580596111337943E-2</v>
      </c>
      <c r="S28" s="9">
        <f t="shared" si="6"/>
        <v>0.62579465541490853</v>
      </c>
      <c r="T28" s="11">
        <f t="shared" si="7"/>
        <v>1.8371428571428572</v>
      </c>
      <c r="U28" s="9">
        <f t="shared" si="8"/>
        <v>0.26741526304845081</v>
      </c>
      <c r="V28" s="15">
        <f t="shared" si="9"/>
        <v>0.86959066599435619</v>
      </c>
      <c r="W28" s="14">
        <v>96.7</v>
      </c>
      <c r="X28" s="11">
        <f t="shared" si="10"/>
        <v>72.525000000000006</v>
      </c>
      <c r="Y28" s="10">
        <f t="shared" si="11"/>
        <v>0.72525000000000006</v>
      </c>
      <c r="Z28" s="16">
        <v>5.8999999999999999E-3</v>
      </c>
      <c r="AA28" s="9">
        <f t="shared" si="12"/>
        <v>5.8999999999999997E-2</v>
      </c>
      <c r="AB28" s="15">
        <f t="shared" si="13"/>
        <v>0.56990883035231621</v>
      </c>
    </row>
    <row r="29" spans="1:28" ht="28.8" x14ac:dyDescent="0.3">
      <c r="A29" s="12" t="s">
        <v>93</v>
      </c>
      <c r="B29" s="71" t="s">
        <v>243</v>
      </c>
      <c r="C29" s="32" t="s">
        <v>94</v>
      </c>
      <c r="D29" s="33">
        <v>39.700000000000003</v>
      </c>
      <c r="E29" s="8">
        <f t="shared" si="0"/>
        <v>0.35446428571428573</v>
      </c>
      <c r="F29" s="33">
        <v>10.6</v>
      </c>
      <c r="G29" s="33">
        <v>169</v>
      </c>
      <c r="H29" s="33">
        <v>179</v>
      </c>
      <c r="I29" s="33">
        <v>91</v>
      </c>
      <c r="J29" s="28">
        <v>0.88</v>
      </c>
      <c r="K29" s="33">
        <v>6</v>
      </c>
      <c r="L29" s="10">
        <f t="shared" si="1"/>
        <v>0.66666666666666663</v>
      </c>
      <c r="M29" s="33">
        <v>12.1</v>
      </c>
      <c r="N29" s="10">
        <f t="shared" si="2"/>
        <v>0.51054852320675104</v>
      </c>
      <c r="O29" s="33">
        <v>2</v>
      </c>
      <c r="P29" s="9">
        <f t="shared" si="3"/>
        <v>0.25</v>
      </c>
      <c r="Q29" s="11">
        <f t="shared" si="4"/>
        <v>15.943396226415095</v>
      </c>
      <c r="R29" s="10">
        <f t="shared" si="5"/>
        <v>0.67902028221529365</v>
      </c>
      <c r="S29" s="9">
        <f t="shared" si="6"/>
        <v>0.57680379746835442</v>
      </c>
      <c r="T29" s="11">
        <f t="shared" si="7"/>
        <v>1.8571428571428572</v>
      </c>
      <c r="U29" s="9">
        <f t="shared" si="8"/>
        <v>0.27032647119983366</v>
      </c>
      <c r="V29" s="10">
        <f t="shared" si="9"/>
        <v>0.56539632029019571</v>
      </c>
      <c r="W29" s="33">
        <v>208</v>
      </c>
      <c r="X29" s="11">
        <f t="shared" si="10"/>
        <v>156</v>
      </c>
      <c r="Y29" s="10">
        <f t="shared" si="11"/>
        <v>1</v>
      </c>
      <c r="Z29" s="34">
        <v>1.8E-3</v>
      </c>
      <c r="AA29" s="9">
        <f t="shared" si="12"/>
        <v>1.7999999999999999E-2</v>
      </c>
      <c r="AB29" s="10">
        <f t="shared" si="13"/>
        <v>0.54005002943963754</v>
      </c>
    </row>
    <row r="30" spans="1:28" ht="28.8" x14ac:dyDescent="0.3">
      <c r="A30" s="35" t="s">
        <v>95</v>
      </c>
      <c r="B30" s="71" t="s">
        <v>244</v>
      </c>
      <c r="C30" s="32" t="s">
        <v>96</v>
      </c>
      <c r="D30" s="35">
        <v>23.6</v>
      </c>
      <c r="E30" s="8">
        <f t="shared" si="0"/>
        <v>0.21071428571428572</v>
      </c>
      <c r="F30" s="35">
        <v>61.8</v>
      </c>
      <c r="G30" s="35">
        <v>460</v>
      </c>
      <c r="H30" s="35">
        <v>952</v>
      </c>
      <c r="I30" s="35">
        <v>235</v>
      </c>
      <c r="J30" s="18">
        <v>0.75</v>
      </c>
      <c r="K30" s="35">
        <v>5</v>
      </c>
      <c r="L30" s="8">
        <f t="shared" si="1"/>
        <v>0.55555555555555558</v>
      </c>
      <c r="M30" s="35">
        <v>16</v>
      </c>
      <c r="N30" s="10">
        <f t="shared" si="2"/>
        <v>0.67510548523206748</v>
      </c>
      <c r="O30" s="35">
        <v>5</v>
      </c>
      <c r="P30" s="9">
        <f t="shared" si="3"/>
        <v>0.625</v>
      </c>
      <c r="Q30" s="11">
        <f t="shared" si="4"/>
        <v>7.4433656957928802</v>
      </c>
      <c r="R30" s="10">
        <f t="shared" si="5"/>
        <v>0.31700876046818061</v>
      </c>
      <c r="S30" s="9">
        <f t="shared" si="6"/>
        <v>0.65141526019690577</v>
      </c>
      <c r="T30" s="11">
        <f t="shared" si="7"/>
        <v>1.9574468085106382</v>
      </c>
      <c r="U30" s="9">
        <f t="shared" si="8"/>
        <v>0.28492675524172317</v>
      </c>
      <c r="V30" s="8">
        <f t="shared" si="9"/>
        <v>0.72911673285860346</v>
      </c>
      <c r="W30" s="35">
        <v>69</v>
      </c>
      <c r="X30" s="11">
        <f t="shared" si="10"/>
        <v>51.75</v>
      </c>
      <c r="Y30" s="10">
        <f t="shared" si="11"/>
        <v>0.51749999999999996</v>
      </c>
      <c r="Z30" s="36">
        <v>1.09E-2</v>
      </c>
      <c r="AA30" s="9">
        <f t="shared" si="12"/>
        <v>0.109</v>
      </c>
      <c r="AB30" s="8">
        <f t="shared" si="13"/>
        <v>0.50175799826387735</v>
      </c>
    </row>
    <row r="31" spans="1:28" ht="28.8" x14ac:dyDescent="0.3">
      <c r="A31" s="37" t="s">
        <v>97</v>
      </c>
      <c r="B31" s="71" t="s">
        <v>245</v>
      </c>
      <c r="C31" s="12" t="s">
        <v>98</v>
      </c>
      <c r="D31" s="38">
        <v>39.6</v>
      </c>
      <c r="E31" s="8">
        <f t="shared" si="0"/>
        <v>0.35357142857142859</v>
      </c>
      <c r="F31" s="38">
        <v>31.5</v>
      </c>
      <c r="G31" s="38">
        <v>316</v>
      </c>
      <c r="H31" s="38">
        <v>409</v>
      </c>
      <c r="I31" s="38">
        <v>155</v>
      </c>
      <c r="J31" s="39">
        <v>0.88</v>
      </c>
      <c r="K31" s="38">
        <v>9</v>
      </c>
      <c r="L31" s="15">
        <f t="shared" si="1"/>
        <v>1</v>
      </c>
      <c r="M31" s="38">
        <v>17</v>
      </c>
      <c r="N31" s="10">
        <f t="shared" si="2"/>
        <v>0.71729957805907174</v>
      </c>
      <c r="O31" s="38">
        <v>5</v>
      </c>
      <c r="P31" s="9">
        <f t="shared" si="3"/>
        <v>0.625</v>
      </c>
      <c r="Q31" s="11">
        <f t="shared" si="4"/>
        <v>10.031746031746032</v>
      </c>
      <c r="R31" s="10">
        <f t="shared" si="5"/>
        <v>0.42724642383926881</v>
      </c>
      <c r="S31" s="9">
        <f t="shared" si="6"/>
        <v>0.80557489451476794</v>
      </c>
      <c r="T31" s="11">
        <f t="shared" si="7"/>
        <v>2.0387096774193547</v>
      </c>
      <c r="U31" s="9">
        <f t="shared" si="8"/>
        <v>0.29675541156031365</v>
      </c>
      <c r="V31" s="15">
        <f t="shared" si="9"/>
        <v>0.64080891200966295</v>
      </c>
      <c r="W31" s="38">
        <v>126</v>
      </c>
      <c r="X31" s="11">
        <f t="shared" si="10"/>
        <v>94.5</v>
      </c>
      <c r="Y31" s="10">
        <f t="shared" si="11"/>
        <v>0.94499999999999995</v>
      </c>
      <c r="Z31" s="39">
        <v>1.2999999999999999E-3</v>
      </c>
      <c r="AA31" s="9">
        <f t="shared" si="12"/>
        <v>1.2999999999999999E-2</v>
      </c>
      <c r="AB31" s="15">
        <f t="shared" si="13"/>
        <v>0.60109595163110763</v>
      </c>
    </row>
    <row r="32" spans="1:28" ht="28.8" x14ac:dyDescent="0.3">
      <c r="A32" s="40" t="s">
        <v>99</v>
      </c>
      <c r="B32" s="71" t="s">
        <v>246</v>
      </c>
      <c r="C32" s="32" t="s">
        <v>100</v>
      </c>
      <c r="D32" s="38">
        <v>14.7</v>
      </c>
      <c r="E32" s="8">
        <f t="shared" si="0"/>
        <v>0.13125000000000001</v>
      </c>
      <c r="F32" s="38">
        <v>29.3</v>
      </c>
      <c r="G32" s="38">
        <v>103</v>
      </c>
      <c r="H32" s="38">
        <v>105</v>
      </c>
      <c r="I32" s="38">
        <v>66.2</v>
      </c>
      <c r="J32" s="39">
        <v>0.81</v>
      </c>
      <c r="K32" s="38">
        <v>6</v>
      </c>
      <c r="L32" s="15">
        <f t="shared" si="1"/>
        <v>0.66666666666666663</v>
      </c>
      <c r="M32" s="38">
        <v>6.84</v>
      </c>
      <c r="N32" s="10">
        <f t="shared" si="2"/>
        <v>0.28860759493670884</v>
      </c>
      <c r="O32" s="38">
        <v>6</v>
      </c>
      <c r="P32" s="9">
        <f t="shared" si="3"/>
        <v>0.75</v>
      </c>
      <c r="Q32" s="11">
        <f t="shared" si="4"/>
        <v>3.5153583617747439</v>
      </c>
      <c r="R32" s="10">
        <f t="shared" si="5"/>
        <v>0.14971713636178635</v>
      </c>
      <c r="S32" s="9">
        <f t="shared" si="6"/>
        <v>0.6288185654008438</v>
      </c>
      <c r="T32" s="11">
        <f t="shared" si="7"/>
        <v>1.5558912386706949</v>
      </c>
      <c r="U32" s="9">
        <f t="shared" si="8"/>
        <v>0.22647616283416228</v>
      </c>
      <c r="V32" s="15">
        <f t="shared" si="9"/>
        <v>0.83085223360135041</v>
      </c>
      <c r="W32" s="38">
        <v>102</v>
      </c>
      <c r="X32" s="11">
        <f t="shared" si="10"/>
        <v>76.5</v>
      </c>
      <c r="Y32" s="10">
        <f t="shared" si="11"/>
        <v>0.76500000000000001</v>
      </c>
      <c r="Z32" s="39">
        <v>8.6999999999999994E-3</v>
      </c>
      <c r="AA32" s="9">
        <f t="shared" si="12"/>
        <v>8.6999999999999994E-2</v>
      </c>
      <c r="AB32" s="15">
        <f t="shared" si="13"/>
        <v>0.57791769975054863</v>
      </c>
    </row>
    <row r="33" spans="1:28" ht="28.8" x14ac:dyDescent="0.3">
      <c r="A33" s="41" t="s">
        <v>97</v>
      </c>
      <c r="B33" s="71" t="s">
        <v>247</v>
      </c>
      <c r="C33" s="35" t="s">
        <v>101</v>
      </c>
      <c r="D33" s="35">
        <v>21.8</v>
      </c>
      <c r="E33" s="8">
        <f t="shared" si="0"/>
        <v>0.19464285714285715</v>
      </c>
      <c r="F33" s="35">
        <v>41.4</v>
      </c>
      <c r="G33" s="35">
        <v>92</v>
      </c>
      <c r="H33" s="35">
        <v>147</v>
      </c>
      <c r="I33" s="35">
        <v>47.6</v>
      </c>
      <c r="J33" s="18">
        <v>0.63</v>
      </c>
      <c r="K33" s="35">
        <v>6</v>
      </c>
      <c r="L33" s="8">
        <f t="shared" si="1"/>
        <v>0.66666666666666663</v>
      </c>
      <c r="M33" s="35">
        <v>6.74</v>
      </c>
      <c r="N33" s="10">
        <f t="shared" si="2"/>
        <v>0.28438818565400847</v>
      </c>
      <c r="O33" s="35">
        <v>3</v>
      </c>
      <c r="P33" s="9">
        <f t="shared" si="3"/>
        <v>0.375</v>
      </c>
      <c r="Q33" s="11">
        <f t="shared" si="4"/>
        <v>2.2222222222222223</v>
      </c>
      <c r="R33" s="10">
        <f t="shared" si="5"/>
        <v>9.4643195154268417E-2</v>
      </c>
      <c r="S33" s="9">
        <f t="shared" si="6"/>
        <v>0.48901371308016878</v>
      </c>
      <c r="T33" s="11">
        <f t="shared" si="7"/>
        <v>1.9327731092436975</v>
      </c>
      <c r="U33" s="9">
        <f t="shared" si="8"/>
        <v>0.28133524152018885</v>
      </c>
      <c r="V33" s="8">
        <f t="shared" si="9"/>
        <v>0.80979290206089516</v>
      </c>
      <c r="W33" s="35">
        <v>110</v>
      </c>
      <c r="X33" s="11">
        <f t="shared" si="10"/>
        <v>82.5</v>
      </c>
      <c r="Y33" s="10">
        <f t="shared" si="11"/>
        <v>0.82499999999999996</v>
      </c>
      <c r="Z33" s="36">
        <v>1.8499999999999999E-2</v>
      </c>
      <c r="AA33" s="9">
        <f t="shared" si="12"/>
        <v>0.18499999999999997</v>
      </c>
      <c r="AB33" s="8">
        <f t="shared" si="13"/>
        <v>0.577201653785266</v>
      </c>
    </row>
    <row r="34" spans="1:28" ht="28.8" x14ac:dyDescent="0.3">
      <c r="A34" s="35" t="s">
        <v>102</v>
      </c>
      <c r="B34" s="71" t="s">
        <v>248</v>
      </c>
      <c r="C34" s="32" t="s">
        <v>103</v>
      </c>
      <c r="D34" s="35">
        <v>13.4</v>
      </c>
      <c r="E34" s="8">
        <f t="shared" si="0"/>
        <v>0.11964285714285715</v>
      </c>
      <c r="F34" s="35">
        <v>7.56</v>
      </c>
      <c r="G34" s="35">
        <v>15.8</v>
      </c>
      <c r="H34" s="35">
        <v>31.5</v>
      </c>
      <c r="I34" s="35">
        <v>9.89</v>
      </c>
      <c r="J34" s="36">
        <v>0.6</v>
      </c>
      <c r="K34" s="35">
        <v>7</v>
      </c>
      <c r="L34" s="8">
        <f t="shared" si="1"/>
        <v>0.77777777777777779</v>
      </c>
      <c r="M34" s="35">
        <v>5.91</v>
      </c>
      <c r="N34" s="10">
        <f t="shared" si="2"/>
        <v>0.24936708860759496</v>
      </c>
      <c r="O34" s="35">
        <v>3</v>
      </c>
      <c r="P34" s="9">
        <f t="shared" si="3"/>
        <v>0.375</v>
      </c>
      <c r="Q34" s="11">
        <f t="shared" si="4"/>
        <v>2.0899470899470902</v>
      </c>
      <c r="R34" s="10">
        <f t="shared" si="5"/>
        <v>8.9009671633181006E-2</v>
      </c>
      <c r="S34" s="9">
        <f t="shared" si="6"/>
        <v>0.50053621659634318</v>
      </c>
      <c r="T34" s="11">
        <f t="shared" si="7"/>
        <v>1.5975733063700708</v>
      </c>
      <c r="U34" s="9">
        <f t="shared" si="8"/>
        <v>0.23254342159680796</v>
      </c>
      <c r="V34" s="8">
        <f t="shared" si="9"/>
        <v>0.8529346832090513</v>
      </c>
      <c r="W34" s="35">
        <v>108</v>
      </c>
      <c r="X34" s="11">
        <f t="shared" si="10"/>
        <v>81</v>
      </c>
      <c r="Y34" s="10">
        <f t="shared" si="11"/>
        <v>0.81</v>
      </c>
      <c r="Z34" s="36">
        <v>0</v>
      </c>
      <c r="AA34" s="9">
        <f t="shared" si="12"/>
        <v>0</v>
      </c>
      <c r="AB34" s="8">
        <f t="shared" si="13"/>
        <v>0.54086772495134861</v>
      </c>
    </row>
    <row r="35" spans="1:28" x14ac:dyDescent="0.3">
      <c r="A35" s="42" t="s">
        <v>104</v>
      </c>
      <c r="B35" s="71" t="s">
        <v>105</v>
      </c>
      <c r="C35" s="35" t="s">
        <v>105</v>
      </c>
      <c r="D35" s="35">
        <v>11.1</v>
      </c>
      <c r="E35" s="8">
        <f t="shared" si="0"/>
        <v>9.9107142857142852E-2</v>
      </c>
      <c r="F35" s="35">
        <v>101</v>
      </c>
      <c r="G35" s="35">
        <v>199</v>
      </c>
      <c r="H35" s="35">
        <v>238</v>
      </c>
      <c r="I35" s="35">
        <v>85</v>
      </c>
      <c r="J35" s="36">
        <v>0.71</v>
      </c>
      <c r="K35" s="35">
        <v>6</v>
      </c>
      <c r="L35" s="8">
        <f t="shared" si="1"/>
        <v>0.66666666666666663</v>
      </c>
      <c r="M35" s="35">
        <v>2.5299999999999998</v>
      </c>
      <c r="N35" s="10">
        <f t="shared" si="2"/>
        <v>0.10675105485232067</v>
      </c>
      <c r="O35" s="35">
        <v>4</v>
      </c>
      <c r="P35" s="9">
        <f t="shared" si="3"/>
        <v>0.5</v>
      </c>
      <c r="Q35" s="11">
        <f t="shared" si="4"/>
        <v>1.9702970297029703</v>
      </c>
      <c r="R35" s="10">
        <f t="shared" si="5"/>
        <v>8.3913842832324115E-2</v>
      </c>
      <c r="S35" s="9">
        <f t="shared" si="6"/>
        <v>0.4958544303797468</v>
      </c>
      <c r="T35" s="11">
        <f t="shared" si="7"/>
        <v>2.3411764705882354</v>
      </c>
      <c r="U35" s="9">
        <f t="shared" si="8"/>
        <v>0.34078260125010706</v>
      </c>
      <c r="V35" s="8">
        <f t="shared" si="9"/>
        <v>0.82539880435347535</v>
      </c>
      <c r="W35" s="35">
        <v>95.7</v>
      </c>
      <c r="X35" s="11">
        <f t="shared" si="10"/>
        <v>71.775000000000006</v>
      </c>
      <c r="Y35" s="10">
        <f t="shared" si="11"/>
        <v>0.71775000000000011</v>
      </c>
      <c r="Z35" s="36">
        <v>6.0000000000000001E-3</v>
      </c>
      <c r="AA35" s="9">
        <f t="shared" si="12"/>
        <v>0.06</v>
      </c>
      <c r="AB35" s="8">
        <f t="shared" si="13"/>
        <v>0.52475080868330559</v>
      </c>
    </row>
    <row r="36" spans="1:28" ht="28.8" x14ac:dyDescent="0.3">
      <c r="A36" s="42" t="s">
        <v>106</v>
      </c>
      <c r="B36" s="71" t="s">
        <v>249</v>
      </c>
      <c r="C36" s="35" t="s">
        <v>107</v>
      </c>
      <c r="D36" s="35">
        <v>40.5</v>
      </c>
      <c r="E36" s="8">
        <f t="shared" si="0"/>
        <v>0.36160714285714285</v>
      </c>
      <c r="F36" s="35">
        <v>20.399999999999999</v>
      </c>
      <c r="G36" s="35">
        <v>218</v>
      </c>
      <c r="H36" s="35">
        <v>260</v>
      </c>
      <c r="I36" s="35">
        <v>109</v>
      </c>
      <c r="J36" s="18">
        <v>0.81</v>
      </c>
      <c r="K36" s="35">
        <v>7</v>
      </c>
      <c r="L36" s="8">
        <f t="shared" si="1"/>
        <v>0.77777777777777779</v>
      </c>
      <c r="M36" s="35">
        <v>12.4</v>
      </c>
      <c r="N36" s="10">
        <f t="shared" si="2"/>
        <v>0.52320675105485237</v>
      </c>
      <c r="O36" s="35">
        <v>5</v>
      </c>
      <c r="P36" s="9">
        <f t="shared" si="3"/>
        <v>0.625</v>
      </c>
      <c r="Q36" s="11">
        <f t="shared" si="4"/>
        <v>10.686274509803923</v>
      </c>
      <c r="R36" s="10">
        <f t="shared" si="5"/>
        <v>0.45512242375655548</v>
      </c>
      <c r="S36" s="9">
        <f t="shared" si="6"/>
        <v>0.68399613220815758</v>
      </c>
      <c r="T36" s="11">
        <f t="shared" si="7"/>
        <v>2</v>
      </c>
      <c r="U36" s="9">
        <f t="shared" si="8"/>
        <v>0.29112081513828236</v>
      </c>
      <c r="V36" s="8">
        <f t="shared" si="9"/>
        <v>0.63071653941600636</v>
      </c>
      <c r="W36" s="35">
        <v>114</v>
      </c>
      <c r="X36" s="11">
        <f t="shared" si="10"/>
        <v>85.5</v>
      </c>
      <c r="Y36" s="10">
        <f t="shared" si="11"/>
        <v>0.85499999999999998</v>
      </c>
      <c r="Z36" s="36">
        <v>3.7000000000000002E-3</v>
      </c>
      <c r="AA36" s="9">
        <f t="shared" si="12"/>
        <v>3.6999999999999998E-2</v>
      </c>
      <c r="AB36" s="8">
        <f t="shared" si="13"/>
        <v>0.55167816790604096</v>
      </c>
    </row>
    <row r="37" spans="1:28" ht="43.2" x14ac:dyDescent="0.3">
      <c r="A37" s="14" t="s">
        <v>108</v>
      </c>
      <c r="B37" s="71" t="s">
        <v>250</v>
      </c>
      <c r="C37" s="32" t="s">
        <v>109</v>
      </c>
      <c r="D37" s="43">
        <v>6</v>
      </c>
      <c r="E37" s="8">
        <f t="shared" si="0"/>
        <v>5.3571428571428568E-2</v>
      </c>
      <c r="F37" s="43">
        <v>579</v>
      </c>
      <c r="G37" s="43">
        <v>566</v>
      </c>
      <c r="H37" s="43">
        <v>798</v>
      </c>
      <c r="I37" s="43">
        <v>484</v>
      </c>
      <c r="J37" s="29">
        <v>0.69</v>
      </c>
      <c r="K37" s="43">
        <v>6</v>
      </c>
      <c r="L37" s="23">
        <f t="shared" si="1"/>
        <v>0.66666666666666663</v>
      </c>
      <c r="M37" s="43">
        <v>4.0999999999999996</v>
      </c>
      <c r="N37" s="10">
        <f t="shared" si="2"/>
        <v>0.1729957805907173</v>
      </c>
      <c r="O37" s="43">
        <v>7</v>
      </c>
      <c r="P37" s="9">
        <f t="shared" si="3"/>
        <v>0.875</v>
      </c>
      <c r="Q37" s="11">
        <f t="shared" si="4"/>
        <v>0.97754749568221067</v>
      </c>
      <c r="R37" s="10">
        <f t="shared" si="5"/>
        <v>4.1633198282888015E-2</v>
      </c>
      <c r="S37" s="9">
        <f t="shared" si="6"/>
        <v>0.60116561181434591</v>
      </c>
      <c r="T37" s="11">
        <f t="shared" si="7"/>
        <v>1.1694214876033058</v>
      </c>
      <c r="U37" s="9">
        <f t="shared" si="8"/>
        <v>0.17022146835564858</v>
      </c>
      <c r="V37" s="23">
        <f t="shared" si="9"/>
        <v>0.91152463493001168</v>
      </c>
      <c r="W37" s="43">
        <v>54.8</v>
      </c>
      <c r="X37" s="11">
        <f t="shared" si="10"/>
        <v>41.099999999999994</v>
      </c>
      <c r="Y37" s="10">
        <f t="shared" si="11"/>
        <v>0.41099999999999992</v>
      </c>
      <c r="Z37" s="29">
        <v>1.77E-2</v>
      </c>
      <c r="AA37" s="9">
        <f t="shared" si="12"/>
        <v>0.17699999999999999</v>
      </c>
      <c r="AB37" s="23">
        <f t="shared" si="13"/>
        <v>0.52517256168608939</v>
      </c>
    </row>
    <row r="38" spans="1:28" ht="28.8" x14ac:dyDescent="0.3">
      <c r="A38" s="44" t="s">
        <v>110</v>
      </c>
      <c r="B38" s="71" t="s">
        <v>251</v>
      </c>
      <c r="C38" s="30" t="s">
        <v>111</v>
      </c>
      <c r="D38" s="43">
        <v>81.7</v>
      </c>
      <c r="E38" s="8">
        <f t="shared" si="0"/>
        <v>0.72946428571428579</v>
      </c>
      <c r="F38" s="43">
        <v>60.2</v>
      </c>
      <c r="G38" s="43">
        <v>1140</v>
      </c>
      <c r="H38" s="43">
        <v>1160</v>
      </c>
      <c r="I38" s="43">
        <v>452</v>
      </c>
      <c r="J38" s="24">
        <v>0.81</v>
      </c>
      <c r="K38" s="43">
        <v>7</v>
      </c>
      <c r="L38" s="23">
        <f t="shared" si="1"/>
        <v>0.77777777777777779</v>
      </c>
      <c r="M38" s="43">
        <v>17</v>
      </c>
      <c r="N38" s="10">
        <f t="shared" si="2"/>
        <v>0.71729957805907174</v>
      </c>
      <c r="O38" s="43">
        <v>5</v>
      </c>
      <c r="P38" s="9">
        <f t="shared" si="3"/>
        <v>0.625</v>
      </c>
      <c r="Q38" s="11">
        <f t="shared" si="4"/>
        <v>18.93687707641196</v>
      </c>
      <c r="R38" s="10">
        <f t="shared" si="5"/>
        <v>0.80651094873986195</v>
      </c>
      <c r="S38" s="9">
        <f t="shared" si="6"/>
        <v>0.7325193389592124</v>
      </c>
      <c r="T38" s="11">
        <f t="shared" si="7"/>
        <v>2.5221238938053099</v>
      </c>
      <c r="U38" s="9">
        <f t="shared" si="8"/>
        <v>0.36712138192217031</v>
      </c>
      <c r="V38" s="23">
        <f t="shared" si="9"/>
        <v>0.365634461207894</v>
      </c>
      <c r="W38" s="43">
        <v>161</v>
      </c>
      <c r="X38" s="11">
        <f t="shared" si="10"/>
        <v>120.75</v>
      </c>
      <c r="Y38" s="10">
        <f t="shared" si="11"/>
        <v>1</v>
      </c>
      <c r="Z38" s="29">
        <v>2.7000000000000001E-3</v>
      </c>
      <c r="AA38" s="9">
        <f t="shared" si="12"/>
        <v>2.7E-2</v>
      </c>
      <c r="AB38" s="23">
        <f t="shared" si="13"/>
        <v>0.53128845004177661</v>
      </c>
    </row>
    <row r="39" spans="1:28" x14ac:dyDescent="0.3">
      <c r="A39" s="45" t="s">
        <v>104</v>
      </c>
      <c r="B39" s="71" t="s">
        <v>252</v>
      </c>
      <c r="C39" s="17" t="s">
        <v>112</v>
      </c>
      <c r="D39" s="35">
        <v>15.1</v>
      </c>
      <c r="E39" s="8">
        <f t="shared" si="0"/>
        <v>0.13482142857142856</v>
      </c>
      <c r="F39" s="35">
        <v>34</v>
      </c>
      <c r="G39" s="35">
        <v>58</v>
      </c>
      <c r="H39" s="35">
        <v>79.599999999999994</v>
      </c>
      <c r="I39" s="35">
        <v>44.2</v>
      </c>
      <c r="J39" s="36">
        <v>0.41</v>
      </c>
      <c r="K39" s="35">
        <v>3</v>
      </c>
      <c r="L39" s="8">
        <f t="shared" si="1"/>
        <v>0.33333333333333331</v>
      </c>
      <c r="M39" s="35">
        <v>3.08</v>
      </c>
      <c r="N39" s="10">
        <f t="shared" si="2"/>
        <v>0.12995780590717301</v>
      </c>
      <c r="O39" s="35">
        <v>4</v>
      </c>
      <c r="P39" s="9">
        <f t="shared" si="3"/>
        <v>0.5</v>
      </c>
      <c r="Q39" s="11">
        <f t="shared" si="4"/>
        <v>1.7058823529411764</v>
      </c>
      <c r="R39" s="10">
        <f t="shared" si="5"/>
        <v>7.2652570397835445E-2</v>
      </c>
      <c r="S39" s="9">
        <f t="shared" si="6"/>
        <v>0.34332278481012657</v>
      </c>
      <c r="T39" s="11">
        <f t="shared" si="7"/>
        <v>1.3122171945701357</v>
      </c>
      <c r="U39" s="9">
        <f t="shared" si="8"/>
        <v>0.191006869660864</v>
      </c>
      <c r="V39" s="8">
        <f t="shared" si="9"/>
        <v>0.8671730437899573</v>
      </c>
      <c r="W39" s="35">
        <v>67.099999999999994</v>
      </c>
      <c r="X39" s="11">
        <f t="shared" si="10"/>
        <v>50.324999999999996</v>
      </c>
      <c r="Y39" s="10">
        <f t="shared" si="11"/>
        <v>0.50324999999999998</v>
      </c>
      <c r="Z39" s="36">
        <v>3.0800000000000001E-2</v>
      </c>
      <c r="AA39" s="9">
        <f t="shared" si="12"/>
        <v>0.308</v>
      </c>
      <c r="AB39" s="8">
        <f t="shared" si="13"/>
        <v>0.50543645715002095</v>
      </c>
    </row>
    <row r="40" spans="1:28" x14ac:dyDescent="0.3">
      <c r="A40" s="40" t="s">
        <v>113</v>
      </c>
      <c r="B40" s="71" t="s">
        <v>253</v>
      </c>
      <c r="C40" s="32" t="s">
        <v>114</v>
      </c>
      <c r="D40" s="38">
        <v>16.8</v>
      </c>
      <c r="E40" s="8">
        <f t="shared" si="0"/>
        <v>0.15</v>
      </c>
      <c r="F40" s="38">
        <v>80.5</v>
      </c>
      <c r="G40" s="38">
        <v>340</v>
      </c>
      <c r="H40" s="38">
        <v>384</v>
      </c>
      <c r="I40" s="38">
        <v>280</v>
      </c>
      <c r="J40" s="39">
        <v>0.75</v>
      </c>
      <c r="K40" s="38">
        <v>6</v>
      </c>
      <c r="L40" s="15">
        <f t="shared" si="1"/>
        <v>0.66666666666666663</v>
      </c>
      <c r="M40" s="38">
        <v>6.99</v>
      </c>
      <c r="N40" s="10">
        <f t="shared" si="2"/>
        <v>0.29493670886075951</v>
      </c>
      <c r="O40" s="38">
        <v>5</v>
      </c>
      <c r="P40" s="9">
        <f t="shared" si="3"/>
        <v>0.625</v>
      </c>
      <c r="Q40" s="11">
        <f t="shared" si="4"/>
        <v>4.2236024844720497</v>
      </c>
      <c r="R40" s="10">
        <f t="shared" si="5"/>
        <v>0.17988085538637349</v>
      </c>
      <c r="S40" s="9">
        <f t="shared" si="6"/>
        <v>0.58415084388185656</v>
      </c>
      <c r="T40" s="11">
        <f t="shared" si="7"/>
        <v>1.2142857142857142</v>
      </c>
      <c r="U40" s="9">
        <f t="shared" si="8"/>
        <v>0.17675192347681429</v>
      </c>
      <c r="V40" s="15">
        <f t="shared" si="9"/>
        <v>0.83112240704560403</v>
      </c>
      <c r="W40" s="38">
        <v>85.9</v>
      </c>
      <c r="X40" s="11">
        <f t="shared" si="10"/>
        <v>64.425000000000011</v>
      </c>
      <c r="Y40" s="10">
        <f t="shared" si="11"/>
        <v>0.6442500000000001</v>
      </c>
      <c r="Z40" s="39">
        <v>1.4999999999999999E-2</v>
      </c>
      <c r="AA40" s="9">
        <f t="shared" si="12"/>
        <v>0.15</v>
      </c>
      <c r="AB40" s="15">
        <f t="shared" si="13"/>
        <v>0.55238081273186512</v>
      </c>
    </row>
    <row r="41" spans="1:28" ht="28.8" x14ac:dyDescent="0.3">
      <c r="A41" s="12" t="s">
        <v>115</v>
      </c>
      <c r="B41" s="71" t="s">
        <v>254</v>
      </c>
      <c r="C41" s="13" t="s">
        <v>116</v>
      </c>
      <c r="D41" s="14">
        <v>42.5</v>
      </c>
      <c r="E41" s="8">
        <f t="shared" si="0"/>
        <v>0.3794642857142857</v>
      </c>
      <c r="F41" s="14">
        <v>86.5</v>
      </c>
      <c r="G41" s="14">
        <v>839</v>
      </c>
      <c r="H41" s="14">
        <v>1410</v>
      </c>
      <c r="I41" s="14">
        <v>539</v>
      </c>
      <c r="J41" s="16">
        <v>0.75</v>
      </c>
      <c r="K41" s="14">
        <v>4</v>
      </c>
      <c r="L41" s="15">
        <f t="shared" si="1"/>
        <v>0.44444444444444442</v>
      </c>
      <c r="M41" s="14">
        <v>12.1</v>
      </c>
      <c r="N41" s="10">
        <f t="shared" si="2"/>
        <v>0.51054852320675104</v>
      </c>
      <c r="O41" s="14">
        <v>3</v>
      </c>
      <c r="P41" s="9">
        <f t="shared" si="3"/>
        <v>0.375</v>
      </c>
      <c r="Q41" s="11">
        <f t="shared" si="4"/>
        <v>9.699421965317919</v>
      </c>
      <c r="R41" s="10">
        <f t="shared" si="5"/>
        <v>0.41309292867623165</v>
      </c>
      <c r="S41" s="9">
        <f t="shared" si="6"/>
        <v>0.51999824191279886</v>
      </c>
      <c r="T41" s="11">
        <f t="shared" si="7"/>
        <v>1.5565862708719851</v>
      </c>
      <c r="U41" s="9">
        <f t="shared" si="8"/>
        <v>0.22657733200465577</v>
      </c>
      <c r="V41" s="15">
        <f t="shared" si="9"/>
        <v>0.66028848453494238</v>
      </c>
      <c r="W41" s="14">
        <v>167</v>
      </c>
      <c r="X41" s="11">
        <f t="shared" si="10"/>
        <v>125.25</v>
      </c>
      <c r="Y41" s="10">
        <f t="shared" si="11"/>
        <v>1</v>
      </c>
      <c r="Z41" s="39">
        <v>2.3999999999999998E-3</v>
      </c>
      <c r="AA41" s="9">
        <f t="shared" si="12"/>
        <v>2.3999999999999997E-2</v>
      </c>
      <c r="AB41" s="15">
        <f t="shared" si="13"/>
        <v>0.55107168161193532</v>
      </c>
    </row>
    <row r="42" spans="1:28" ht="28.8" x14ac:dyDescent="0.3">
      <c r="A42" s="40" t="s">
        <v>117</v>
      </c>
      <c r="B42" s="71" t="s">
        <v>255</v>
      </c>
      <c r="C42" s="32" t="s">
        <v>118</v>
      </c>
      <c r="D42" s="38">
        <v>12</v>
      </c>
      <c r="E42" s="8">
        <f t="shared" si="0"/>
        <v>0.10714285714285714</v>
      </c>
      <c r="F42" s="38">
        <v>263</v>
      </c>
      <c r="G42" s="38">
        <v>825</v>
      </c>
      <c r="H42" s="38">
        <v>950</v>
      </c>
      <c r="I42" s="38">
        <v>550</v>
      </c>
      <c r="J42" s="39">
        <v>0.88</v>
      </c>
      <c r="K42" s="38">
        <v>6</v>
      </c>
      <c r="L42" s="15">
        <f t="shared" si="1"/>
        <v>0.66666666666666663</v>
      </c>
      <c r="M42" s="38">
        <v>6.56</v>
      </c>
      <c r="N42" s="10">
        <f t="shared" si="2"/>
        <v>0.27679324894514767</v>
      </c>
      <c r="O42" s="38">
        <v>6</v>
      </c>
      <c r="P42" s="9">
        <f t="shared" si="3"/>
        <v>0.75</v>
      </c>
      <c r="Q42" s="11">
        <f t="shared" si="4"/>
        <v>3.1368821292775664</v>
      </c>
      <c r="R42" s="10">
        <f t="shared" si="5"/>
        <v>0.13359804639171918</v>
      </c>
      <c r="S42" s="9">
        <f t="shared" si="6"/>
        <v>0.64336497890295363</v>
      </c>
      <c r="T42" s="11">
        <f t="shared" si="7"/>
        <v>1.5</v>
      </c>
      <c r="U42" s="9">
        <f t="shared" si="8"/>
        <v>0.2183406113537118</v>
      </c>
      <c r="V42" s="15">
        <f t="shared" si="9"/>
        <v>0.84697282837057064</v>
      </c>
      <c r="W42" s="38">
        <v>80.599999999999994</v>
      </c>
      <c r="X42" s="11">
        <f t="shared" si="10"/>
        <v>60.449999999999996</v>
      </c>
      <c r="Y42" s="10">
        <f t="shared" si="11"/>
        <v>0.60449999999999993</v>
      </c>
      <c r="Z42" s="39">
        <v>9.9000000000000008E-3</v>
      </c>
      <c r="AA42" s="9">
        <f t="shared" si="12"/>
        <v>9.9000000000000005E-2</v>
      </c>
      <c r="AB42" s="15">
        <f t="shared" si="13"/>
        <v>0.54845945181838107</v>
      </c>
    </row>
    <row r="43" spans="1:28" ht="28.8" x14ac:dyDescent="0.3">
      <c r="A43" s="42" t="s">
        <v>104</v>
      </c>
      <c r="B43" s="71" t="s">
        <v>256</v>
      </c>
      <c r="C43" s="35" t="s">
        <v>119</v>
      </c>
      <c r="D43" s="35">
        <v>38.4</v>
      </c>
      <c r="E43" s="8">
        <f t="shared" si="0"/>
        <v>0.34285714285714286</v>
      </c>
      <c r="F43" s="35">
        <v>30.4</v>
      </c>
      <c r="G43" s="35">
        <v>100</v>
      </c>
      <c r="H43" s="35">
        <v>150</v>
      </c>
      <c r="I43" s="35">
        <v>31</v>
      </c>
      <c r="J43" s="36">
        <v>0.63</v>
      </c>
      <c r="K43" s="35">
        <v>7</v>
      </c>
      <c r="L43" s="8">
        <f t="shared" si="1"/>
        <v>0.77777777777777779</v>
      </c>
      <c r="M43" s="35">
        <v>6.27</v>
      </c>
      <c r="N43" s="10">
        <f t="shared" si="2"/>
        <v>0.26455696202531642</v>
      </c>
      <c r="O43" s="35">
        <v>3</v>
      </c>
      <c r="P43" s="9">
        <f t="shared" si="3"/>
        <v>0.375</v>
      </c>
      <c r="Q43" s="11">
        <f t="shared" si="4"/>
        <v>3.2894736842105265</v>
      </c>
      <c r="R43" s="10">
        <f t="shared" si="5"/>
        <v>0.14009683493230521</v>
      </c>
      <c r="S43" s="9">
        <f t="shared" si="6"/>
        <v>0.51183368495077353</v>
      </c>
      <c r="T43" s="11">
        <f t="shared" si="7"/>
        <v>3.225806451612903</v>
      </c>
      <c r="U43" s="9">
        <f t="shared" si="8"/>
        <v>0.4695497018359393</v>
      </c>
      <c r="V43" s="8">
        <f t="shared" si="9"/>
        <v>0.6824987734582042</v>
      </c>
      <c r="W43" s="35">
        <v>268</v>
      </c>
      <c r="X43" s="11">
        <f t="shared" si="10"/>
        <v>201</v>
      </c>
      <c r="Y43" s="10">
        <f t="shared" si="11"/>
        <v>1</v>
      </c>
      <c r="Z43" s="36">
        <v>0</v>
      </c>
      <c r="AA43" s="9">
        <f t="shared" si="12"/>
        <v>0</v>
      </c>
      <c r="AB43" s="8">
        <f t="shared" si="13"/>
        <v>0.5485831146022444</v>
      </c>
    </row>
    <row r="44" spans="1:28" x14ac:dyDescent="0.3">
      <c r="A44" s="30" t="s">
        <v>120</v>
      </c>
      <c r="B44" s="71" t="s">
        <v>257</v>
      </c>
      <c r="C44" s="46" t="s">
        <v>121</v>
      </c>
      <c r="D44" s="47">
        <v>53</v>
      </c>
      <c r="E44" s="8">
        <f t="shared" si="0"/>
        <v>0.4732142857142857</v>
      </c>
      <c r="F44" s="47">
        <v>108</v>
      </c>
      <c r="G44" s="47">
        <v>1228</v>
      </c>
      <c r="H44" s="47">
        <v>1338</v>
      </c>
      <c r="I44" s="47">
        <v>816</v>
      </c>
      <c r="J44" s="21">
        <v>0.81</v>
      </c>
      <c r="K44" s="47">
        <v>3</v>
      </c>
      <c r="L44" s="9">
        <f t="shared" si="1"/>
        <v>0.33333333333333331</v>
      </c>
      <c r="M44" s="47">
        <v>13.5</v>
      </c>
      <c r="N44" s="10">
        <f t="shared" si="2"/>
        <v>0.569620253164557</v>
      </c>
      <c r="O44" s="47">
        <v>5</v>
      </c>
      <c r="P44" s="9">
        <f t="shared" si="3"/>
        <v>0.625</v>
      </c>
      <c r="Q44" s="11">
        <f t="shared" si="4"/>
        <v>11.37037037037037</v>
      </c>
      <c r="R44" s="10">
        <f t="shared" si="5"/>
        <v>0.48425768187267332</v>
      </c>
      <c r="S44" s="9">
        <f t="shared" si="6"/>
        <v>0.58448839662447261</v>
      </c>
      <c r="T44" s="11">
        <f t="shared" si="7"/>
        <v>1.5049019607843137</v>
      </c>
      <c r="U44" s="9">
        <f t="shared" si="8"/>
        <v>0.21905414276336443</v>
      </c>
      <c r="V44" s="9">
        <f t="shared" si="9"/>
        <v>0.6078246298832255</v>
      </c>
      <c r="W44" s="47">
        <v>93.9</v>
      </c>
      <c r="X44" s="11">
        <f t="shared" si="10"/>
        <v>70.425000000000011</v>
      </c>
      <c r="Y44" s="10">
        <f t="shared" si="11"/>
        <v>0.70425000000000015</v>
      </c>
      <c r="Z44" s="48">
        <v>2.8999999999999998E-3</v>
      </c>
      <c r="AA44" s="9">
        <f t="shared" si="12"/>
        <v>2.8999999999999998E-2</v>
      </c>
      <c r="AB44" s="9">
        <f t="shared" si="13"/>
        <v>0.48139075662692454</v>
      </c>
    </row>
    <row r="45" spans="1:28" ht="43.2" x14ac:dyDescent="0.3">
      <c r="A45" s="49" t="s">
        <v>122</v>
      </c>
      <c r="B45" s="71" t="s">
        <v>258</v>
      </c>
      <c r="C45" s="46" t="s">
        <v>123</v>
      </c>
      <c r="D45" s="47">
        <v>21.5</v>
      </c>
      <c r="E45" s="8">
        <f t="shared" si="0"/>
        <v>0.19196428571428573</v>
      </c>
      <c r="F45" s="47">
        <v>703</v>
      </c>
      <c r="G45" s="47">
        <v>3735</v>
      </c>
      <c r="H45" s="47">
        <v>3785</v>
      </c>
      <c r="I45" s="47">
        <v>1699</v>
      </c>
      <c r="J45" s="21">
        <v>0.81</v>
      </c>
      <c r="K45" s="47">
        <v>7</v>
      </c>
      <c r="L45" s="9">
        <f t="shared" si="1"/>
        <v>0.77777777777777779</v>
      </c>
      <c r="M45" s="47">
        <v>4.57</v>
      </c>
      <c r="N45" s="10">
        <f t="shared" si="2"/>
        <v>0.19282700421940929</v>
      </c>
      <c r="O45" s="47">
        <v>3</v>
      </c>
      <c r="P45" s="9">
        <f t="shared" si="3"/>
        <v>0.375</v>
      </c>
      <c r="Q45" s="11">
        <f t="shared" si="4"/>
        <v>5.312944523470839</v>
      </c>
      <c r="R45" s="10">
        <f t="shared" si="5"/>
        <v>0.22627532042039347</v>
      </c>
      <c r="S45" s="9">
        <f t="shared" si="6"/>
        <v>0.53890119549929683</v>
      </c>
      <c r="T45" s="11">
        <f t="shared" si="7"/>
        <v>2.1983519717480871</v>
      </c>
      <c r="U45" s="9">
        <f t="shared" si="8"/>
        <v>0.3199930089880767</v>
      </c>
      <c r="V45" s="9">
        <f t="shared" si="9"/>
        <v>0.75392246162574805</v>
      </c>
      <c r="W45" s="47">
        <v>78.599999999999994</v>
      </c>
      <c r="X45" s="11">
        <f t="shared" si="10"/>
        <v>58.949999999999996</v>
      </c>
      <c r="Y45" s="10">
        <f t="shared" si="11"/>
        <v>0.58949999999999991</v>
      </c>
      <c r="Z45" s="48">
        <v>1.34E-2</v>
      </c>
      <c r="AA45" s="9">
        <f t="shared" si="12"/>
        <v>0.13400000000000001</v>
      </c>
      <c r="AB45" s="9">
        <f t="shared" si="13"/>
        <v>0.50408091428126123</v>
      </c>
    </row>
    <row r="46" spans="1:28" ht="28.8" x14ac:dyDescent="0.3">
      <c r="A46" s="12" t="s">
        <v>124</v>
      </c>
      <c r="B46" s="71" t="s">
        <v>259</v>
      </c>
      <c r="C46" s="32" t="s">
        <v>125</v>
      </c>
      <c r="D46" s="38">
        <v>12.6</v>
      </c>
      <c r="E46" s="8">
        <f t="shared" si="0"/>
        <v>0.1125</v>
      </c>
      <c r="F46" s="38">
        <v>517</v>
      </c>
      <c r="G46" s="38">
        <v>1648</v>
      </c>
      <c r="H46" s="38">
        <v>1720</v>
      </c>
      <c r="I46" s="38">
        <v>1111</v>
      </c>
      <c r="J46" s="39">
        <v>0.94</v>
      </c>
      <c r="K46" s="38">
        <v>6</v>
      </c>
      <c r="L46" s="15">
        <f t="shared" si="1"/>
        <v>0.66666666666666663</v>
      </c>
      <c r="M46" s="38">
        <v>7.45</v>
      </c>
      <c r="N46" s="10">
        <f t="shared" si="2"/>
        <v>0.31434599156118143</v>
      </c>
      <c r="O46" s="38">
        <v>6</v>
      </c>
      <c r="P46" s="9">
        <f t="shared" si="3"/>
        <v>0.75</v>
      </c>
      <c r="Q46" s="11">
        <f t="shared" si="4"/>
        <v>3.1876208897485494</v>
      </c>
      <c r="R46" s="10">
        <f t="shared" si="5"/>
        <v>0.13575898167583259</v>
      </c>
      <c r="S46" s="9">
        <f t="shared" si="6"/>
        <v>0.66775316455696199</v>
      </c>
      <c r="T46" s="11">
        <f t="shared" si="7"/>
        <v>1.4833483348334833</v>
      </c>
      <c r="U46" s="9">
        <f t="shared" si="8"/>
        <v>0.21591678818536875</v>
      </c>
      <c r="V46" s="15">
        <f t="shared" si="9"/>
        <v>0.84527474337959951</v>
      </c>
      <c r="W46" s="38">
        <v>87.5</v>
      </c>
      <c r="X46" s="11">
        <f t="shared" si="10"/>
        <v>65.625</v>
      </c>
      <c r="Y46" s="10">
        <f t="shared" si="11"/>
        <v>0.65625</v>
      </c>
      <c r="Z46" s="39">
        <v>3.0000000000000001E-3</v>
      </c>
      <c r="AA46" s="9">
        <f t="shared" si="12"/>
        <v>0.03</v>
      </c>
      <c r="AB46" s="15">
        <f t="shared" si="13"/>
        <v>0.54981947698414035</v>
      </c>
    </row>
    <row r="47" spans="1:28" ht="28.8" x14ac:dyDescent="0.3">
      <c r="A47" s="45" t="s">
        <v>126</v>
      </c>
      <c r="B47" s="71" t="s">
        <v>260</v>
      </c>
      <c r="C47" s="35" t="s">
        <v>127</v>
      </c>
      <c r="D47" s="38">
        <v>12.9</v>
      </c>
      <c r="E47" s="8">
        <f t="shared" si="0"/>
        <v>0.11517857142857144</v>
      </c>
      <c r="F47" s="38">
        <v>89</v>
      </c>
      <c r="G47" s="38">
        <v>105</v>
      </c>
      <c r="H47" s="38">
        <v>196</v>
      </c>
      <c r="I47" s="38">
        <v>66</v>
      </c>
      <c r="J47" s="16">
        <v>0.69</v>
      </c>
      <c r="K47" s="38">
        <v>6</v>
      </c>
      <c r="L47" s="15">
        <f t="shared" si="1"/>
        <v>0.66666666666666663</v>
      </c>
      <c r="M47" s="38">
        <v>4.1900000000000004</v>
      </c>
      <c r="N47" s="10">
        <f t="shared" si="2"/>
        <v>0.1767932489451477</v>
      </c>
      <c r="O47" s="38">
        <v>3</v>
      </c>
      <c r="P47" s="9">
        <f t="shared" si="3"/>
        <v>0.375</v>
      </c>
      <c r="Q47" s="11">
        <f t="shared" si="4"/>
        <v>1.1797752808988764</v>
      </c>
      <c r="R47" s="10">
        <f t="shared" si="5"/>
        <v>5.0245965966732385E-2</v>
      </c>
      <c r="S47" s="9">
        <f t="shared" si="6"/>
        <v>0.47711497890295351</v>
      </c>
      <c r="T47" s="11">
        <f t="shared" si="7"/>
        <v>1.5909090909090908</v>
      </c>
      <c r="U47" s="9">
        <f t="shared" si="8"/>
        <v>0.23157337567817915</v>
      </c>
      <c r="V47" s="15">
        <f t="shared" si="9"/>
        <v>0.86766736230883901</v>
      </c>
      <c r="W47" s="38">
        <v>84.8</v>
      </c>
      <c r="X47" s="11">
        <f t="shared" si="10"/>
        <v>63.599999999999994</v>
      </c>
      <c r="Y47" s="10">
        <f t="shared" si="11"/>
        <v>0.6359999999999999</v>
      </c>
      <c r="Z47" s="39">
        <v>6.7000000000000002E-3</v>
      </c>
      <c r="AA47" s="9">
        <f t="shared" si="12"/>
        <v>6.7000000000000004E-2</v>
      </c>
      <c r="AB47" s="15">
        <f t="shared" si="13"/>
        <v>0.51194558530294809</v>
      </c>
    </row>
    <row r="48" spans="1:28" x14ac:dyDescent="0.3">
      <c r="A48" s="37" t="s">
        <v>97</v>
      </c>
      <c r="B48" s="71" t="s">
        <v>261</v>
      </c>
      <c r="C48" s="40" t="s">
        <v>128</v>
      </c>
      <c r="D48" s="38">
        <v>32</v>
      </c>
      <c r="E48" s="8">
        <f t="shared" si="0"/>
        <v>0.2857142857142857</v>
      </c>
      <c r="F48" s="38">
        <v>111</v>
      </c>
      <c r="G48" s="38">
        <v>281</v>
      </c>
      <c r="H48" s="38">
        <v>303</v>
      </c>
      <c r="I48" s="38">
        <v>191</v>
      </c>
      <c r="J48" s="39">
        <v>0.5</v>
      </c>
      <c r="K48" s="38">
        <v>2</v>
      </c>
      <c r="L48" s="15">
        <f t="shared" si="1"/>
        <v>0.22222222222222221</v>
      </c>
      <c r="M48" s="38">
        <v>4.87</v>
      </c>
      <c r="N48" s="10">
        <f t="shared" si="2"/>
        <v>0.20548523206751057</v>
      </c>
      <c r="O48" s="38">
        <v>4</v>
      </c>
      <c r="P48" s="9">
        <f t="shared" si="3"/>
        <v>0.5</v>
      </c>
      <c r="Q48" s="11">
        <f t="shared" si="4"/>
        <v>2.5315315315315314</v>
      </c>
      <c r="R48" s="10">
        <f t="shared" si="5"/>
        <v>0.10781650475006523</v>
      </c>
      <c r="S48" s="9">
        <f t="shared" si="6"/>
        <v>0.3569268635724332</v>
      </c>
      <c r="T48" s="11">
        <f t="shared" si="7"/>
        <v>1.4712041884816753</v>
      </c>
      <c r="U48" s="9">
        <f t="shared" si="8"/>
        <v>0.21414908129282029</v>
      </c>
      <c r="V48" s="15">
        <f t="shared" si="9"/>
        <v>0.7974400427476096</v>
      </c>
      <c r="W48" s="38">
        <v>101</v>
      </c>
      <c r="X48" s="11">
        <f t="shared" si="10"/>
        <v>75.75</v>
      </c>
      <c r="Y48" s="10">
        <f t="shared" si="11"/>
        <v>0.75749999999999995</v>
      </c>
      <c r="Z48" s="39">
        <v>5.8999999999999999E-3</v>
      </c>
      <c r="AA48" s="9">
        <f t="shared" si="12"/>
        <v>5.8999999999999997E-2</v>
      </c>
      <c r="AB48" s="15">
        <f t="shared" si="13"/>
        <v>0.4927167265800107</v>
      </c>
    </row>
    <row r="49" spans="1:28" x14ac:dyDescent="0.3">
      <c r="A49" s="50" t="s">
        <v>129</v>
      </c>
      <c r="B49" s="71" t="s">
        <v>240</v>
      </c>
      <c r="C49" s="51" t="s">
        <v>130</v>
      </c>
      <c r="D49" s="50">
        <v>20.3</v>
      </c>
      <c r="E49" s="8">
        <f t="shared" si="0"/>
        <v>0.18124999999999999</v>
      </c>
      <c r="F49" s="47">
        <v>241</v>
      </c>
      <c r="G49" s="47">
        <v>1110</v>
      </c>
      <c r="H49" s="47">
        <v>1157</v>
      </c>
      <c r="I49" s="47">
        <v>876</v>
      </c>
      <c r="J49" s="21">
        <v>0.75</v>
      </c>
      <c r="K49" s="47">
        <v>8</v>
      </c>
      <c r="L49" s="9">
        <f t="shared" si="1"/>
        <v>0.88888888888888884</v>
      </c>
      <c r="M49" s="47">
        <v>8.35</v>
      </c>
      <c r="N49" s="10">
        <f t="shared" si="2"/>
        <v>0.3523206751054852</v>
      </c>
      <c r="O49" s="47">
        <v>5</v>
      </c>
      <c r="P49" s="9">
        <f t="shared" si="3"/>
        <v>0.625</v>
      </c>
      <c r="Q49" s="11">
        <f t="shared" si="4"/>
        <v>4.605809128630705</v>
      </c>
      <c r="R49" s="10">
        <f t="shared" si="5"/>
        <v>0.19615882149193803</v>
      </c>
      <c r="S49" s="9">
        <f t="shared" si="6"/>
        <v>0.65405239099859358</v>
      </c>
      <c r="T49" s="11">
        <f t="shared" si="7"/>
        <v>1.2671232876712328</v>
      </c>
      <c r="U49" s="9">
        <f t="shared" si="8"/>
        <v>0.18444298219377478</v>
      </c>
      <c r="V49" s="9">
        <f t="shared" si="9"/>
        <v>0.81271606543809571</v>
      </c>
      <c r="W49" s="47">
        <v>24.7</v>
      </c>
      <c r="X49" s="11">
        <f t="shared" si="10"/>
        <v>18.524999999999999</v>
      </c>
      <c r="Y49" s="10">
        <f t="shared" si="11"/>
        <v>0.18525</v>
      </c>
      <c r="Z49" s="48">
        <v>4.3299999999999998E-2</v>
      </c>
      <c r="AA49" s="9">
        <f t="shared" si="12"/>
        <v>0.43299999999999994</v>
      </c>
      <c r="AB49" s="9">
        <f t="shared" si="13"/>
        <v>0.52125461410917229</v>
      </c>
    </row>
    <row r="50" spans="1:28" ht="28.8" x14ac:dyDescent="0.3">
      <c r="A50" s="37" t="s">
        <v>131</v>
      </c>
      <c r="B50" s="71" t="s">
        <v>262</v>
      </c>
      <c r="C50" s="12" t="s">
        <v>132</v>
      </c>
      <c r="D50" s="33">
        <v>25.4</v>
      </c>
      <c r="E50" s="8">
        <f t="shared" si="0"/>
        <v>0.22678571428571428</v>
      </c>
      <c r="F50" s="33">
        <v>25.2</v>
      </c>
      <c r="G50" s="33">
        <v>84.7</v>
      </c>
      <c r="H50" s="33">
        <v>96</v>
      </c>
      <c r="I50" s="33">
        <v>38</v>
      </c>
      <c r="J50" s="34">
        <v>0.56000000000000005</v>
      </c>
      <c r="K50" s="33">
        <v>5</v>
      </c>
      <c r="L50" s="10">
        <f t="shared" si="1"/>
        <v>0.55555555555555558</v>
      </c>
      <c r="M50" s="33">
        <v>7.42</v>
      </c>
      <c r="N50" s="10">
        <f t="shared" si="2"/>
        <v>0.31308016877637129</v>
      </c>
      <c r="O50" s="33">
        <v>5</v>
      </c>
      <c r="P50" s="9">
        <f t="shared" si="3"/>
        <v>0.625</v>
      </c>
      <c r="Q50" s="11">
        <f t="shared" si="4"/>
        <v>3.3611111111111112</v>
      </c>
      <c r="R50" s="10">
        <f t="shared" si="5"/>
        <v>0.14314783267083098</v>
      </c>
      <c r="S50" s="9">
        <f t="shared" si="6"/>
        <v>0.51340893108298169</v>
      </c>
      <c r="T50" s="11">
        <f t="shared" si="7"/>
        <v>2.2289473684210526</v>
      </c>
      <c r="U50" s="9">
        <f t="shared" si="8"/>
        <v>0.32444648739753312</v>
      </c>
      <c r="V50" s="10">
        <f t="shared" si="9"/>
        <v>0.76853998854864058</v>
      </c>
      <c r="W50" s="33">
        <v>89.3</v>
      </c>
      <c r="X50" s="11">
        <f t="shared" si="10"/>
        <v>66.974999999999994</v>
      </c>
      <c r="Y50" s="10">
        <f t="shared" si="11"/>
        <v>0.66974999999999996</v>
      </c>
      <c r="Z50" s="34">
        <v>1.0200000000000001E-2</v>
      </c>
      <c r="AA50" s="9">
        <f t="shared" si="12"/>
        <v>0.10200000000000001</v>
      </c>
      <c r="AB50" s="10">
        <f t="shared" si="13"/>
        <v>0.51342472990790555</v>
      </c>
    </row>
    <row r="51" spans="1:28" x14ac:dyDescent="0.3">
      <c r="A51" s="52" t="s">
        <v>104</v>
      </c>
      <c r="B51" s="71" t="s">
        <v>263</v>
      </c>
      <c r="C51" s="38" t="s">
        <v>133</v>
      </c>
      <c r="D51" s="47">
        <v>26.2</v>
      </c>
      <c r="E51" s="8">
        <f t="shared" si="0"/>
        <v>0.23392857142857143</v>
      </c>
      <c r="F51" s="47">
        <v>108</v>
      </c>
      <c r="G51" s="47">
        <v>624</v>
      </c>
      <c r="H51" s="47">
        <v>639</v>
      </c>
      <c r="I51" s="47">
        <v>479</v>
      </c>
      <c r="J51" s="48">
        <v>0.81</v>
      </c>
      <c r="K51" s="47">
        <v>6</v>
      </c>
      <c r="L51" s="9">
        <v>0.73</v>
      </c>
      <c r="M51" s="47">
        <v>9.36</v>
      </c>
      <c r="N51" s="10">
        <f t="shared" si="2"/>
        <v>0.39493670886075949</v>
      </c>
      <c r="O51" s="47">
        <v>6</v>
      </c>
      <c r="P51" s="9">
        <f t="shared" si="3"/>
        <v>0.75</v>
      </c>
      <c r="Q51" s="11">
        <f t="shared" si="4"/>
        <v>5.7777777777777777</v>
      </c>
      <c r="R51" s="10">
        <f t="shared" si="5"/>
        <v>0.24607230740109784</v>
      </c>
      <c r="S51" s="9">
        <f t="shared" si="6"/>
        <v>0.67123417721518985</v>
      </c>
      <c r="T51" s="11">
        <f t="shared" si="7"/>
        <v>1.302713987473904</v>
      </c>
      <c r="U51" s="9">
        <f t="shared" si="8"/>
        <v>0.18962357896272256</v>
      </c>
      <c r="V51" s="9">
        <f t="shared" si="9"/>
        <v>0.77679184740253604</v>
      </c>
      <c r="W51" s="47">
        <v>86.5</v>
      </c>
      <c r="X51" s="11">
        <f t="shared" si="10"/>
        <v>64.875</v>
      </c>
      <c r="Y51" s="10">
        <f t="shared" si="11"/>
        <v>0.64875000000000005</v>
      </c>
      <c r="Z51" s="48">
        <v>3.2000000000000002E-3</v>
      </c>
      <c r="AA51" s="9">
        <f t="shared" si="12"/>
        <v>3.2000000000000001E-2</v>
      </c>
      <c r="AB51" s="9">
        <f t="shared" si="13"/>
        <v>0.53219400615443146</v>
      </c>
    </row>
    <row r="52" spans="1:28" ht="43.2" x14ac:dyDescent="0.3">
      <c r="A52" s="53" t="s">
        <v>134</v>
      </c>
      <c r="B52" s="71" t="s">
        <v>264</v>
      </c>
      <c r="C52" s="13" t="s">
        <v>135</v>
      </c>
      <c r="D52" s="33">
        <v>14.2</v>
      </c>
      <c r="E52" s="8">
        <f t="shared" si="0"/>
        <v>0.12678571428571428</v>
      </c>
      <c r="F52" s="33">
        <v>261</v>
      </c>
      <c r="G52" s="33">
        <v>637</v>
      </c>
      <c r="H52" s="33">
        <v>676</v>
      </c>
      <c r="I52" s="33">
        <v>370</v>
      </c>
      <c r="J52" s="34">
        <v>0.81</v>
      </c>
      <c r="K52" s="33">
        <v>9</v>
      </c>
      <c r="L52" s="10">
        <f t="shared" ref="L52:L100" si="14">(K52/9)</f>
        <v>1</v>
      </c>
      <c r="M52" s="33">
        <v>4.62</v>
      </c>
      <c r="N52" s="10">
        <f t="shared" si="2"/>
        <v>0.19493670886075951</v>
      </c>
      <c r="O52" s="33">
        <v>5</v>
      </c>
      <c r="P52" s="9">
        <f t="shared" si="3"/>
        <v>0.625</v>
      </c>
      <c r="Q52" s="11">
        <f t="shared" si="4"/>
        <v>2.4406130268199235</v>
      </c>
      <c r="R52" s="10">
        <f t="shared" si="5"/>
        <v>0.10394433674701548</v>
      </c>
      <c r="S52" s="9">
        <f t="shared" si="6"/>
        <v>0.65748417721518992</v>
      </c>
      <c r="T52" s="11">
        <f t="shared" si="7"/>
        <v>1.7216216216216216</v>
      </c>
      <c r="U52" s="9">
        <f t="shared" si="8"/>
        <v>0.25059994492308901</v>
      </c>
      <c r="V52" s="10">
        <f t="shared" si="9"/>
        <v>0.83955666801472706</v>
      </c>
      <c r="W52" s="33">
        <v>85.8</v>
      </c>
      <c r="X52" s="11">
        <f t="shared" si="10"/>
        <v>64.349999999999994</v>
      </c>
      <c r="Y52" s="10">
        <f t="shared" si="11"/>
        <v>0.64349999999999996</v>
      </c>
      <c r="Z52" s="34">
        <v>3.8999999999999998E-3</v>
      </c>
      <c r="AA52" s="9">
        <f t="shared" si="12"/>
        <v>3.8999999999999993E-2</v>
      </c>
      <c r="AB52" s="10">
        <f t="shared" si="13"/>
        <v>0.54488521130747924</v>
      </c>
    </row>
    <row r="53" spans="1:28" ht="28.8" x14ac:dyDescent="0.3">
      <c r="A53" s="40" t="s">
        <v>136</v>
      </c>
      <c r="B53" s="71" t="s">
        <v>265</v>
      </c>
      <c r="C53" s="32" t="s">
        <v>137</v>
      </c>
      <c r="D53" s="38">
        <v>16.7</v>
      </c>
      <c r="E53" s="8">
        <f t="shared" si="0"/>
        <v>0.14910714285714285</v>
      </c>
      <c r="F53" s="38">
        <v>39.299999999999997</v>
      </c>
      <c r="G53" s="38">
        <v>93</v>
      </c>
      <c r="H53" s="38">
        <v>120</v>
      </c>
      <c r="I53" s="38">
        <v>75</v>
      </c>
      <c r="J53" s="39">
        <v>0.81</v>
      </c>
      <c r="K53" s="38">
        <v>6</v>
      </c>
      <c r="L53" s="15">
        <f t="shared" si="14"/>
        <v>0.66666666666666663</v>
      </c>
      <c r="M53" s="38">
        <v>5.61</v>
      </c>
      <c r="N53" s="10">
        <f t="shared" si="2"/>
        <v>0.23670886075949368</v>
      </c>
      <c r="O53" s="38">
        <v>5</v>
      </c>
      <c r="P53" s="9">
        <f t="shared" si="3"/>
        <v>0.625</v>
      </c>
      <c r="Q53" s="11">
        <f t="shared" si="4"/>
        <v>2.3664122137404582</v>
      </c>
      <c r="R53" s="10">
        <f t="shared" si="5"/>
        <v>0.10078416583221712</v>
      </c>
      <c r="S53" s="9">
        <f t="shared" si="6"/>
        <v>0.58459388185654004</v>
      </c>
      <c r="T53" s="11">
        <f t="shared" si="7"/>
        <v>1.24</v>
      </c>
      <c r="U53" s="9">
        <f t="shared" si="8"/>
        <v>0.18049490538573507</v>
      </c>
      <c r="V53" s="15">
        <f t="shared" si="9"/>
        <v>0.85653792864163503</v>
      </c>
      <c r="W53" s="38">
        <v>62.2</v>
      </c>
      <c r="X53" s="11">
        <f t="shared" si="10"/>
        <v>46.650000000000006</v>
      </c>
      <c r="Y53" s="10">
        <f t="shared" si="11"/>
        <v>0.46650000000000008</v>
      </c>
      <c r="Z53" s="39">
        <v>2.1499999999999998E-2</v>
      </c>
      <c r="AA53" s="9">
        <f t="shared" si="12"/>
        <v>0.21499999999999997</v>
      </c>
      <c r="AB53" s="15">
        <f t="shared" si="13"/>
        <v>0.53065795262454385</v>
      </c>
    </row>
    <row r="54" spans="1:28" ht="28.8" x14ac:dyDescent="0.3">
      <c r="A54" s="12" t="s">
        <v>138</v>
      </c>
      <c r="B54" s="71" t="s">
        <v>266</v>
      </c>
      <c r="C54" s="32" t="s">
        <v>139</v>
      </c>
      <c r="D54" s="38">
        <v>35.6</v>
      </c>
      <c r="E54" s="8">
        <f t="shared" si="0"/>
        <v>0.31785714285714289</v>
      </c>
      <c r="F54" s="38">
        <v>38.700000000000003</v>
      </c>
      <c r="G54" s="38">
        <v>219</v>
      </c>
      <c r="H54" s="38">
        <v>233</v>
      </c>
      <c r="I54" s="38">
        <v>79.8</v>
      </c>
      <c r="J54" s="16">
        <v>0.81</v>
      </c>
      <c r="K54" s="38">
        <v>7</v>
      </c>
      <c r="L54" s="15">
        <f t="shared" si="14"/>
        <v>0.77777777777777779</v>
      </c>
      <c r="M54" s="38">
        <v>8.9700000000000006</v>
      </c>
      <c r="N54" s="10">
        <f t="shared" si="2"/>
        <v>0.37848101265822787</v>
      </c>
      <c r="O54" s="38">
        <v>3</v>
      </c>
      <c r="P54" s="9">
        <f t="shared" si="3"/>
        <v>0.375</v>
      </c>
      <c r="Q54" s="11">
        <f t="shared" si="4"/>
        <v>5.6589147286821699</v>
      </c>
      <c r="R54" s="10">
        <f t="shared" si="5"/>
        <v>0.24100999696261372</v>
      </c>
      <c r="S54" s="9">
        <f t="shared" si="6"/>
        <v>0.58531469760900134</v>
      </c>
      <c r="T54" s="11">
        <f t="shared" si="7"/>
        <v>2.744360902255639</v>
      </c>
      <c r="U54" s="9">
        <f t="shared" si="8"/>
        <v>0.39947029144914686</v>
      </c>
      <c r="V54" s="15">
        <f t="shared" si="9"/>
        <v>0.68055418957703218</v>
      </c>
      <c r="W54" s="38">
        <v>119</v>
      </c>
      <c r="X54" s="11">
        <f t="shared" si="10"/>
        <v>89.25</v>
      </c>
      <c r="Y54" s="10">
        <f t="shared" si="11"/>
        <v>0.89249999999999996</v>
      </c>
      <c r="Z54" s="39">
        <v>3.2000000000000002E-3</v>
      </c>
      <c r="AA54" s="9">
        <f t="shared" si="12"/>
        <v>3.2000000000000001E-2</v>
      </c>
      <c r="AB54" s="15">
        <f t="shared" si="13"/>
        <v>0.54759222179650835</v>
      </c>
    </row>
    <row r="55" spans="1:28" ht="43.2" x14ac:dyDescent="0.3">
      <c r="A55" s="54" t="s">
        <v>140</v>
      </c>
      <c r="B55" s="71" t="s">
        <v>267</v>
      </c>
      <c r="C55" s="38" t="s">
        <v>141</v>
      </c>
      <c r="D55" s="43">
        <v>4.8600000000000003</v>
      </c>
      <c r="E55" s="8">
        <f t="shared" si="0"/>
        <v>4.3392857142857143E-2</v>
      </c>
      <c r="F55" s="43">
        <v>300</v>
      </c>
      <c r="G55" s="43">
        <v>158</v>
      </c>
      <c r="H55" s="43">
        <v>183</v>
      </c>
      <c r="I55" s="43">
        <v>115</v>
      </c>
      <c r="J55" s="29">
        <v>0.61</v>
      </c>
      <c r="K55" s="43">
        <v>7</v>
      </c>
      <c r="L55" s="23">
        <f t="shared" si="14"/>
        <v>0.77777777777777779</v>
      </c>
      <c r="M55" s="43">
        <v>3.52</v>
      </c>
      <c r="N55" s="10">
        <f t="shared" si="2"/>
        <v>0.14852320675105485</v>
      </c>
      <c r="O55" s="43">
        <v>6</v>
      </c>
      <c r="P55" s="9">
        <f t="shared" si="3"/>
        <v>0.75</v>
      </c>
      <c r="Q55" s="11">
        <f t="shared" si="4"/>
        <v>0.52666666666666662</v>
      </c>
      <c r="R55" s="10">
        <f t="shared" si="5"/>
        <v>2.2430437251561609E-2</v>
      </c>
      <c r="S55" s="9">
        <f t="shared" si="6"/>
        <v>0.57157524613220811</v>
      </c>
      <c r="T55" s="11">
        <f t="shared" si="7"/>
        <v>1.3739130434782609</v>
      </c>
      <c r="U55" s="9">
        <f t="shared" si="8"/>
        <v>0.19998734257325487</v>
      </c>
      <c r="V55" s="23">
        <f t="shared" si="9"/>
        <v>0.91139645434410876</v>
      </c>
      <c r="W55" s="43">
        <v>43.2</v>
      </c>
      <c r="X55" s="11">
        <f t="shared" si="10"/>
        <v>32.400000000000006</v>
      </c>
      <c r="Y55" s="10">
        <f t="shared" si="11"/>
        <v>0.32400000000000007</v>
      </c>
      <c r="Z55" s="29">
        <v>1.5800000000000002E-2</v>
      </c>
      <c r="AA55" s="9">
        <f t="shared" si="12"/>
        <v>0.158</v>
      </c>
      <c r="AB55" s="23">
        <f t="shared" si="13"/>
        <v>0.49124292511907924</v>
      </c>
    </row>
    <row r="56" spans="1:28" ht="43.2" x14ac:dyDescent="0.3">
      <c r="A56" s="17" t="s">
        <v>142</v>
      </c>
      <c r="B56" s="71" t="s">
        <v>268</v>
      </c>
      <c r="C56" s="13" t="s">
        <v>143</v>
      </c>
      <c r="D56" s="33">
        <v>51.7</v>
      </c>
      <c r="E56" s="8">
        <f t="shared" si="0"/>
        <v>0.46160714285714288</v>
      </c>
      <c r="F56" s="33">
        <v>42.2</v>
      </c>
      <c r="G56" s="33">
        <v>154</v>
      </c>
      <c r="H56" s="33">
        <v>232</v>
      </c>
      <c r="I56" s="33">
        <v>92</v>
      </c>
      <c r="J56" s="34">
        <v>0.56000000000000005</v>
      </c>
      <c r="K56" s="33">
        <v>4</v>
      </c>
      <c r="L56" s="10">
        <f t="shared" si="14"/>
        <v>0.44444444444444442</v>
      </c>
      <c r="M56" s="33">
        <v>5.77</v>
      </c>
      <c r="N56" s="10">
        <f t="shared" si="2"/>
        <v>0.24345991561181435</v>
      </c>
      <c r="O56" s="33">
        <v>1</v>
      </c>
      <c r="P56" s="9">
        <f t="shared" si="3"/>
        <v>0.125</v>
      </c>
      <c r="Q56" s="11">
        <f t="shared" si="4"/>
        <v>3.6492890995260661</v>
      </c>
      <c r="R56" s="10">
        <f t="shared" si="5"/>
        <v>0.15542117118935544</v>
      </c>
      <c r="S56" s="9">
        <f t="shared" si="6"/>
        <v>0.34322609001406468</v>
      </c>
      <c r="T56" s="11">
        <f t="shared" si="7"/>
        <v>1.673913043478261</v>
      </c>
      <c r="U56" s="9">
        <f t="shared" si="8"/>
        <v>0.24365546484399722</v>
      </c>
      <c r="V56" s="10">
        <f t="shared" si="9"/>
        <v>0.71310540703650149</v>
      </c>
      <c r="W56" s="33">
        <v>100</v>
      </c>
      <c r="X56" s="11">
        <f t="shared" si="10"/>
        <v>75</v>
      </c>
      <c r="Y56" s="10">
        <f t="shared" si="11"/>
        <v>0.75</v>
      </c>
      <c r="Z56" s="34">
        <v>3.2000000000000002E-3</v>
      </c>
      <c r="AA56" s="9">
        <f t="shared" si="12"/>
        <v>3.2000000000000001E-2</v>
      </c>
      <c r="AB56" s="10">
        <f t="shared" si="13"/>
        <v>0.45958287426264155</v>
      </c>
    </row>
    <row r="57" spans="1:28" ht="28.8" x14ac:dyDescent="0.3">
      <c r="A57" s="42" t="s">
        <v>144</v>
      </c>
      <c r="B57" s="71" t="s">
        <v>269</v>
      </c>
      <c r="C57" s="17" t="s">
        <v>145</v>
      </c>
      <c r="D57" s="35">
        <v>6.97</v>
      </c>
      <c r="E57" s="8">
        <f t="shared" si="0"/>
        <v>6.2232142857142854E-2</v>
      </c>
      <c r="F57" s="35">
        <v>78.400000000000006</v>
      </c>
      <c r="G57" s="35">
        <v>69.599999999999994</v>
      </c>
      <c r="H57" s="35">
        <v>77.400000000000006</v>
      </c>
      <c r="I57" s="35">
        <v>59</v>
      </c>
      <c r="J57" s="36">
        <v>0.63</v>
      </c>
      <c r="K57" s="35">
        <v>5</v>
      </c>
      <c r="L57" s="8">
        <f t="shared" si="14"/>
        <v>0.55555555555555558</v>
      </c>
      <c r="M57" s="35">
        <v>4.5999999999999996</v>
      </c>
      <c r="N57" s="10">
        <f t="shared" si="2"/>
        <v>0.1940928270042194</v>
      </c>
      <c r="O57" s="35">
        <v>6</v>
      </c>
      <c r="P57" s="9">
        <f t="shared" si="3"/>
        <v>0.75</v>
      </c>
      <c r="Q57" s="11">
        <f t="shared" si="4"/>
        <v>0.8877551020408162</v>
      </c>
      <c r="R57" s="10">
        <f t="shared" si="5"/>
        <v>3.7808990717240892E-2</v>
      </c>
      <c r="S57" s="9">
        <f t="shared" si="6"/>
        <v>0.53241209563994385</v>
      </c>
      <c r="T57" s="11">
        <f t="shared" si="7"/>
        <v>1.1796610169491524</v>
      </c>
      <c r="U57" s="9">
        <f t="shared" si="8"/>
        <v>0.17171193842054619</v>
      </c>
      <c r="V57" s="8">
        <f t="shared" si="9"/>
        <v>0.90941564266835673</v>
      </c>
      <c r="W57" s="35">
        <v>47.6</v>
      </c>
      <c r="X57" s="11">
        <f t="shared" si="10"/>
        <v>35.700000000000003</v>
      </c>
      <c r="Y57" s="10">
        <f t="shared" si="11"/>
        <v>0.35700000000000004</v>
      </c>
      <c r="Z57" s="36">
        <v>2.8799999999999999E-2</v>
      </c>
      <c r="AA57" s="9">
        <f t="shared" si="12"/>
        <v>0.28799999999999998</v>
      </c>
      <c r="AB57" s="8">
        <f t="shared" si="13"/>
        <v>0.52170693457707518</v>
      </c>
    </row>
    <row r="58" spans="1:28" x14ac:dyDescent="0.3">
      <c r="A58" s="54" t="s">
        <v>104</v>
      </c>
      <c r="B58" s="71" t="s">
        <v>270</v>
      </c>
      <c r="C58" s="38" t="s">
        <v>146</v>
      </c>
      <c r="D58" s="47">
        <v>33.4</v>
      </c>
      <c r="E58" s="8">
        <f t="shared" si="0"/>
        <v>0.29821428571428571</v>
      </c>
      <c r="F58" s="47">
        <v>8.23</v>
      </c>
      <c r="G58" s="47">
        <v>33.4</v>
      </c>
      <c r="H58" s="47">
        <v>44.6</v>
      </c>
      <c r="I58" s="47">
        <v>25</v>
      </c>
      <c r="J58" s="48">
        <v>0.69</v>
      </c>
      <c r="K58" s="47">
        <v>6</v>
      </c>
      <c r="L58" s="9">
        <f t="shared" si="14"/>
        <v>0.66666666666666663</v>
      </c>
      <c r="M58" s="47">
        <v>6.3</v>
      </c>
      <c r="N58" s="10">
        <f t="shared" si="2"/>
        <v>0.26582278481012656</v>
      </c>
      <c r="O58" s="47">
        <v>2</v>
      </c>
      <c r="P58" s="9">
        <f t="shared" si="3"/>
        <v>0.25</v>
      </c>
      <c r="Q58" s="11">
        <f t="shared" si="4"/>
        <v>4.0583232077764277</v>
      </c>
      <c r="R58" s="10">
        <f t="shared" si="5"/>
        <v>0.17284170390870646</v>
      </c>
      <c r="S58" s="9">
        <f t="shared" si="6"/>
        <v>0.46812236286919828</v>
      </c>
      <c r="T58" s="11">
        <f t="shared" si="7"/>
        <v>1.3359999999999999</v>
      </c>
      <c r="U58" s="9">
        <f t="shared" si="8"/>
        <v>0.19446870451237261</v>
      </c>
      <c r="V58" s="9">
        <f t="shared" si="9"/>
        <v>0.77815843528821171</v>
      </c>
      <c r="W58" s="47">
        <v>73.5</v>
      </c>
      <c r="X58" s="11">
        <f t="shared" si="10"/>
        <v>55.125</v>
      </c>
      <c r="Y58" s="10">
        <f t="shared" si="11"/>
        <v>0.55125000000000002</v>
      </c>
      <c r="Z58" s="48">
        <v>1.0800000000000001E-2</v>
      </c>
      <c r="AA58" s="9">
        <f t="shared" si="12"/>
        <v>0.108</v>
      </c>
      <c r="AB58" s="9">
        <f t="shared" si="13"/>
        <v>0.47638269953935253</v>
      </c>
    </row>
    <row r="59" spans="1:28" x14ac:dyDescent="0.3">
      <c r="A59" s="25" t="s">
        <v>147</v>
      </c>
      <c r="B59" s="71" t="s">
        <v>271</v>
      </c>
      <c r="C59" s="32" t="s">
        <v>148</v>
      </c>
      <c r="D59" s="35">
        <v>7.12</v>
      </c>
      <c r="E59" s="8">
        <f t="shared" si="0"/>
        <v>6.357142857142857E-2</v>
      </c>
      <c r="F59" s="35">
        <v>82.3</v>
      </c>
      <c r="G59" s="35">
        <v>71.400000000000006</v>
      </c>
      <c r="H59" s="35">
        <v>106</v>
      </c>
      <c r="I59" s="35">
        <v>39.6</v>
      </c>
      <c r="J59" s="18">
        <v>0.87</v>
      </c>
      <c r="K59" s="35">
        <v>7</v>
      </c>
      <c r="L59" s="8">
        <f t="shared" si="14"/>
        <v>0.77777777777777779</v>
      </c>
      <c r="M59" s="35">
        <v>3.03</v>
      </c>
      <c r="N59" s="10">
        <f t="shared" si="2"/>
        <v>0.12784810126582277</v>
      </c>
      <c r="O59" s="35">
        <v>6</v>
      </c>
      <c r="P59" s="9">
        <f t="shared" si="3"/>
        <v>0.75</v>
      </c>
      <c r="Q59" s="11">
        <f t="shared" si="4"/>
        <v>0.86755771567436224</v>
      </c>
      <c r="R59" s="10">
        <f t="shared" si="5"/>
        <v>3.6948795386471986E-2</v>
      </c>
      <c r="S59" s="9">
        <f t="shared" si="6"/>
        <v>0.63140646976090009</v>
      </c>
      <c r="T59" s="11">
        <f t="shared" si="7"/>
        <v>1.8030303030303032</v>
      </c>
      <c r="U59" s="9">
        <f t="shared" si="8"/>
        <v>0.2624498257686031</v>
      </c>
      <c r="V59" s="8">
        <f t="shared" si="9"/>
        <v>0.87900998342449876</v>
      </c>
      <c r="W59" s="35">
        <v>62.3</v>
      </c>
      <c r="X59" s="11">
        <f t="shared" si="10"/>
        <v>46.724999999999994</v>
      </c>
      <c r="Y59" s="10">
        <f t="shared" si="11"/>
        <v>0.46724999999999994</v>
      </c>
      <c r="Z59" s="36">
        <v>1.0500000000000001E-2</v>
      </c>
      <c r="AA59" s="9">
        <f t="shared" si="12"/>
        <v>0.105</v>
      </c>
      <c r="AB59" s="8">
        <f t="shared" si="13"/>
        <v>0.52066661329634967</v>
      </c>
    </row>
    <row r="60" spans="1:28" x14ac:dyDescent="0.3">
      <c r="A60" s="55" t="s">
        <v>149</v>
      </c>
      <c r="B60" s="71" t="s">
        <v>272</v>
      </c>
      <c r="C60" s="32" t="s">
        <v>150</v>
      </c>
      <c r="D60" s="35">
        <v>14.2</v>
      </c>
      <c r="E60" s="8">
        <f t="shared" si="0"/>
        <v>0.12678571428571428</v>
      </c>
      <c r="F60" s="35">
        <v>69.5</v>
      </c>
      <c r="G60" s="35">
        <v>234</v>
      </c>
      <c r="H60" s="35">
        <v>259</v>
      </c>
      <c r="I60" s="35">
        <v>121</v>
      </c>
      <c r="J60" s="18">
        <v>0.76</v>
      </c>
      <c r="K60" s="35">
        <v>3</v>
      </c>
      <c r="L60" s="8">
        <f t="shared" si="14"/>
        <v>0.33333333333333331</v>
      </c>
      <c r="M60" s="35">
        <v>5.39</v>
      </c>
      <c r="N60" s="10">
        <f t="shared" si="2"/>
        <v>0.22742616033755272</v>
      </c>
      <c r="O60" s="35">
        <v>6</v>
      </c>
      <c r="P60" s="9">
        <f t="shared" si="3"/>
        <v>0.75</v>
      </c>
      <c r="Q60" s="11">
        <f t="shared" si="4"/>
        <v>3.3669064748201438</v>
      </c>
      <c r="R60" s="10">
        <f t="shared" si="5"/>
        <v>0.14339465395315773</v>
      </c>
      <c r="S60" s="9">
        <f t="shared" si="6"/>
        <v>0.51768987341772155</v>
      </c>
      <c r="T60" s="11">
        <f t="shared" si="7"/>
        <v>1.9338842975206612</v>
      </c>
      <c r="U60" s="9">
        <f t="shared" si="8"/>
        <v>0.28149698653866972</v>
      </c>
      <c r="V60" s="8">
        <f t="shared" si="9"/>
        <v>0.81610754840748612</v>
      </c>
      <c r="W60" s="35">
        <v>101</v>
      </c>
      <c r="X60" s="11">
        <f t="shared" si="10"/>
        <v>75.75</v>
      </c>
      <c r="Y60" s="10">
        <f t="shared" si="11"/>
        <v>0.75749999999999995</v>
      </c>
      <c r="Z60" s="36">
        <v>0</v>
      </c>
      <c r="AA60" s="9">
        <f t="shared" si="12"/>
        <v>0</v>
      </c>
      <c r="AB60" s="8">
        <f t="shared" si="13"/>
        <v>0.5228243554563019</v>
      </c>
    </row>
    <row r="61" spans="1:28" ht="28.8" x14ac:dyDescent="0.3">
      <c r="A61" s="38" t="s">
        <v>151</v>
      </c>
      <c r="B61" s="71" t="s">
        <v>273</v>
      </c>
      <c r="C61" s="32" t="s">
        <v>152</v>
      </c>
      <c r="D61" s="43">
        <v>9.16</v>
      </c>
      <c r="E61" s="8">
        <f t="shared" si="0"/>
        <v>8.1785714285714281E-2</v>
      </c>
      <c r="F61" s="43">
        <v>343</v>
      </c>
      <c r="G61" s="43">
        <v>480</v>
      </c>
      <c r="H61" s="43">
        <v>673</v>
      </c>
      <c r="I61" s="43">
        <v>433</v>
      </c>
      <c r="J61" s="29">
        <v>0.75</v>
      </c>
      <c r="K61" s="43">
        <v>3</v>
      </c>
      <c r="L61" s="23">
        <f t="shared" si="14"/>
        <v>0.33333333333333331</v>
      </c>
      <c r="M61" s="43">
        <v>3.89</v>
      </c>
      <c r="N61" s="10">
        <f t="shared" si="2"/>
        <v>0.16413502109704642</v>
      </c>
      <c r="O61" s="43">
        <v>8</v>
      </c>
      <c r="P61" s="9">
        <f t="shared" si="3"/>
        <v>1</v>
      </c>
      <c r="Q61" s="11">
        <f t="shared" si="4"/>
        <v>1.3994169096209912</v>
      </c>
      <c r="R61" s="10">
        <f t="shared" si="5"/>
        <v>5.9600379455749197E-2</v>
      </c>
      <c r="S61" s="9">
        <f t="shared" si="6"/>
        <v>0.56186708860759493</v>
      </c>
      <c r="T61" s="11">
        <f t="shared" si="7"/>
        <v>1.1085450346420322</v>
      </c>
      <c r="U61" s="9">
        <f t="shared" si="8"/>
        <v>0.16136026705124196</v>
      </c>
      <c r="V61" s="23">
        <f t="shared" si="9"/>
        <v>0.89908454640243152</v>
      </c>
      <c r="W61" s="43">
        <v>31.4</v>
      </c>
      <c r="X61" s="11">
        <f t="shared" si="10"/>
        <v>23.549999999999997</v>
      </c>
      <c r="Y61" s="10">
        <f t="shared" si="11"/>
        <v>0.23549999999999996</v>
      </c>
      <c r="Z61" s="29">
        <v>2.29E-2</v>
      </c>
      <c r="AA61" s="9">
        <f t="shared" si="12"/>
        <v>0.22899999999999998</v>
      </c>
      <c r="AB61" s="23">
        <f t="shared" si="13"/>
        <v>0.48136290875250665</v>
      </c>
    </row>
    <row r="62" spans="1:28" ht="28.8" x14ac:dyDescent="0.3">
      <c r="A62" s="38" t="s">
        <v>153</v>
      </c>
      <c r="B62" s="71" t="s">
        <v>274</v>
      </c>
      <c r="C62" s="32" t="s">
        <v>154</v>
      </c>
      <c r="D62" s="43">
        <v>14.9</v>
      </c>
      <c r="E62" s="8">
        <f t="shared" si="0"/>
        <v>0.13303571428571428</v>
      </c>
      <c r="F62" s="43">
        <v>98.1</v>
      </c>
      <c r="G62" s="43">
        <v>373</v>
      </c>
      <c r="H62" s="43">
        <v>471</v>
      </c>
      <c r="I62" s="43">
        <v>336</v>
      </c>
      <c r="J62" s="29">
        <v>0.71</v>
      </c>
      <c r="K62" s="43">
        <v>3</v>
      </c>
      <c r="L62" s="23">
        <f t="shared" si="14"/>
        <v>0.33333333333333331</v>
      </c>
      <c r="M62" s="43">
        <v>8.0500000000000007</v>
      </c>
      <c r="N62" s="10">
        <f t="shared" si="2"/>
        <v>0.33966244725738398</v>
      </c>
      <c r="O62" s="43">
        <v>6</v>
      </c>
      <c r="P62" s="9">
        <f t="shared" si="3"/>
        <v>0.75</v>
      </c>
      <c r="Q62" s="11">
        <f t="shared" si="4"/>
        <v>3.8022426095820592</v>
      </c>
      <c r="R62" s="10">
        <f t="shared" si="5"/>
        <v>0.16193537519514731</v>
      </c>
      <c r="S62" s="9">
        <f t="shared" si="6"/>
        <v>0.53324894514767929</v>
      </c>
      <c r="T62" s="11">
        <f t="shared" si="7"/>
        <v>1.1101190476190477</v>
      </c>
      <c r="U62" s="9">
        <f t="shared" si="8"/>
        <v>0.16158938102169543</v>
      </c>
      <c r="V62" s="23">
        <f t="shared" si="9"/>
        <v>0.84781317649914767</v>
      </c>
      <c r="W62" s="43">
        <v>65.400000000000006</v>
      </c>
      <c r="X62" s="11">
        <f t="shared" si="10"/>
        <v>49.050000000000004</v>
      </c>
      <c r="Y62" s="10">
        <f t="shared" si="11"/>
        <v>0.49050000000000005</v>
      </c>
      <c r="Z62" s="29">
        <v>2.41E-2</v>
      </c>
      <c r="AA62" s="9">
        <f t="shared" si="12"/>
        <v>0.24099999999999999</v>
      </c>
      <c r="AB62" s="23">
        <f t="shared" si="13"/>
        <v>0.52814053041170672</v>
      </c>
    </row>
    <row r="63" spans="1:28" x14ac:dyDescent="0.3">
      <c r="A63" s="31" t="s">
        <v>104</v>
      </c>
      <c r="B63" s="71" t="s">
        <v>275</v>
      </c>
      <c r="C63" s="40" t="s">
        <v>155</v>
      </c>
      <c r="D63" s="38">
        <v>8.16</v>
      </c>
      <c r="E63" s="8">
        <f t="shared" si="0"/>
        <v>7.2857142857142856E-2</v>
      </c>
      <c r="F63" s="38">
        <v>197</v>
      </c>
      <c r="G63" s="38">
        <v>281</v>
      </c>
      <c r="H63" s="38">
        <v>360</v>
      </c>
      <c r="I63" s="38">
        <v>185</v>
      </c>
      <c r="J63" s="16">
        <v>0.63</v>
      </c>
      <c r="K63" s="38">
        <v>6</v>
      </c>
      <c r="L63" s="15">
        <f t="shared" si="14"/>
        <v>0.66666666666666663</v>
      </c>
      <c r="M63" s="38">
        <v>3.6</v>
      </c>
      <c r="N63" s="10">
        <f t="shared" si="2"/>
        <v>0.15189873417721519</v>
      </c>
      <c r="O63" s="38">
        <v>4</v>
      </c>
      <c r="P63" s="9">
        <f t="shared" si="3"/>
        <v>0.5</v>
      </c>
      <c r="Q63" s="11">
        <f t="shared" si="4"/>
        <v>1.4263959390862944</v>
      </c>
      <c r="R63" s="10">
        <f t="shared" si="5"/>
        <v>6.0749401153590045E-2</v>
      </c>
      <c r="S63" s="9">
        <f t="shared" si="6"/>
        <v>0.48714135021097044</v>
      </c>
      <c r="T63" s="11">
        <f t="shared" si="7"/>
        <v>1.5189189189189189</v>
      </c>
      <c r="U63" s="9">
        <f t="shared" si="8"/>
        <v>0.22109445690231716</v>
      </c>
      <c r="V63" s="15">
        <f t="shared" si="9"/>
        <v>0.88176633302898333</v>
      </c>
      <c r="W63" s="38">
        <v>85</v>
      </c>
      <c r="X63" s="11">
        <f t="shared" si="10"/>
        <v>63.75</v>
      </c>
      <c r="Y63" s="10">
        <f t="shared" si="11"/>
        <v>0.63749999999999996</v>
      </c>
      <c r="Z63" s="39">
        <v>7.1000000000000004E-3</v>
      </c>
      <c r="AA63" s="9">
        <f t="shared" si="12"/>
        <v>7.0999999999999994E-2</v>
      </c>
      <c r="AB63" s="15">
        <f t="shared" si="13"/>
        <v>0.51935192080998849</v>
      </c>
    </row>
    <row r="64" spans="1:28" ht="28.8" x14ac:dyDescent="0.3">
      <c r="A64" s="37" t="s">
        <v>97</v>
      </c>
      <c r="B64" s="71" t="s">
        <v>276</v>
      </c>
      <c r="C64" s="40" t="s">
        <v>156</v>
      </c>
      <c r="D64" s="38">
        <v>21.4</v>
      </c>
      <c r="E64" s="8">
        <f t="shared" si="0"/>
        <v>0.19107142857142856</v>
      </c>
      <c r="F64" s="38">
        <v>116</v>
      </c>
      <c r="G64" s="38">
        <v>188</v>
      </c>
      <c r="H64" s="38">
        <v>265</v>
      </c>
      <c r="I64" s="38">
        <v>168</v>
      </c>
      <c r="J64" s="16">
        <v>0.56000000000000005</v>
      </c>
      <c r="K64" s="38">
        <v>3</v>
      </c>
      <c r="L64" s="15">
        <f t="shared" si="14"/>
        <v>0.33333333333333331</v>
      </c>
      <c r="M64" s="38">
        <v>3.39</v>
      </c>
      <c r="N64" s="10">
        <f t="shared" si="2"/>
        <v>0.14303797468354432</v>
      </c>
      <c r="O64" s="38">
        <v>5</v>
      </c>
      <c r="P64" s="9">
        <f t="shared" si="3"/>
        <v>0.625</v>
      </c>
      <c r="Q64" s="11">
        <f t="shared" si="4"/>
        <v>1.6206896551724137</v>
      </c>
      <c r="R64" s="10">
        <f t="shared" si="5"/>
        <v>6.9024261293544026E-2</v>
      </c>
      <c r="S64" s="9">
        <f t="shared" si="6"/>
        <v>0.41534282700421943</v>
      </c>
      <c r="T64" s="11">
        <f t="shared" si="7"/>
        <v>1.1190476190476191</v>
      </c>
      <c r="U64" s="9">
        <f t="shared" si="8"/>
        <v>0.16288902751784848</v>
      </c>
      <c r="V64" s="15">
        <f t="shared" si="9"/>
        <v>0.85900509420572635</v>
      </c>
      <c r="W64" s="38">
        <v>61</v>
      </c>
      <c r="X64" s="11">
        <f t="shared" si="10"/>
        <v>45.75</v>
      </c>
      <c r="Y64" s="10">
        <f t="shared" si="11"/>
        <v>0.45750000000000002</v>
      </c>
      <c r="Z64" s="39">
        <v>1.34E-2</v>
      </c>
      <c r="AA64" s="9">
        <f t="shared" si="12"/>
        <v>0.13400000000000001</v>
      </c>
      <c r="AB64" s="15">
        <f t="shared" si="13"/>
        <v>0.46646198030248642</v>
      </c>
    </row>
    <row r="65" spans="1:28" ht="43.2" x14ac:dyDescent="0.3">
      <c r="A65" s="45" t="s">
        <v>97</v>
      </c>
      <c r="B65" s="71" t="s">
        <v>277</v>
      </c>
      <c r="C65" s="35" t="s">
        <v>157</v>
      </c>
      <c r="D65" s="33">
        <v>6.92</v>
      </c>
      <c r="E65" s="8">
        <f t="shared" si="0"/>
        <v>6.1785714285714284E-2</v>
      </c>
      <c r="F65" s="33">
        <v>438</v>
      </c>
      <c r="G65" s="33">
        <v>623</v>
      </c>
      <c r="H65" s="33">
        <v>952</v>
      </c>
      <c r="I65" s="33">
        <v>375</v>
      </c>
      <c r="J65" s="28">
        <v>0.88</v>
      </c>
      <c r="K65" s="33">
        <v>7</v>
      </c>
      <c r="L65" s="10">
        <f t="shared" si="14"/>
        <v>0.77777777777777779</v>
      </c>
      <c r="M65" s="33">
        <v>6.06</v>
      </c>
      <c r="N65" s="10">
        <f t="shared" si="2"/>
        <v>0.25569620253164554</v>
      </c>
      <c r="O65" s="33">
        <v>6</v>
      </c>
      <c r="P65" s="9">
        <f t="shared" si="3"/>
        <v>0.75</v>
      </c>
      <c r="Q65" s="11">
        <f t="shared" si="4"/>
        <v>1.4223744292237444</v>
      </c>
      <c r="R65" s="10">
        <f t="shared" si="5"/>
        <v>6.0578127309358784E-2</v>
      </c>
      <c r="S65" s="9">
        <f t="shared" si="6"/>
        <v>0.6658684950773559</v>
      </c>
      <c r="T65" s="11">
        <f t="shared" si="7"/>
        <v>1.6613333333333333</v>
      </c>
      <c r="U65" s="9">
        <f t="shared" si="8"/>
        <v>0.24182435710819991</v>
      </c>
      <c r="V65" s="10">
        <f t="shared" si="9"/>
        <v>0.87860393376557566</v>
      </c>
      <c r="W65" s="33">
        <v>80.400000000000006</v>
      </c>
      <c r="X65" s="11">
        <f t="shared" si="10"/>
        <v>60.300000000000004</v>
      </c>
      <c r="Y65" s="10">
        <f t="shared" si="11"/>
        <v>0.60300000000000009</v>
      </c>
      <c r="Z65" s="34">
        <v>5.5999999999999999E-3</v>
      </c>
      <c r="AA65" s="9">
        <f t="shared" si="12"/>
        <v>5.5999999999999994E-2</v>
      </c>
      <c r="AB65" s="10">
        <f t="shared" si="13"/>
        <v>0.55086810721073298</v>
      </c>
    </row>
    <row r="66" spans="1:28" x14ac:dyDescent="0.3">
      <c r="A66" s="40" t="s">
        <v>158</v>
      </c>
      <c r="B66" s="71" t="s">
        <v>278</v>
      </c>
      <c r="C66" s="46" t="s">
        <v>159</v>
      </c>
      <c r="D66" s="33">
        <v>33.9</v>
      </c>
      <c r="E66" s="8">
        <f t="shared" ref="E66:E100" si="15">D66/112</f>
        <v>0.30267857142857141</v>
      </c>
      <c r="F66" s="33">
        <v>214</v>
      </c>
      <c r="G66" s="33">
        <v>525</v>
      </c>
      <c r="H66" s="33">
        <v>831</v>
      </c>
      <c r="I66" s="33">
        <v>456</v>
      </c>
      <c r="J66" s="28">
        <v>0.63</v>
      </c>
      <c r="K66" s="33">
        <v>4</v>
      </c>
      <c r="L66" s="10">
        <f t="shared" si="14"/>
        <v>0.44444444444444442</v>
      </c>
      <c r="M66" s="33">
        <v>5.32</v>
      </c>
      <c r="N66" s="10">
        <f t="shared" ref="N66:N100" si="16">M66/23.7</f>
        <v>0.22447257383966246</v>
      </c>
      <c r="O66" s="33">
        <v>2</v>
      </c>
      <c r="P66" s="9">
        <f t="shared" ref="P66:P100" si="17">O66/8</f>
        <v>0.25</v>
      </c>
      <c r="Q66" s="11">
        <f t="shared" ref="Q66:Q100" si="18">G66/F66</f>
        <v>2.4532710280373831</v>
      </c>
      <c r="R66" s="10">
        <f t="shared" ref="R66:R100" si="19">Q66/23.48</f>
        <v>0.10448343390278463</v>
      </c>
      <c r="S66" s="9">
        <f t="shared" ref="S66:S100" si="20">AVERAGE(J66,L66,N66,P66)</f>
        <v>0.38722925457102675</v>
      </c>
      <c r="T66" s="11">
        <f t="shared" ref="T66:T100" si="21">G66/I66</f>
        <v>1.1513157894736843</v>
      </c>
      <c r="U66" s="9">
        <f t="shared" ref="U66:U100" si="22">T66/6.87</f>
        <v>0.16758599555657705</v>
      </c>
      <c r="V66" s="10">
        <f t="shared" ref="V66:V100" si="23">1-(AVERAGE(U66,R66,E66))</f>
        <v>0.80841733303735563</v>
      </c>
      <c r="W66" s="33">
        <v>103</v>
      </c>
      <c r="X66" s="11">
        <f t="shared" ref="X66:X100" si="24">W66*0.75</f>
        <v>77.25</v>
      </c>
      <c r="Y66" s="10">
        <f t="shared" ref="Y66:Y100" si="25">IF(X66&lt;=100,X66/100,1)</f>
        <v>0.77249999999999996</v>
      </c>
      <c r="Z66" s="34">
        <v>1.9E-3</v>
      </c>
      <c r="AA66" s="9">
        <f t="shared" ref="AA66:AA100" si="26">IF(Z66&lt;=0.1,Z66/0.1,1)</f>
        <v>1.9E-2</v>
      </c>
      <c r="AB66" s="10">
        <f t="shared" ref="AB66:AB100" si="27">AVERAGE(S66,V66,Y66,AA66)</f>
        <v>0.49678664690209556</v>
      </c>
    </row>
    <row r="67" spans="1:28" x14ac:dyDescent="0.3">
      <c r="A67" s="56" t="s">
        <v>160</v>
      </c>
      <c r="B67" s="71" t="s">
        <v>279</v>
      </c>
      <c r="C67" s="50" t="s">
        <v>161</v>
      </c>
      <c r="D67" s="47">
        <v>21.9</v>
      </c>
      <c r="E67" s="8">
        <f t="shared" si="15"/>
        <v>0.19553571428571428</v>
      </c>
      <c r="F67" s="47">
        <v>90.1</v>
      </c>
      <c r="G67" s="47">
        <v>221</v>
      </c>
      <c r="H67" s="47">
        <v>251</v>
      </c>
      <c r="I67" s="47">
        <v>182</v>
      </c>
      <c r="J67" s="48">
        <v>0.63</v>
      </c>
      <c r="K67" s="47">
        <v>8</v>
      </c>
      <c r="L67" s="9">
        <f t="shared" si="14"/>
        <v>0.88888888888888884</v>
      </c>
      <c r="M67" s="47">
        <v>1.92</v>
      </c>
      <c r="N67" s="10">
        <f t="shared" si="16"/>
        <v>8.1012658227848103E-2</v>
      </c>
      <c r="O67" s="47">
        <v>4</v>
      </c>
      <c r="P67" s="9">
        <f t="shared" si="17"/>
        <v>0.5</v>
      </c>
      <c r="Q67" s="11">
        <f t="shared" si="18"/>
        <v>2.4528301886792456</v>
      </c>
      <c r="R67" s="10">
        <f t="shared" si="19"/>
        <v>0.10446465880235288</v>
      </c>
      <c r="S67" s="9">
        <f t="shared" si="20"/>
        <v>0.52497538677918421</v>
      </c>
      <c r="T67" s="11">
        <f t="shared" si="21"/>
        <v>1.2142857142857142</v>
      </c>
      <c r="U67" s="9">
        <f t="shared" si="22"/>
        <v>0.17675192347681429</v>
      </c>
      <c r="V67" s="9">
        <f t="shared" si="23"/>
        <v>0.84108256781170621</v>
      </c>
      <c r="W67" s="47">
        <v>73</v>
      </c>
      <c r="X67" s="11">
        <f t="shared" si="24"/>
        <v>54.75</v>
      </c>
      <c r="Y67" s="10">
        <f t="shared" si="25"/>
        <v>0.54749999999999999</v>
      </c>
      <c r="Z67" s="48">
        <v>8.9999999999999993E-3</v>
      </c>
      <c r="AA67" s="9">
        <f t="shared" si="26"/>
        <v>8.9999999999999983E-2</v>
      </c>
      <c r="AB67" s="9">
        <f t="shared" si="27"/>
        <v>0.50088948864772254</v>
      </c>
    </row>
    <row r="68" spans="1:28" ht="28.8" x14ac:dyDescent="0.3">
      <c r="A68" s="57" t="s">
        <v>162</v>
      </c>
      <c r="B68" s="71" t="s">
        <v>280</v>
      </c>
      <c r="C68" s="32" t="s">
        <v>163</v>
      </c>
      <c r="D68" s="43">
        <v>12.1</v>
      </c>
      <c r="E68" s="8">
        <f t="shared" si="15"/>
        <v>0.10803571428571428</v>
      </c>
      <c r="F68" s="43">
        <v>115</v>
      </c>
      <c r="G68" s="43">
        <v>297</v>
      </c>
      <c r="H68" s="43">
        <v>386</v>
      </c>
      <c r="I68" s="43">
        <v>194</v>
      </c>
      <c r="J68" s="29">
        <v>0.63</v>
      </c>
      <c r="K68" s="43">
        <v>7</v>
      </c>
      <c r="L68" s="23">
        <f t="shared" si="14"/>
        <v>0.77777777777777779</v>
      </c>
      <c r="M68" s="43">
        <v>5.27</v>
      </c>
      <c r="N68" s="10">
        <f t="shared" si="16"/>
        <v>0.22236286919831222</v>
      </c>
      <c r="O68" s="43">
        <v>5</v>
      </c>
      <c r="P68" s="9">
        <f t="shared" si="17"/>
        <v>0.625</v>
      </c>
      <c r="Q68" s="11">
        <f t="shared" si="18"/>
        <v>2.5826086956521741</v>
      </c>
      <c r="R68" s="10">
        <f t="shared" si="19"/>
        <v>0.10999185245537368</v>
      </c>
      <c r="S68" s="9">
        <f t="shared" si="20"/>
        <v>0.56378516174402249</v>
      </c>
      <c r="T68" s="11">
        <f t="shared" si="21"/>
        <v>1.5309278350515463</v>
      </c>
      <c r="U68" s="9">
        <f t="shared" si="22"/>
        <v>0.22284247962904605</v>
      </c>
      <c r="V68" s="23">
        <f t="shared" si="23"/>
        <v>0.85304331787662202</v>
      </c>
      <c r="W68" s="43">
        <v>67.400000000000006</v>
      </c>
      <c r="X68" s="11">
        <f t="shared" si="24"/>
        <v>50.550000000000004</v>
      </c>
      <c r="Y68" s="10">
        <f t="shared" si="25"/>
        <v>0.50550000000000006</v>
      </c>
      <c r="Z68" s="29">
        <v>1.0999999999999999E-2</v>
      </c>
      <c r="AA68" s="9">
        <f t="shared" si="26"/>
        <v>0.10999999999999999</v>
      </c>
      <c r="AB68" s="23">
        <f t="shared" si="27"/>
        <v>0.50808211990516117</v>
      </c>
    </row>
    <row r="69" spans="1:28" x14ac:dyDescent="0.3">
      <c r="A69" s="45" t="s">
        <v>164</v>
      </c>
      <c r="B69" s="71" t="s">
        <v>281</v>
      </c>
      <c r="C69" s="58" t="s">
        <v>165</v>
      </c>
      <c r="D69" s="35">
        <v>16</v>
      </c>
      <c r="E69" s="8">
        <f t="shared" si="15"/>
        <v>0.14285714285714285</v>
      </c>
      <c r="F69" s="35">
        <v>123</v>
      </c>
      <c r="G69" s="35">
        <v>484</v>
      </c>
      <c r="H69" s="35">
        <v>503</v>
      </c>
      <c r="I69" s="35">
        <v>264</v>
      </c>
      <c r="J69" s="18">
        <v>0.75</v>
      </c>
      <c r="K69" s="35">
        <v>7</v>
      </c>
      <c r="L69" s="8">
        <f t="shared" si="14"/>
        <v>0.77777777777777779</v>
      </c>
      <c r="M69" s="35">
        <v>11.6</v>
      </c>
      <c r="N69" s="10">
        <f t="shared" si="16"/>
        <v>0.48945147679324896</v>
      </c>
      <c r="O69" s="35">
        <v>7</v>
      </c>
      <c r="P69" s="9">
        <f t="shared" si="17"/>
        <v>0.875</v>
      </c>
      <c r="Q69" s="11">
        <f t="shared" si="18"/>
        <v>3.934959349593496</v>
      </c>
      <c r="R69" s="10">
        <f t="shared" si="19"/>
        <v>0.16758770654146066</v>
      </c>
      <c r="S69" s="9">
        <f t="shared" si="20"/>
        <v>0.72305731364275672</v>
      </c>
      <c r="T69" s="11">
        <f t="shared" si="21"/>
        <v>1.8333333333333333</v>
      </c>
      <c r="U69" s="9">
        <f t="shared" si="22"/>
        <v>0.26686074721009218</v>
      </c>
      <c r="V69" s="8">
        <f t="shared" si="23"/>
        <v>0.80756480113043472</v>
      </c>
      <c r="W69" s="35">
        <v>105</v>
      </c>
      <c r="X69" s="11">
        <f t="shared" si="24"/>
        <v>78.75</v>
      </c>
      <c r="Y69" s="10">
        <f t="shared" si="25"/>
        <v>0.78749999999999998</v>
      </c>
      <c r="Z69" s="36">
        <v>2.0999999999999999E-3</v>
      </c>
      <c r="AA69" s="9">
        <f t="shared" si="26"/>
        <v>2.0999999999999998E-2</v>
      </c>
      <c r="AB69" s="8">
        <f t="shared" si="27"/>
        <v>0.58478052869329789</v>
      </c>
    </row>
    <row r="70" spans="1:28" ht="28.8" x14ac:dyDescent="0.3">
      <c r="A70" s="25" t="s">
        <v>166</v>
      </c>
      <c r="B70" s="71" t="s">
        <v>282</v>
      </c>
      <c r="C70" s="6" t="s">
        <v>167</v>
      </c>
      <c r="D70" s="35">
        <v>27.1</v>
      </c>
      <c r="E70" s="8">
        <f t="shared" si="15"/>
        <v>0.24196428571428572</v>
      </c>
      <c r="F70" s="35">
        <v>6.82</v>
      </c>
      <c r="G70" s="35">
        <v>14.9</v>
      </c>
      <c r="H70" s="35">
        <v>30.3</v>
      </c>
      <c r="I70" s="35">
        <v>12.4</v>
      </c>
      <c r="J70" s="18">
        <v>0.5</v>
      </c>
      <c r="K70" s="35">
        <v>5</v>
      </c>
      <c r="L70" s="8">
        <f t="shared" si="14"/>
        <v>0.55555555555555558</v>
      </c>
      <c r="M70" s="35">
        <v>5.7</v>
      </c>
      <c r="N70" s="10">
        <f t="shared" si="16"/>
        <v>0.24050632911392406</v>
      </c>
      <c r="O70" s="35">
        <v>2</v>
      </c>
      <c r="P70" s="9">
        <f t="shared" si="17"/>
        <v>0.25</v>
      </c>
      <c r="Q70" s="11">
        <f t="shared" si="18"/>
        <v>2.1847507331378297</v>
      </c>
      <c r="R70" s="10">
        <f t="shared" si="19"/>
        <v>9.304730549990757E-2</v>
      </c>
      <c r="S70" s="9">
        <f t="shared" si="20"/>
        <v>0.3865154711673699</v>
      </c>
      <c r="T70" s="11">
        <f t="shared" si="21"/>
        <v>1.2016129032258065</v>
      </c>
      <c r="U70" s="9">
        <f t="shared" si="22"/>
        <v>0.17490726393388742</v>
      </c>
      <c r="V70" s="8">
        <f t="shared" si="23"/>
        <v>0.83002704828397311</v>
      </c>
      <c r="W70" s="35">
        <v>107</v>
      </c>
      <c r="X70" s="11">
        <f t="shared" si="24"/>
        <v>80.25</v>
      </c>
      <c r="Y70" s="10">
        <f t="shared" si="25"/>
        <v>0.80249999999999999</v>
      </c>
      <c r="Z70" s="36">
        <v>3.2000000000000002E-3</v>
      </c>
      <c r="AA70" s="9">
        <f t="shared" si="26"/>
        <v>3.2000000000000001E-2</v>
      </c>
      <c r="AB70" s="8">
        <f t="shared" si="27"/>
        <v>0.51276062986283577</v>
      </c>
    </row>
    <row r="71" spans="1:28" x14ac:dyDescent="0.3">
      <c r="A71" s="49" t="s">
        <v>160</v>
      </c>
      <c r="B71" s="71" t="s">
        <v>283</v>
      </c>
      <c r="C71" s="50" t="s">
        <v>168</v>
      </c>
      <c r="D71" s="47">
        <v>8.1199999999999992</v>
      </c>
      <c r="E71" s="8">
        <f t="shared" si="15"/>
        <v>7.2499999999999995E-2</v>
      </c>
      <c r="F71" s="47">
        <v>62.8</v>
      </c>
      <c r="G71" s="47">
        <v>214</v>
      </c>
      <c r="H71" s="47">
        <v>433</v>
      </c>
      <c r="I71" s="47">
        <v>132</v>
      </c>
      <c r="J71" s="48">
        <v>0.59</v>
      </c>
      <c r="K71" s="47">
        <v>8</v>
      </c>
      <c r="L71" s="9">
        <f t="shared" si="14"/>
        <v>0.88888888888888884</v>
      </c>
      <c r="M71" s="47">
        <v>3.15</v>
      </c>
      <c r="N71" s="10">
        <f t="shared" si="16"/>
        <v>0.13291139240506328</v>
      </c>
      <c r="O71" s="47">
        <v>4</v>
      </c>
      <c r="P71" s="9">
        <f t="shared" si="17"/>
        <v>0.5</v>
      </c>
      <c r="Q71" s="11">
        <f t="shared" si="18"/>
        <v>3.4076433121019112</v>
      </c>
      <c r="R71" s="10">
        <f t="shared" si="19"/>
        <v>0.14512961295152943</v>
      </c>
      <c r="S71" s="9">
        <f t="shared" si="20"/>
        <v>0.52795007032348806</v>
      </c>
      <c r="T71" s="11">
        <f t="shared" si="21"/>
        <v>1.6212121212121211</v>
      </c>
      <c r="U71" s="9">
        <f t="shared" si="22"/>
        <v>0.23598429711966828</v>
      </c>
      <c r="V71" s="9">
        <f t="shared" si="23"/>
        <v>0.84879536330960081</v>
      </c>
      <c r="W71" s="47">
        <v>89.9</v>
      </c>
      <c r="X71" s="11">
        <f t="shared" si="24"/>
        <v>67.425000000000011</v>
      </c>
      <c r="Y71" s="10">
        <f t="shared" si="25"/>
        <v>0.67425000000000013</v>
      </c>
      <c r="Z71" s="48">
        <v>0</v>
      </c>
      <c r="AA71" s="9">
        <f t="shared" si="26"/>
        <v>0</v>
      </c>
      <c r="AB71" s="9">
        <f t="shared" si="27"/>
        <v>0.51274885840827222</v>
      </c>
    </row>
    <row r="72" spans="1:28" x14ac:dyDescent="0.3">
      <c r="A72" s="52" t="s">
        <v>169</v>
      </c>
      <c r="B72" s="71" t="s">
        <v>284</v>
      </c>
      <c r="C72" s="14" t="s">
        <v>170</v>
      </c>
      <c r="D72" s="43">
        <v>5.7</v>
      </c>
      <c r="E72" s="8">
        <f t="shared" si="15"/>
        <v>5.0892857142857142E-2</v>
      </c>
      <c r="F72" s="43">
        <v>206</v>
      </c>
      <c r="G72" s="43">
        <v>372</v>
      </c>
      <c r="H72" s="43">
        <v>453</v>
      </c>
      <c r="I72" s="43">
        <v>267</v>
      </c>
      <c r="J72" s="29">
        <v>0.88</v>
      </c>
      <c r="K72" s="43">
        <v>8</v>
      </c>
      <c r="L72" s="23">
        <f t="shared" si="14"/>
        <v>0.88888888888888884</v>
      </c>
      <c r="M72" s="43">
        <v>3.56</v>
      </c>
      <c r="N72" s="10">
        <f t="shared" si="16"/>
        <v>0.15021097046413504</v>
      </c>
      <c r="O72" s="43">
        <v>4</v>
      </c>
      <c r="P72" s="9">
        <f t="shared" si="17"/>
        <v>0.5</v>
      </c>
      <c r="Q72" s="11">
        <f t="shared" si="18"/>
        <v>1.8058252427184467</v>
      </c>
      <c r="R72" s="10">
        <f t="shared" si="19"/>
        <v>7.6909081887497732E-2</v>
      </c>
      <c r="S72" s="9">
        <f t="shared" si="20"/>
        <v>0.60477496483825588</v>
      </c>
      <c r="T72" s="11">
        <f t="shared" si="21"/>
        <v>1.3932584269662922</v>
      </c>
      <c r="U72" s="9">
        <f t="shared" si="22"/>
        <v>0.20280326447835403</v>
      </c>
      <c r="V72" s="23">
        <f t="shared" si="23"/>
        <v>0.88979826549709706</v>
      </c>
      <c r="W72" s="43">
        <v>53.5</v>
      </c>
      <c r="X72" s="11">
        <f t="shared" si="24"/>
        <v>40.125</v>
      </c>
      <c r="Y72" s="10">
        <f t="shared" si="25"/>
        <v>0.40125</v>
      </c>
      <c r="Z72" s="29">
        <v>1.4999999999999999E-2</v>
      </c>
      <c r="AA72" s="9">
        <f t="shared" si="26"/>
        <v>0.15</v>
      </c>
      <c r="AB72" s="23">
        <f t="shared" si="27"/>
        <v>0.51145580758383824</v>
      </c>
    </row>
    <row r="73" spans="1:28" ht="28.8" x14ac:dyDescent="0.3">
      <c r="A73" s="45" t="s">
        <v>104</v>
      </c>
      <c r="B73" s="71" t="s">
        <v>285</v>
      </c>
      <c r="C73" s="59" t="s">
        <v>171</v>
      </c>
      <c r="D73" s="38">
        <v>6.19</v>
      </c>
      <c r="E73" s="8">
        <f t="shared" si="15"/>
        <v>5.5267857142857146E-2</v>
      </c>
      <c r="F73" s="38">
        <v>1383</v>
      </c>
      <c r="G73" s="38">
        <v>1522</v>
      </c>
      <c r="H73" s="38">
        <v>2288</v>
      </c>
      <c r="I73" s="38">
        <v>1310</v>
      </c>
      <c r="J73" s="39">
        <v>0.75</v>
      </c>
      <c r="K73" s="38">
        <v>8</v>
      </c>
      <c r="L73" s="15">
        <f t="shared" si="14"/>
        <v>0.88888888888888884</v>
      </c>
      <c r="M73" s="38">
        <v>5.16</v>
      </c>
      <c r="N73" s="10">
        <f t="shared" si="16"/>
        <v>0.21772151898734179</v>
      </c>
      <c r="O73" s="38">
        <v>6</v>
      </c>
      <c r="P73" s="9">
        <f t="shared" si="17"/>
        <v>0.75</v>
      </c>
      <c r="Q73" s="11">
        <f t="shared" si="18"/>
        <v>1.1005061460592913</v>
      </c>
      <c r="R73" s="10">
        <f t="shared" si="19"/>
        <v>4.6869938077482597E-2</v>
      </c>
      <c r="S73" s="9">
        <f t="shared" si="20"/>
        <v>0.65165260196905761</v>
      </c>
      <c r="T73" s="11">
        <f t="shared" si="21"/>
        <v>1.1618320610687023</v>
      </c>
      <c r="U73" s="9">
        <f t="shared" si="22"/>
        <v>0.16911674833605564</v>
      </c>
      <c r="V73" s="15">
        <f t="shared" si="23"/>
        <v>0.90958181881453481</v>
      </c>
      <c r="W73" s="38">
        <v>32.1</v>
      </c>
      <c r="X73" s="11">
        <f t="shared" si="24"/>
        <v>24.075000000000003</v>
      </c>
      <c r="Y73" s="10">
        <f t="shared" si="25"/>
        <v>0.24075000000000002</v>
      </c>
      <c r="Z73" s="39">
        <v>2.3E-2</v>
      </c>
      <c r="AA73" s="9">
        <f t="shared" si="26"/>
        <v>0.22999999999999998</v>
      </c>
      <c r="AB73" s="15">
        <f t="shared" si="27"/>
        <v>0.50799610519589811</v>
      </c>
    </row>
    <row r="74" spans="1:28" ht="28.8" x14ac:dyDescent="0.3">
      <c r="A74" s="52" t="s">
        <v>110</v>
      </c>
      <c r="B74" s="71" t="s">
        <v>286</v>
      </c>
      <c r="C74" s="14" t="s">
        <v>172</v>
      </c>
      <c r="D74" s="43">
        <v>13.8</v>
      </c>
      <c r="E74" s="8">
        <f t="shared" si="15"/>
        <v>0.12321428571428572</v>
      </c>
      <c r="F74" s="43">
        <v>344</v>
      </c>
      <c r="G74" s="43">
        <v>1340</v>
      </c>
      <c r="H74" s="43">
        <v>1677</v>
      </c>
      <c r="I74" s="43">
        <v>1221</v>
      </c>
      <c r="J74" s="24">
        <v>0.75</v>
      </c>
      <c r="K74" s="43">
        <v>9</v>
      </c>
      <c r="L74" s="23">
        <f t="shared" si="14"/>
        <v>1</v>
      </c>
      <c r="M74" s="43">
        <v>8.24</v>
      </c>
      <c r="N74" s="10">
        <f t="shared" si="16"/>
        <v>0.34767932489451481</v>
      </c>
      <c r="O74" s="43">
        <v>5</v>
      </c>
      <c r="P74" s="9">
        <f t="shared" si="17"/>
        <v>0.625</v>
      </c>
      <c r="Q74" s="11">
        <f t="shared" si="18"/>
        <v>3.8953488372093021</v>
      </c>
      <c r="R74" s="10">
        <f t="shared" si="19"/>
        <v>0.16590071708727863</v>
      </c>
      <c r="S74" s="9">
        <f t="shared" si="20"/>
        <v>0.68066983122362867</v>
      </c>
      <c r="T74" s="11">
        <f t="shared" si="21"/>
        <v>1.0974610974610974</v>
      </c>
      <c r="U74" s="9">
        <f t="shared" si="22"/>
        <v>0.15974688463771433</v>
      </c>
      <c r="V74" s="23">
        <f t="shared" si="23"/>
        <v>0.85037937085357374</v>
      </c>
      <c r="W74" s="43">
        <v>65.3</v>
      </c>
      <c r="X74" s="11">
        <f t="shared" si="24"/>
        <v>48.974999999999994</v>
      </c>
      <c r="Y74" s="10">
        <f t="shared" si="25"/>
        <v>0.48974999999999996</v>
      </c>
      <c r="Z74" s="29">
        <v>5.0000000000000001E-4</v>
      </c>
      <c r="AA74" s="9">
        <f t="shared" si="26"/>
        <v>5.0000000000000001E-3</v>
      </c>
      <c r="AB74" s="23">
        <f t="shared" si="27"/>
        <v>0.50644980051930055</v>
      </c>
    </row>
    <row r="75" spans="1:28" ht="28.8" x14ac:dyDescent="0.3">
      <c r="A75" s="12" t="s">
        <v>173</v>
      </c>
      <c r="B75" s="71" t="s">
        <v>287</v>
      </c>
      <c r="C75" s="12" t="s">
        <v>174</v>
      </c>
      <c r="D75" s="33">
        <v>21</v>
      </c>
      <c r="E75" s="8">
        <f t="shared" si="15"/>
        <v>0.1875</v>
      </c>
      <c r="F75" s="33">
        <v>168</v>
      </c>
      <c r="G75" s="33">
        <v>821</v>
      </c>
      <c r="H75" s="33">
        <v>1013</v>
      </c>
      <c r="I75" s="33">
        <v>451</v>
      </c>
      <c r="J75" s="28">
        <v>0.94</v>
      </c>
      <c r="K75" s="33">
        <v>9</v>
      </c>
      <c r="L75" s="10">
        <f t="shared" si="14"/>
        <v>1</v>
      </c>
      <c r="M75" s="33">
        <v>9.43</v>
      </c>
      <c r="N75" s="10">
        <f t="shared" si="16"/>
        <v>0.39789029535864978</v>
      </c>
      <c r="O75" s="33">
        <v>6</v>
      </c>
      <c r="P75" s="9">
        <f t="shared" si="17"/>
        <v>0.75</v>
      </c>
      <c r="Q75" s="11">
        <f t="shared" si="18"/>
        <v>4.8869047619047619</v>
      </c>
      <c r="R75" s="10">
        <f t="shared" si="19"/>
        <v>0.20813052648657418</v>
      </c>
      <c r="S75" s="9">
        <f t="shared" si="20"/>
        <v>0.77197257383966245</v>
      </c>
      <c r="T75" s="11">
        <f t="shared" si="21"/>
        <v>1.8203991130820398</v>
      </c>
      <c r="U75" s="9">
        <f t="shared" si="22"/>
        <v>0.26497803683872484</v>
      </c>
      <c r="V75" s="10">
        <f t="shared" si="23"/>
        <v>0.77979714555823365</v>
      </c>
      <c r="W75" s="33">
        <v>47.3</v>
      </c>
      <c r="X75" s="11">
        <f t="shared" si="24"/>
        <v>35.474999999999994</v>
      </c>
      <c r="Y75" s="10">
        <f t="shared" si="25"/>
        <v>0.35474999999999995</v>
      </c>
      <c r="Z75" s="34">
        <v>1.17E-2</v>
      </c>
      <c r="AA75" s="9">
        <f t="shared" si="26"/>
        <v>0.11699999999999999</v>
      </c>
      <c r="AB75" s="10">
        <f t="shared" si="27"/>
        <v>0.50587992984947405</v>
      </c>
    </row>
    <row r="76" spans="1:28" ht="28.8" x14ac:dyDescent="0.3">
      <c r="A76" s="12" t="s">
        <v>91</v>
      </c>
      <c r="B76" s="71" t="s">
        <v>288</v>
      </c>
      <c r="C76" s="12" t="s">
        <v>175</v>
      </c>
      <c r="D76" s="38">
        <v>16.8</v>
      </c>
      <c r="E76" s="8">
        <f t="shared" si="15"/>
        <v>0.15</v>
      </c>
      <c r="F76" s="38">
        <v>112</v>
      </c>
      <c r="G76" s="38">
        <v>322</v>
      </c>
      <c r="H76" s="38">
        <v>429</v>
      </c>
      <c r="I76" s="38">
        <v>291</v>
      </c>
      <c r="J76" s="16">
        <v>0.75</v>
      </c>
      <c r="K76" s="38">
        <v>8</v>
      </c>
      <c r="L76" s="15">
        <f t="shared" si="14"/>
        <v>0.88888888888888884</v>
      </c>
      <c r="M76" s="38">
        <v>6.91</v>
      </c>
      <c r="N76" s="10">
        <f t="shared" si="16"/>
        <v>0.29156118143459919</v>
      </c>
      <c r="O76" s="38">
        <v>4</v>
      </c>
      <c r="P76" s="9">
        <f t="shared" si="17"/>
        <v>0.5</v>
      </c>
      <c r="Q76" s="11">
        <f t="shared" si="18"/>
        <v>2.875</v>
      </c>
      <c r="R76" s="10">
        <f t="shared" si="19"/>
        <v>0.12244463373083475</v>
      </c>
      <c r="S76" s="9">
        <f t="shared" si="20"/>
        <v>0.60761251758087198</v>
      </c>
      <c r="T76" s="11">
        <f t="shared" si="21"/>
        <v>1.1065292096219932</v>
      </c>
      <c r="U76" s="9">
        <f t="shared" si="22"/>
        <v>0.16106684273973701</v>
      </c>
      <c r="V76" s="15">
        <f t="shared" si="23"/>
        <v>0.85549617450980942</v>
      </c>
      <c r="W76" s="38">
        <v>57.9</v>
      </c>
      <c r="X76" s="11">
        <f t="shared" si="24"/>
        <v>43.424999999999997</v>
      </c>
      <c r="Y76" s="10">
        <f t="shared" si="25"/>
        <v>0.43424999999999997</v>
      </c>
      <c r="Z76" s="39">
        <v>1.2500000000000001E-2</v>
      </c>
      <c r="AA76" s="9">
        <f t="shared" si="26"/>
        <v>0.125</v>
      </c>
      <c r="AB76" s="15">
        <f t="shared" si="27"/>
        <v>0.50558967302267033</v>
      </c>
    </row>
    <row r="77" spans="1:28" x14ac:dyDescent="0.3">
      <c r="A77" s="57" t="s">
        <v>140</v>
      </c>
      <c r="B77" s="71" t="s">
        <v>289</v>
      </c>
      <c r="C77" s="57" t="s">
        <v>176</v>
      </c>
      <c r="D77" s="43">
        <v>11.3</v>
      </c>
      <c r="E77" s="8">
        <f t="shared" si="15"/>
        <v>0.10089285714285715</v>
      </c>
      <c r="F77" s="43">
        <v>372</v>
      </c>
      <c r="G77" s="43">
        <v>820</v>
      </c>
      <c r="H77" s="43">
        <v>1264</v>
      </c>
      <c r="I77" s="43">
        <v>730</v>
      </c>
      <c r="J77" s="24">
        <v>0.69</v>
      </c>
      <c r="K77" s="43">
        <v>8</v>
      </c>
      <c r="L77" s="23">
        <f t="shared" si="14"/>
        <v>0.88888888888888884</v>
      </c>
      <c r="M77" s="43">
        <v>5.0999999999999996</v>
      </c>
      <c r="N77" s="10">
        <f t="shared" si="16"/>
        <v>0.2151898734177215</v>
      </c>
      <c r="O77" s="43">
        <v>5</v>
      </c>
      <c r="P77" s="9">
        <f t="shared" si="17"/>
        <v>0.625</v>
      </c>
      <c r="Q77" s="11">
        <f t="shared" si="18"/>
        <v>2.204301075268817</v>
      </c>
      <c r="R77" s="10">
        <f t="shared" si="19"/>
        <v>9.3879943580443659E-2</v>
      </c>
      <c r="S77" s="9">
        <f t="shared" si="20"/>
        <v>0.60476969057665264</v>
      </c>
      <c r="T77" s="11">
        <f t="shared" si="21"/>
        <v>1.1232876712328768</v>
      </c>
      <c r="U77" s="9">
        <f t="shared" si="22"/>
        <v>0.163506211242049</v>
      </c>
      <c r="V77" s="23">
        <f t="shared" si="23"/>
        <v>0.88057366267821668</v>
      </c>
      <c r="W77" s="43">
        <v>47.2</v>
      </c>
      <c r="X77" s="11">
        <f t="shared" si="24"/>
        <v>35.400000000000006</v>
      </c>
      <c r="Y77" s="10">
        <f t="shared" si="25"/>
        <v>0.35400000000000004</v>
      </c>
      <c r="Z77" s="29">
        <v>1.8100000000000002E-2</v>
      </c>
      <c r="AA77" s="9">
        <f t="shared" si="26"/>
        <v>0.18099999999999999</v>
      </c>
      <c r="AB77" s="23">
        <f t="shared" si="27"/>
        <v>0.50508583831371734</v>
      </c>
    </row>
    <row r="78" spans="1:28" x14ac:dyDescent="0.3">
      <c r="A78" s="59" t="s">
        <v>177</v>
      </c>
      <c r="B78" s="71" t="s">
        <v>290</v>
      </c>
      <c r="C78" s="59" t="s">
        <v>178</v>
      </c>
      <c r="D78" s="33">
        <v>18.2</v>
      </c>
      <c r="E78" s="8">
        <f t="shared" si="15"/>
        <v>0.16250000000000001</v>
      </c>
      <c r="F78" s="33">
        <v>116</v>
      </c>
      <c r="G78" s="33">
        <v>385</v>
      </c>
      <c r="H78" s="33">
        <v>540</v>
      </c>
      <c r="I78" s="33">
        <v>289</v>
      </c>
      <c r="J78" s="34">
        <v>0.77</v>
      </c>
      <c r="K78" s="33">
        <v>9</v>
      </c>
      <c r="L78" s="10">
        <f t="shared" si="14"/>
        <v>1</v>
      </c>
      <c r="M78" s="33">
        <v>6.97</v>
      </c>
      <c r="N78" s="10">
        <f t="shared" si="16"/>
        <v>0.2940928270042194</v>
      </c>
      <c r="O78" s="33">
        <v>3</v>
      </c>
      <c r="P78" s="9">
        <f t="shared" si="17"/>
        <v>0.375</v>
      </c>
      <c r="Q78" s="11">
        <f t="shared" si="18"/>
        <v>3.3189655172413794</v>
      </c>
      <c r="R78" s="10">
        <f t="shared" si="19"/>
        <v>0.14135287552135348</v>
      </c>
      <c r="S78" s="9">
        <f t="shared" si="20"/>
        <v>0.60977320675105484</v>
      </c>
      <c r="T78" s="11">
        <f t="shared" si="21"/>
        <v>1.3321799307958477</v>
      </c>
      <c r="U78" s="9">
        <f t="shared" si="22"/>
        <v>0.19391265368207392</v>
      </c>
      <c r="V78" s="10">
        <f t="shared" si="23"/>
        <v>0.8340781569321909</v>
      </c>
      <c r="W78" s="33">
        <v>67.400000000000006</v>
      </c>
      <c r="X78" s="11">
        <f t="shared" si="24"/>
        <v>50.550000000000004</v>
      </c>
      <c r="Y78" s="10">
        <f t="shared" si="25"/>
        <v>0.50550000000000006</v>
      </c>
      <c r="Z78" s="34">
        <v>5.3E-3</v>
      </c>
      <c r="AA78" s="9">
        <f t="shared" si="26"/>
        <v>5.2999999999999999E-2</v>
      </c>
      <c r="AB78" s="10">
        <f t="shared" si="27"/>
        <v>0.50058784092081143</v>
      </c>
    </row>
    <row r="79" spans="1:28" ht="28.8" x14ac:dyDescent="0.3">
      <c r="A79" s="59" t="s">
        <v>179</v>
      </c>
      <c r="B79" s="71" t="s">
        <v>291</v>
      </c>
      <c r="C79" s="60" t="s">
        <v>180</v>
      </c>
      <c r="D79" s="33">
        <v>10.6</v>
      </c>
      <c r="E79" s="8">
        <f t="shared" si="15"/>
        <v>9.464285714285714E-2</v>
      </c>
      <c r="F79" s="33">
        <v>23.9</v>
      </c>
      <c r="G79" s="33">
        <v>40.6</v>
      </c>
      <c r="H79" s="33">
        <v>93.9</v>
      </c>
      <c r="I79" s="33">
        <v>33</v>
      </c>
      <c r="J79" s="34">
        <v>0.69</v>
      </c>
      <c r="K79" s="33">
        <v>6</v>
      </c>
      <c r="L79" s="10">
        <f t="shared" si="14"/>
        <v>0.66666666666666663</v>
      </c>
      <c r="M79" s="33">
        <v>2.85</v>
      </c>
      <c r="N79" s="10">
        <f t="shared" si="16"/>
        <v>0.12025316455696203</v>
      </c>
      <c r="O79" s="33">
        <v>2</v>
      </c>
      <c r="P79" s="9">
        <f t="shared" si="17"/>
        <v>0.25</v>
      </c>
      <c r="Q79" s="11">
        <f t="shared" si="18"/>
        <v>1.6987447698744771</v>
      </c>
      <c r="R79" s="10">
        <f t="shared" si="19"/>
        <v>7.2348584747635308E-2</v>
      </c>
      <c r="S79" s="9">
        <f t="shared" si="20"/>
        <v>0.43172995780590712</v>
      </c>
      <c r="T79" s="11">
        <f t="shared" si="21"/>
        <v>1.2303030303030305</v>
      </c>
      <c r="U79" s="9">
        <f t="shared" si="22"/>
        <v>0.17908341052445859</v>
      </c>
      <c r="V79" s="10">
        <f t="shared" si="23"/>
        <v>0.88464171586168294</v>
      </c>
      <c r="W79" s="33">
        <v>80.5</v>
      </c>
      <c r="X79" s="11">
        <f t="shared" si="24"/>
        <v>60.375</v>
      </c>
      <c r="Y79" s="10">
        <f t="shared" si="25"/>
        <v>0.60375000000000001</v>
      </c>
      <c r="Z79" s="34">
        <v>7.4000000000000003E-3</v>
      </c>
      <c r="AA79" s="9">
        <f t="shared" si="26"/>
        <v>7.3999999999999996E-2</v>
      </c>
      <c r="AB79" s="10">
        <f t="shared" si="27"/>
        <v>0.49853041841689755</v>
      </c>
    </row>
    <row r="80" spans="1:28" ht="28.8" x14ac:dyDescent="0.3">
      <c r="A80" s="17" t="s">
        <v>181</v>
      </c>
      <c r="B80" s="71" t="s">
        <v>292</v>
      </c>
      <c r="C80" s="17" t="s">
        <v>182</v>
      </c>
      <c r="D80" s="35">
        <v>29.1</v>
      </c>
      <c r="E80" s="8">
        <f t="shared" si="15"/>
        <v>0.25982142857142859</v>
      </c>
      <c r="F80" s="35">
        <v>30.5</v>
      </c>
      <c r="G80" s="35">
        <v>157</v>
      </c>
      <c r="H80" s="35">
        <v>232</v>
      </c>
      <c r="I80" s="35">
        <v>61.8</v>
      </c>
      <c r="J80" s="18">
        <v>0.69</v>
      </c>
      <c r="K80" s="35">
        <v>6</v>
      </c>
      <c r="L80" s="8">
        <f t="shared" si="14"/>
        <v>0.66666666666666663</v>
      </c>
      <c r="M80" s="35">
        <v>11.8</v>
      </c>
      <c r="N80" s="10">
        <f t="shared" si="16"/>
        <v>0.49789029535864981</v>
      </c>
      <c r="O80" s="35">
        <v>5</v>
      </c>
      <c r="P80" s="9">
        <f t="shared" si="17"/>
        <v>0.625</v>
      </c>
      <c r="Q80" s="11">
        <f t="shared" si="18"/>
        <v>5.1475409836065573</v>
      </c>
      <c r="R80" s="10">
        <f t="shared" si="19"/>
        <v>0.21923087664423158</v>
      </c>
      <c r="S80" s="9">
        <f t="shared" si="20"/>
        <v>0.6198892405063291</v>
      </c>
      <c r="T80" s="11">
        <f t="shared" si="21"/>
        <v>2.5404530744336569</v>
      </c>
      <c r="U80" s="9">
        <f t="shared" si="22"/>
        <v>0.36978938492484087</v>
      </c>
      <c r="V80" s="8">
        <f t="shared" si="23"/>
        <v>0.71705276995316636</v>
      </c>
      <c r="W80" s="35">
        <v>86.5</v>
      </c>
      <c r="X80" s="11">
        <f t="shared" si="24"/>
        <v>64.875</v>
      </c>
      <c r="Y80" s="10">
        <f t="shared" si="25"/>
        <v>0.64875000000000005</v>
      </c>
      <c r="Z80" s="36">
        <v>0</v>
      </c>
      <c r="AA80" s="9">
        <f t="shared" si="26"/>
        <v>0</v>
      </c>
      <c r="AB80" s="8">
        <f t="shared" si="27"/>
        <v>0.49642300261487393</v>
      </c>
    </row>
    <row r="81" spans="1:28" x14ac:dyDescent="0.3">
      <c r="A81" s="19" t="s">
        <v>183</v>
      </c>
      <c r="B81" s="71" t="s">
        <v>184</v>
      </c>
      <c r="C81" s="14" t="s">
        <v>184</v>
      </c>
      <c r="D81" s="43">
        <v>36.1</v>
      </c>
      <c r="E81" s="8">
        <f t="shared" si="15"/>
        <v>0.32232142857142859</v>
      </c>
      <c r="F81" s="43">
        <v>103</v>
      </c>
      <c r="G81" s="43">
        <v>1002</v>
      </c>
      <c r="H81" s="43">
        <v>1452</v>
      </c>
      <c r="I81" s="43">
        <v>881</v>
      </c>
      <c r="J81" s="29">
        <v>0.69</v>
      </c>
      <c r="K81" s="43">
        <v>7</v>
      </c>
      <c r="L81" s="23">
        <f t="shared" si="14"/>
        <v>0.77777777777777779</v>
      </c>
      <c r="M81" s="43">
        <v>15</v>
      </c>
      <c r="N81" s="10">
        <f t="shared" si="16"/>
        <v>0.63291139240506333</v>
      </c>
      <c r="O81" s="43">
        <v>4</v>
      </c>
      <c r="P81" s="9">
        <f t="shared" si="17"/>
        <v>0.5</v>
      </c>
      <c r="Q81" s="11">
        <f t="shared" si="18"/>
        <v>9.7281553398058254</v>
      </c>
      <c r="R81" s="10">
        <f t="shared" si="19"/>
        <v>0.41431666694232644</v>
      </c>
      <c r="S81" s="9">
        <f t="shared" si="20"/>
        <v>0.6501722925457103</v>
      </c>
      <c r="T81" s="11">
        <f t="shared" si="21"/>
        <v>1.1373439273552781</v>
      </c>
      <c r="U81" s="9">
        <f t="shared" si="22"/>
        <v>0.16555224561212201</v>
      </c>
      <c r="V81" s="23">
        <f t="shared" si="23"/>
        <v>0.69926988629137421</v>
      </c>
      <c r="W81" s="43">
        <v>64.900000000000006</v>
      </c>
      <c r="X81" s="11">
        <f t="shared" si="24"/>
        <v>48.675000000000004</v>
      </c>
      <c r="Y81" s="10">
        <f t="shared" si="25"/>
        <v>0.48675000000000002</v>
      </c>
      <c r="Z81" s="29">
        <v>1.49E-2</v>
      </c>
      <c r="AA81" s="9">
        <f t="shared" si="26"/>
        <v>0.14899999999999999</v>
      </c>
      <c r="AB81" s="23">
        <f t="shared" si="27"/>
        <v>0.49629804470927114</v>
      </c>
    </row>
    <row r="82" spans="1:28" ht="28.8" x14ac:dyDescent="0.3">
      <c r="A82" s="59" t="s">
        <v>185</v>
      </c>
      <c r="B82" s="71" t="s">
        <v>293</v>
      </c>
      <c r="C82" s="35" t="s">
        <v>186</v>
      </c>
      <c r="D82" s="33">
        <v>17.399999999999999</v>
      </c>
      <c r="E82" s="8">
        <f t="shared" si="15"/>
        <v>0.15535714285714283</v>
      </c>
      <c r="F82" s="33">
        <v>62</v>
      </c>
      <c r="G82" s="33">
        <v>318</v>
      </c>
      <c r="H82" s="33">
        <v>495</v>
      </c>
      <c r="I82" s="33">
        <v>272</v>
      </c>
      <c r="J82" s="34">
        <v>0.63</v>
      </c>
      <c r="K82" s="33">
        <v>8</v>
      </c>
      <c r="L82" s="10">
        <f t="shared" si="14"/>
        <v>0.88888888888888884</v>
      </c>
      <c r="M82" s="33">
        <v>8.67</v>
      </c>
      <c r="N82" s="10">
        <f t="shared" si="16"/>
        <v>0.36582278481012659</v>
      </c>
      <c r="O82" s="33">
        <v>2</v>
      </c>
      <c r="P82" s="9">
        <f t="shared" si="17"/>
        <v>0.25</v>
      </c>
      <c r="Q82" s="11">
        <f t="shared" si="18"/>
        <v>5.129032258064516</v>
      </c>
      <c r="R82" s="10">
        <f t="shared" si="19"/>
        <v>0.21844260042864208</v>
      </c>
      <c r="S82" s="9">
        <f t="shared" si="20"/>
        <v>0.53367791842475376</v>
      </c>
      <c r="T82" s="11">
        <f t="shared" si="21"/>
        <v>1.1691176470588236</v>
      </c>
      <c r="U82" s="9">
        <f t="shared" si="22"/>
        <v>0.17017724120215771</v>
      </c>
      <c r="V82" s="10">
        <f t="shared" si="23"/>
        <v>0.81867433850401916</v>
      </c>
      <c r="W82" s="33">
        <v>78.900000000000006</v>
      </c>
      <c r="X82" s="11">
        <f t="shared" si="24"/>
        <v>59.175000000000004</v>
      </c>
      <c r="Y82" s="10">
        <f t="shared" si="25"/>
        <v>0.59175</v>
      </c>
      <c r="Z82" s="34">
        <v>3.0999999999999999E-3</v>
      </c>
      <c r="AA82" s="9">
        <f t="shared" si="26"/>
        <v>3.0999999999999996E-2</v>
      </c>
      <c r="AB82" s="10">
        <f t="shared" si="27"/>
        <v>0.49377556423219321</v>
      </c>
    </row>
    <row r="83" spans="1:28" x14ac:dyDescent="0.3">
      <c r="A83" s="12" t="s">
        <v>187</v>
      </c>
      <c r="B83" s="71" t="s">
        <v>294</v>
      </c>
      <c r="C83" s="12" t="s">
        <v>188</v>
      </c>
      <c r="D83" s="43">
        <v>21.8</v>
      </c>
      <c r="E83" s="8">
        <f t="shared" si="15"/>
        <v>0.19464285714285715</v>
      </c>
      <c r="F83" s="43">
        <v>120</v>
      </c>
      <c r="G83" s="43">
        <v>357</v>
      </c>
      <c r="H83" s="43">
        <v>610</v>
      </c>
      <c r="I83" s="43">
        <v>271</v>
      </c>
      <c r="J83" s="29">
        <v>0.69</v>
      </c>
      <c r="K83" s="43">
        <v>8</v>
      </c>
      <c r="L83" s="23">
        <f t="shared" si="14"/>
        <v>0.88888888888888884</v>
      </c>
      <c r="M83" s="43">
        <v>6.36</v>
      </c>
      <c r="N83" s="10">
        <f t="shared" si="16"/>
        <v>0.26835443037974688</v>
      </c>
      <c r="O83" s="43">
        <v>4</v>
      </c>
      <c r="P83" s="9">
        <f t="shared" si="17"/>
        <v>0.5</v>
      </c>
      <c r="Q83" s="11">
        <f t="shared" si="18"/>
        <v>2.9750000000000001</v>
      </c>
      <c r="R83" s="10">
        <f t="shared" si="19"/>
        <v>0.12670357751277683</v>
      </c>
      <c r="S83" s="9">
        <f t="shared" si="20"/>
        <v>0.58681082981715893</v>
      </c>
      <c r="T83" s="11">
        <f t="shared" si="21"/>
        <v>1.3173431734317342</v>
      </c>
      <c r="U83" s="9">
        <f t="shared" si="22"/>
        <v>0.19175300923314909</v>
      </c>
      <c r="V83" s="23">
        <f t="shared" si="23"/>
        <v>0.82896685203707232</v>
      </c>
      <c r="W83" s="43">
        <v>61.2</v>
      </c>
      <c r="X83" s="11">
        <f t="shared" si="24"/>
        <v>45.900000000000006</v>
      </c>
      <c r="Y83" s="10">
        <f t="shared" si="25"/>
        <v>0.45900000000000007</v>
      </c>
      <c r="Z83" s="29">
        <v>8.5000000000000006E-3</v>
      </c>
      <c r="AA83" s="9">
        <f t="shared" si="26"/>
        <v>8.5000000000000006E-2</v>
      </c>
      <c r="AB83" s="23">
        <f t="shared" si="27"/>
        <v>0.48994442046355779</v>
      </c>
    </row>
    <row r="84" spans="1:28" ht="28.8" x14ac:dyDescent="0.3">
      <c r="A84" s="38" t="s">
        <v>189</v>
      </c>
      <c r="B84" s="71" t="s">
        <v>295</v>
      </c>
      <c r="C84" s="32" t="s">
        <v>190</v>
      </c>
      <c r="D84" s="43">
        <v>17.600000000000001</v>
      </c>
      <c r="E84" s="8">
        <f t="shared" si="15"/>
        <v>0.15714285714285717</v>
      </c>
      <c r="F84" s="43">
        <v>446</v>
      </c>
      <c r="G84" s="43">
        <v>2103</v>
      </c>
      <c r="H84" s="43">
        <v>3844</v>
      </c>
      <c r="I84" s="43">
        <v>1925</v>
      </c>
      <c r="J84" s="24">
        <v>0.81</v>
      </c>
      <c r="K84" s="43">
        <v>7</v>
      </c>
      <c r="L84" s="23">
        <f t="shared" si="14"/>
        <v>0.77777777777777779</v>
      </c>
      <c r="M84" s="43">
        <v>9.1999999999999993</v>
      </c>
      <c r="N84" s="10">
        <f t="shared" si="16"/>
        <v>0.3881856540084388</v>
      </c>
      <c r="O84" s="43">
        <v>3</v>
      </c>
      <c r="P84" s="9">
        <f t="shared" si="17"/>
        <v>0.375</v>
      </c>
      <c r="Q84" s="11">
        <f t="shared" si="18"/>
        <v>4.7152466367713002</v>
      </c>
      <c r="R84" s="10">
        <f t="shared" si="19"/>
        <v>0.20081970344000427</v>
      </c>
      <c r="S84" s="9">
        <f t="shared" si="20"/>
        <v>0.58774085794655417</v>
      </c>
      <c r="T84" s="11">
        <f t="shared" si="21"/>
        <v>1.0924675324675324</v>
      </c>
      <c r="U84" s="9">
        <f t="shared" si="22"/>
        <v>0.159020019282028</v>
      </c>
      <c r="V84" s="23">
        <f t="shared" si="23"/>
        <v>0.82767247337837024</v>
      </c>
      <c r="W84" s="43">
        <v>67.8</v>
      </c>
      <c r="X84" s="11">
        <f t="shared" si="24"/>
        <v>50.849999999999994</v>
      </c>
      <c r="Y84" s="10">
        <f t="shared" si="25"/>
        <v>0.50849999999999995</v>
      </c>
      <c r="Z84" s="29">
        <v>2.8999999999999998E-3</v>
      </c>
      <c r="AA84" s="9">
        <f t="shared" si="26"/>
        <v>2.8999999999999998E-2</v>
      </c>
      <c r="AB84" s="23">
        <f t="shared" si="27"/>
        <v>0.48822833283123107</v>
      </c>
    </row>
    <row r="85" spans="1:28" ht="28.8" x14ac:dyDescent="0.3">
      <c r="A85" s="53" t="s">
        <v>191</v>
      </c>
      <c r="B85" s="71" t="s">
        <v>296</v>
      </c>
      <c r="C85" s="17" t="s">
        <v>192</v>
      </c>
      <c r="D85" s="35">
        <v>30.1</v>
      </c>
      <c r="E85" s="8">
        <f t="shared" si="15"/>
        <v>0.26874999999999999</v>
      </c>
      <c r="F85" s="35">
        <v>85.4</v>
      </c>
      <c r="G85" s="35">
        <v>62.1</v>
      </c>
      <c r="H85" s="35">
        <v>84</v>
      </c>
      <c r="I85" s="35">
        <v>41</v>
      </c>
      <c r="J85" s="36">
        <v>0.69</v>
      </c>
      <c r="K85" s="35">
        <v>7</v>
      </c>
      <c r="L85" s="8">
        <f t="shared" si="14"/>
        <v>0.77777777777777779</v>
      </c>
      <c r="M85" s="35">
        <v>3.87</v>
      </c>
      <c r="N85" s="10">
        <f t="shared" si="16"/>
        <v>0.16329113924050634</v>
      </c>
      <c r="O85" s="35">
        <v>4</v>
      </c>
      <c r="P85" s="9">
        <f t="shared" si="17"/>
        <v>0.5</v>
      </c>
      <c r="Q85" s="11">
        <f t="shared" si="18"/>
        <v>0.72716627634660413</v>
      </c>
      <c r="R85" s="10">
        <f t="shared" si="19"/>
        <v>3.0969602910843448E-2</v>
      </c>
      <c r="S85" s="9">
        <f t="shared" si="20"/>
        <v>0.53276722925457098</v>
      </c>
      <c r="T85" s="11">
        <f t="shared" si="21"/>
        <v>1.5146341463414634</v>
      </c>
      <c r="U85" s="9">
        <f t="shared" si="22"/>
        <v>0.22047076365960167</v>
      </c>
      <c r="V85" s="8">
        <f t="shared" si="23"/>
        <v>0.82660321114318502</v>
      </c>
      <c r="W85" s="35">
        <v>78.8</v>
      </c>
      <c r="X85" s="11">
        <f t="shared" si="24"/>
        <v>59.099999999999994</v>
      </c>
      <c r="Y85" s="10">
        <f t="shared" si="25"/>
        <v>0.59099999999999997</v>
      </c>
      <c r="Z85" s="36">
        <v>0</v>
      </c>
      <c r="AA85" s="9">
        <f t="shared" si="26"/>
        <v>0</v>
      </c>
      <c r="AB85" s="8">
        <f t="shared" si="27"/>
        <v>0.48759261009943899</v>
      </c>
    </row>
    <row r="86" spans="1:28" x14ac:dyDescent="0.3">
      <c r="A86" s="42" t="s">
        <v>104</v>
      </c>
      <c r="B86" s="71" t="s">
        <v>297</v>
      </c>
      <c r="C86" s="17" t="s">
        <v>193</v>
      </c>
      <c r="D86" s="35">
        <v>68.5</v>
      </c>
      <c r="E86" s="8">
        <f t="shared" si="15"/>
        <v>0.6116071428571429</v>
      </c>
      <c r="F86" s="35">
        <v>33</v>
      </c>
      <c r="G86" s="35">
        <v>357</v>
      </c>
      <c r="H86" s="35">
        <v>369</v>
      </c>
      <c r="I86" s="35">
        <v>177</v>
      </c>
      <c r="J86" s="36">
        <v>0.75</v>
      </c>
      <c r="K86" s="35">
        <v>8</v>
      </c>
      <c r="L86" s="8">
        <f t="shared" si="14"/>
        <v>0.88888888888888884</v>
      </c>
      <c r="M86" s="35">
        <v>11.5</v>
      </c>
      <c r="N86" s="10">
        <f t="shared" si="16"/>
        <v>0.48523206751054854</v>
      </c>
      <c r="O86" s="35">
        <v>2</v>
      </c>
      <c r="P86" s="9">
        <f t="shared" si="17"/>
        <v>0.25</v>
      </c>
      <c r="Q86" s="11">
        <f t="shared" si="18"/>
        <v>10.818181818181818</v>
      </c>
      <c r="R86" s="10">
        <f t="shared" si="19"/>
        <v>0.460740281864643</v>
      </c>
      <c r="S86" s="9">
        <f t="shared" si="20"/>
        <v>0.59353023909985936</v>
      </c>
      <c r="T86" s="11">
        <f t="shared" si="21"/>
        <v>2.0169491525423728</v>
      </c>
      <c r="U86" s="9">
        <f t="shared" si="22"/>
        <v>0.2935879406903017</v>
      </c>
      <c r="V86" s="8">
        <f t="shared" si="23"/>
        <v>0.54468821152930413</v>
      </c>
      <c r="W86" s="35">
        <v>107</v>
      </c>
      <c r="X86" s="11">
        <f t="shared" si="24"/>
        <v>80.25</v>
      </c>
      <c r="Y86" s="10">
        <f t="shared" si="25"/>
        <v>0.80249999999999999</v>
      </c>
      <c r="Z86" s="36">
        <v>0</v>
      </c>
      <c r="AA86" s="9">
        <f t="shared" si="26"/>
        <v>0</v>
      </c>
      <c r="AB86" s="8">
        <f t="shared" si="27"/>
        <v>0.48517961265729087</v>
      </c>
    </row>
    <row r="87" spans="1:28" x14ac:dyDescent="0.3">
      <c r="A87" s="61" t="s">
        <v>194</v>
      </c>
      <c r="B87" s="71" t="s">
        <v>298</v>
      </c>
      <c r="C87" s="30" t="s">
        <v>195</v>
      </c>
      <c r="D87" s="47">
        <v>20.8</v>
      </c>
      <c r="E87" s="8">
        <f t="shared" si="15"/>
        <v>0.18571428571428572</v>
      </c>
      <c r="F87" s="47">
        <v>370</v>
      </c>
      <c r="G87" s="47">
        <v>1791</v>
      </c>
      <c r="H87" s="47">
        <v>2873</v>
      </c>
      <c r="I87" s="47">
        <v>1660</v>
      </c>
      <c r="J87" s="21">
        <v>0.81</v>
      </c>
      <c r="K87" s="47">
        <v>5</v>
      </c>
      <c r="L87" s="9">
        <f t="shared" si="14"/>
        <v>0.55555555555555558</v>
      </c>
      <c r="M87" s="47">
        <v>7.94</v>
      </c>
      <c r="N87" s="10">
        <f t="shared" si="16"/>
        <v>0.33502109704641353</v>
      </c>
      <c r="O87" s="47">
        <v>5</v>
      </c>
      <c r="P87" s="9">
        <f t="shared" si="17"/>
        <v>0.625</v>
      </c>
      <c r="Q87" s="11">
        <f t="shared" si="18"/>
        <v>4.8405405405405402</v>
      </c>
      <c r="R87" s="10">
        <f t="shared" si="19"/>
        <v>0.20615590036373679</v>
      </c>
      <c r="S87" s="9">
        <f t="shared" si="20"/>
        <v>0.5813941631504923</v>
      </c>
      <c r="T87" s="11">
        <f t="shared" si="21"/>
        <v>1.0789156626506025</v>
      </c>
      <c r="U87" s="9">
        <f t="shared" si="22"/>
        <v>0.15704740358815175</v>
      </c>
      <c r="V87" s="9">
        <f t="shared" si="23"/>
        <v>0.8170274701112753</v>
      </c>
      <c r="W87" s="47">
        <v>36.1</v>
      </c>
      <c r="X87" s="11">
        <f t="shared" si="24"/>
        <v>27.075000000000003</v>
      </c>
      <c r="Y87" s="10">
        <f t="shared" si="25"/>
        <v>0.27075000000000005</v>
      </c>
      <c r="Z87" s="62">
        <v>2.5600000000000001E-2</v>
      </c>
      <c r="AA87" s="9">
        <f t="shared" si="26"/>
        <v>0.25600000000000001</v>
      </c>
      <c r="AB87" s="9">
        <f t="shared" si="27"/>
        <v>0.48129290831544191</v>
      </c>
    </row>
    <row r="88" spans="1:28" x14ac:dyDescent="0.3">
      <c r="A88" s="40" t="s">
        <v>196</v>
      </c>
      <c r="B88" s="71" t="s">
        <v>299</v>
      </c>
      <c r="C88" s="63" t="s">
        <v>197</v>
      </c>
      <c r="D88" s="33">
        <v>29.1</v>
      </c>
      <c r="E88" s="8">
        <f t="shared" si="15"/>
        <v>0.25982142857142859</v>
      </c>
      <c r="F88" s="33">
        <v>209</v>
      </c>
      <c r="G88" s="33">
        <v>1068</v>
      </c>
      <c r="H88" s="33">
        <v>1117</v>
      </c>
      <c r="I88" s="33">
        <v>590</v>
      </c>
      <c r="J88" s="34">
        <v>0.56000000000000005</v>
      </c>
      <c r="K88" s="33">
        <v>8</v>
      </c>
      <c r="L88" s="10">
        <f t="shared" si="14"/>
        <v>0.88888888888888884</v>
      </c>
      <c r="M88" s="33">
        <v>9.44</v>
      </c>
      <c r="N88" s="10">
        <f t="shared" si="16"/>
        <v>0.39831223628691981</v>
      </c>
      <c r="O88" s="33">
        <v>3</v>
      </c>
      <c r="P88" s="9">
        <f t="shared" si="17"/>
        <v>0.375</v>
      </c>
      <c r="Q88" s="11">
        <f t="shared" si="18"/>
        <v>5.1100478468899517</v>
      </c>
      <c r="R88" s="10">
        <f t="shared" si="19"/>
        <v>0.21763406502938465</v>
      </c>
      <c r="S88" s="9">
        <f t="shared" si="20"/>
        <v>0.55555028129395212</v>
      </c>
      <c r="T88" s="11">
        <f t="shared" si="21"/>
        <v>1.8101694915254238</v>
      </c>
      <c r="U88" s="9">
        <f t="shared" si="22"/>
        <v>0.26348900895566574</v>
      </c>
      <c r="V88" s="10">
        <f t="shared" si="23"/>
        <v>0.75301849914784036</v>
      </c>
      <c r="W88" s="33">
        <v>66.3</v>
      </c>
      <c r="X88" s="11">
        <f t="shared" si="24"/>
        <v>49.724999999999994</v>
      </c>
      <c r="Y88" s="10">
        <f t="shared" si="25"/>
        <v>0.49724999999999997</v>
      </c>
      <c r="Z88" s="34">
        <v>1.14E-2</v>
      </c>
      <c r="AA88" s="9">
        <f t="shared" si="26"/>
        <v>0.114</v>
      </c>
      <c r="AB88" s="10">
        <f t="shared" si="27"/>
        <v>0.47995469511044814</v>
      </c>
    </row>
    <row r="89" spans="1:28" x14ac:dyDescent="0.3">
      <c r="A89" s="12" t="s">
        <v>194</v>
      </c>
      <c r="B89" s="71" t="s">
        <v>300</v>
      </c>
      <c r="C89" s="12" t="s">
        <v>198</v>
      </c>
      <c r="D89" s="38">
        <v>23.9</v>
      </c>
      <c r="E89" s="8">
        <f t="shared" si="15"/>
        <v>0.21339285714285713</v>
      </c>
      <c r="F89" s="38">
        <v>105</v>
      </c>
      <c r="G89" s="38">
        <v>466</v>
      </c>
      <c r="H89" s="38">
        <v>875</v>
      </c>
      <c r="I89" s="38">
        <v>400</v>
      </c>
      <c r="J89" s="39">
        <v>0.69</v>
      </c>
      <c r="K89" s="38">
        <v>6</v>
      </c>
      <c r="L89" s="15">
        <f t="shared" si="14"/>
        <v>0.66666666666666663</v>
      </c>
      <c r="M89" s="38">
        <v>7.15</v>
      </c>
      <c r="N89" s="10">
        <f t="shared" si="16"/>
        <v>0.3016877637130802</v>
      </c>
      <c r="O89" s="38">
        <v>4</v>
      </c>
      <c r="P89" s="9">
        <f t="shared" si="17"/>
        <v>0.5</v>
      </c>
      <c r="Q89" s="11">
        <f t="shared" si="18"/>
        <v>4.4380952380952383</v>
      </c>
      <c r="R89" s="10">
        <f t="shared" si="19"/>
        <v>0.18901598117952462</v>
      </c>
      <c r="S89" s="9">
        <f t="shared" si="20"/>
        <v>0.53958860759493665</v>
      </c>
      <c r="T89" s="11">
        <f t="shared" si="21"/>
        <v>1.165</v>
      </c>
      <c r="U89" s="9">
        <f t="shared" si="22"/>
        <v>0.16957787481804951</v>
      </c>
      <c r="V89" s="15">
        <f t="shared" si="23"/>
        <v>0.80933776228652288</v>
      </c>
      <c r="W89" s="38">
        <v>71.3</v>
      </c>
      <c r="X89" s="11">
        <f t="shared" si="24"/>
        <v>53.474999999999994</v>
      </c>
      <c r="Y89" s="10">
        <f t="shared" si="25"/>
        <v>0.53474999999999995</v>
      </c>
      <c r="Z89" s="39">
        <v>2.2000000000000001E-3</v>
      </c>
      <c r="AA89" s="9">
        <f t="shared" si="26"/>
        <v>2.1999999999999999E-2</v>
      </c>
      <c r="AB89" s="15">
        <f t="shared" si="27"/>
        <v>0.4764190924703649</v>
      </c>
    </row>
    <row r="90" spans="1:28" ht="28.8" x14ac:dyDescent="0.3">
      <c r="A90" s="12" t="s">
        <v>199</v>
      </c>
      <c r="B90" s="71" t="s">
        <v>301</v>
      </c>
      <c r="C90" s="12" t="s">
        <v>200</v>
      </c>
      <c r="D90" s="38">
        <v>16.3</v>
      </c>
      <c r="E90" s="8">
        <f t="shared" si="15"/>
        <v>0.1455357142857143</v>
      </c>
      <c r="F90" s="38">
        <v>26.6</v>
      </c>
      <c r="G90" s="38">
        <v>84.5</v>
      </c>
      <c r="H90" s="38">
        <v>128</v>
      </c>
      <c r="I90" s="38">
        <v>73.7</v>
      </c>
      <c r="J90" s="39">
        <v>0.81</v>
      </c>
      <c r="K90" s="38">
        <v>9</v>
      </c>
      <c r="L90" s="15">
        <f t="shared" si="14"/>
        <v>1</v>
      </c>
      <c r="M90" s="38">
        <v>6.77</v>
      </c>
      <c r="N90" s="10">
        <f t="shared" si="16"/>
        <v>0.28565400843881855</v>
      </c>
      <c r="O90" s="38">
        <v>3</v>
      </c>
      <c r="P90" s="9">
        <f t="shared" si="17"/>
        <v>0.375</v>
      </c>
      <c r="Q90" s="11">
        <f t="shared" si="18"/>
        <v>3.1766917293233079</v>
      </c>
      <c r="R90" s="10">
        <f t="shared" si="19"/>
        <v>0.13529351487748331</v>
      </c>
      <c r="S90" s="9">
        <f t="shared" si="20"/>
        <v>0.61766350210970467</v>
      </c>
      <c r="T90" s="11">
        <f t="shared" si="21"/>
        <v>1.1465400271370421</v>
      </c>
      <c r="U90" s="9">
        <f t="shared" si="22"/>
        <v>0.16689083364440205</v>
      </c>
      <c r="V90" s="15">
        <f t="shared" si="23"/>
        <v>0.85075997906413348</v>
      </c>
      <c r="W90" s="38">
        <v>39.200000000000003</v>
      </c>
      <c r="X90" s="11">
        <f t="shared" si="24"/>
        <v>29.400000000000002</v>
      </c>
      <c r="Y90" s="10">
        <f t="shared" si="25"/>
        <v>0.29400000000000004</v>
      </c>
      <c r="Z90" s="39">
        <v>1.2200000000000001E-2</v>
      </c>
      <c r="AA90" s="9">
        <f t="shared" si="26"/>
        <v>0.122</v>
      </c>
      <c r="AB90" s="15">
        <f t="shared" si="27"/>
        <v>0.47110587029345952</v>
      </c>
    </row>
    <row r="91" spans="1:28" ht="28.8" x14ac:dyDescent="0.3">
      <c r="A91" s="40" t="s">
        <v>201</v>
      </c>
      <c r="B91" s="71" t="s">
        <v>302</v>
      </c>
      <c r="C91" s="40" t="s">
        <v>202</v>
      </c>
      <c r="D91" s="38">
        <v>6.57</v>
      </c>
      <c r="E91" s="8">
        <f t="shared" si="15"/>
        <v>5.8660714285714288E-2</v>
      </c>
      <c r="F91" s="38">
        <v>114</v>
      </c>
      <c r="G91" s="38">
        <v>116</v>
      </c>
      <c r="H91" s="38">
        <v>169</v>
      </c>
      <c r="I91" s="38">
        <v>100</v>
      </c>
      <c r="J91" s="39">
        <v>0.69</v>
      </c>
      <c r="K91" s="38">
        <v>6</v>
      </c>
      <c r="L91" s="15">
        <f t="shared" si="14"/>
        <v>0.66666666666666663</v>
      </c>
      <c r="M91" s="38">
        <v>4.38</v>
      </c>
      <c r="N91" s="10">
        <f t="shared" si="16"/>
        <v>0.18481012658227849</v>
      </c>
      <c r="O91" s="38">
        <v>4</v>
      </c>
      <c r="P91" s="9">
        <f t="shared" si="17"/>
        <v>0.5</v>
      </c>
      <c r="Q91" s="11">
        <f t="shared" si="18"/>
        <v>1.0175438596491229</v>
      </c>
      <c r="R91" s="10">
        <f t="shared" si="19"/>
        <v>4.3336620939059746E-2</v>
      </c>
      <c r="S91" s="9">
        <f t="shared" si="20"/>
        <v>0.51036919831223626</v>
      </c>
      <c r="T91" s="11">
        <f t="shared" si="21"/>
        <v>1.1599999999999999</v>
      </c>
      <c r="U91" s="9">
        <f t="shared" si="22"/>
        <v>0.16885007278020378</v>
      </c>
      <c r="V91" s="15">
        <f t="shared" si="23"/>
        <v>0.90971753066500738</v>
      </c>
      <c r="W91" s="38">
        <v>37.4</v>
      </c>
      <c r="X91" s="11">
        <f t="shared" si="24"/>
        <v>28.049999999999997</v>
      </c>
      <c r="Y91" s="10">
        <f t="shared" si="25"/>
        <v>0.28049999999999997</v>
      </c>
      <c r="Z91" s="39">
        <v>1.7600000000000001E-2</v>
      </c>
      <c r="AA91" s="9">
        <f t="shared" si="26"/>
        <v>0.17599999999999999</v>
      </c>
      <c r="AB91" s="15">
        <f t="shared" si="27"/>
        <v>0.46914668224431089</v>
      </c>
    </row>
    <row r="92" spans="1:28" ht="28.8" x14ac:dyDescent="0.3">
      <c r="A92" s="40" t="s">
        <v>173</v>
      </c>
      <c r="B92" s="71" t="s">
        <v>303</v>
      </c>
      <c r="C92" s="63" t="s">
        <v>203</v>
      </c>
      <c r="D92" s="33">
        <v>24.2</v>
      </c>
      <c r="E92" s="8">
        <f t="shared" si="15"/>
        <v>0.21607142857142855</v>
      </c>
      <c r="F92" s="33">
        <v>346</v>
      </c>
      <c r="G92" s="33">
        <v>1538</v>
      </c>
      <c r="H92" s="33">
        <v>1575</v>
      </c>
      <c r="I92" s="33">
        <v>686</v>
      </c>
      <c r="J92" s="34">
        <v>0.81</v>
      </c>
      <c r="K92" s="33">
        <v>7</v>
      </c>
      <c r="L92" s="10">
        <f t="shared" si="14"/>
        <v>0.77777777777777779</v>
      </c>
      <c r="M92" s="33">
        <v>7.6</v>
      </c>
      <c r="N92" s="10">
        <f t="shared" si="16"/>
        <v>0.32067510548523204</v>
      </c>
      <c r="O92" s="33">
        <v>3</v>
      </c>
      <c r="P92" s="9">
        <f t="shared" si="17"/>
        <v>0.375</v>
      </c>
      <c r="Q92" s="11">
        <f t="shared" si="18"/>
        <v>4.4450867052023124</v>
      </c>
      <c r="R92" s="10">
        <f t="shared" si="19"/>
        <v>0.18931374383314789</v>
      </c>
      <c r="S92" s="9">
        <f t="shared" si="20"/>
        <v>0.57086322081575247</v>
      </c>
      <c r="T92" s="11">
        <f t="shared" si="21"/>
        <v>2.2419825072886299</v>
      </c>
      <c r="U92" s="9">
        <f t="shared" si="22"/>
        <v>0.32634388752381804</v>
      </c>
      <c r="V92" s="10">
        <f t="shared" si="23"/>
        <v>0.75609031335720178</v>
      </c>
      <c r="W92" s="33">
        <v>67.099999999999994</v>
      </c>
      <c r="X92" s="11">
        <f t="shared" si="24"/>
        <v>50.324999999999996</v>
      </c>
      <c r="Y92" s="10">
        <f t="shared" si="25"/>
        <v>0.50324999999999998</v>
      </c>
      <c r="Z92" s="34">
        <v>3.3E-3</v>
      </c>
      <c r="AA92" s="9">
        <f t="shared" si="26"/>
        <v>3.2999999999999995E-2</v>
      </c>
      <c r="AB92" s="10">
        <f t="shared" si="27"/>
        <v>0.46580088354323856</v>
      </c>
    </row>
    <row r="93" spans="1:28" x14ac:dyDescent="0.3">
      <c r="A93" s="64" t="s">
        <v>204</v>
      </c>
      <c r="B93" s="71" t="s">
        <v>304</v>
      </c>
      <c r="C93" s="65" t="s">
        <v>205</v>
      </c>
      <c r="D93" s="47">
        <v>27</v>
      </c>
      <c r="E93" s="8">
        <f t="shared" si="15"/>
        <v>0.24107142857142858</v>
      </c>
      <c r="F93" s="47">
        <v>17.7</v>
      </c>
      <c r="G93" s="47">
        <v>102</v>
      </c>
      <c r="H93" s="47">
        <v>115</v>
      </c>
      <c r="I93" s="47">
        <v>71.900000000000006</v>
      </c>
      <c r="J93" s="21">
        <v>0.69</v>
      </c>
      <c r="K93" s="47">
        <v>6</v>
      </c>
      <c r="L93" s="9">
        <f t="shared" si="14"/>
        <v>0.66666666666666663</v>
      </c>
      <c r="M93" s="47">
        <v>5.28</v>
      </c>
      <c r="N93" s="10">
        <f t="shared" si="16"/>
        <v>0.2227848101265823</v>
      </c>
      <c r="O93" s="47">
        <v>3</v>
      </c>
      <c r="P93" s="9">
        <f t="shared" si="17"/>
        <v>0.375</v>
      </c>
      <c r="Q93" s="11">
        <f t="shared" si="18"/>
        <v>5.7627118644067803</v>
      </c>
      <c r="R93" s="10">
        <f t="shared" si="19"/>
        <v>0.24543065862039098</v>
      </c>
      <c r="S93" s="9">
        <f t="shared" si="20"/>
        <v>0.48861286919831221</v>
      </c>
      <c r="T93" s="11">
        <f t="shared" si="21"/>
        <v>1.4186369958275382</v>
      </c>
      <c r="U93" s="9">
        <f t="shared" si="22"/>
        <v>0.2064973793053185</v>
      </c>
      <c r="V93" s="9">
        <f t="shared" si="23"/>
        <v>0.76900017783428731</v>
      </c>
      <c r="W93" s="47">
        <v>60.6</v>
      </c>
      <c r="X93" s="11">
        <f t="shared" si="24"/>
        <v>45.45</v>
      </c>
      <c r="Y93" s="10">
        <f t="shared" si="25"/>
        <v>0.45450000000000002</v>
      </c>
      <c r="Z93" s="48">
        <v>1.4800000000000001E-2</v>
      </c>
      <c r="AA93" s="9">
        <f t="shared" si="26"/>
        <v>0.14799999999999999</v>
      </c>
      <c r="AB93" s="9">
        <f t="shared" si="27"/>
        <v>0.46502826175814987</v>
      </c>
    </row>
    <row r="94" spans="1:28" x14ac:dyDescent="0.3">
      <c r="A94" s="57" t="s">
        <v>206</v>
      </c>
      <c r="B94" s="71" t="s">
        <v>305</v>
      </c>
      <c r="C94" s="38" t="s">
        <v>207</v>
      </c>
      <c r="D94" s="43">
        <v>31.8</v>
      </c>
      <c r="E94" s="8">
        <f t="shared" si="15"/>
        <v>0.28392857142857142</v>
      </c>
      <c r="F94" s="43">
        <v>77</v>
      </c>
      <c r="G94" s="43">
        <v>511</v>
      </c>
      <c r="H94" s="43">
        <v>710</v>
      </c>
      <c r="I94" s="43">
        <v>436</v>
      </c>
      <c r="J94" s="29">
        <v>0.81</v>
      </c>
      <c r="K94" s="43">
        <v>7</v>
      </c>
      <c r="L94" s="23">
        <f t="shared" si="14"/>
        <v>0.77777777777777779</v>
      </c>
      <c r="M94" s="43">
        <v>11.3</v>
      </c>
      <c r="N94" s="10">
        <f t="shared" si="16"/>
        <v>0.47679324894514774</v>
      </c>
      <c r="O94" s="43">
        <v>3</v>
      </c>
      <c r="P94" s="9">
        <f t="shared" si="17"/>
        <v>0.375</v>
      </c>
      <c r="Q94" s="11">
        <f t="shared" si="18"/>
        <v>6.6363636363636367</v>
      </c>
      <c r="R94" s="10">
        <f t="shared" si="19"/>
        <v>0.2826389964379743</v>
      </c>
      <c r="S94" s="9">
        <f t="shared" si="20"/>
        <v>0.6098927566807314</v>
      </c>
      <c r="T94" s="11">
        <f t="shared" si="21"/>
        <v>1.1720183486238531</v>
      </c>
      <c r="U94" s="9">
        <f t="shared" si="22"/>
        <v>0.17059946850419988</v>
      </c>
      <c r="V94" s="23">
        <f t="shared" si="23"/>
        <v>0.75427765454308482</v>
      </c>
      <c r="W94" s="43">
        <v>62.1</v>
      </c>
      <c r="X94" s="11">
        <f t="shared" si="24"/>
        <v>46.575000000000003</v>
      </c>
      <c r="Y94" s="10">
        <f t="shared" si="25"/>
        <v>0.46575000000000005</v>
      </c>
      <c r="Z94" s="29">
        <v>2.8999999999999998E-3</v>
      </c>
      <c r="AA94" s="9">
        <f t="shared" si="26"/>
        <v>2.8999999999999998E-2</v>
      </c>
      <c r="AB94" s="23">
        <f t="shared" si="27"/>
        <v>0.46473010280595406</v>
      </c>
    </row>
    <row r="95" spans="1:28" x14ac:dyDescent="0.3">
      <c r="A95" s="66" t="s">
        <v>97</v>
      </c>
      <c r="B95" s="71" t="s">
        <v>306</v>
      </c>
      <c r="C95" s="67" t="s">
        <v>208</v>
      </c>
      <c r="D95" s="47">
        <v>28.7</v>
      </c>
      <c r="E95" s="8">
        <f t="shared" si="15"/>
        <v>0.25624999999999998</v>
      </c>
      <c r="F95" s="47">
        <v>268</v>
      </c>
      <c r="G95" s="47">
        <v>1862</v>
      </c>
      <c r="H95" s="47">
        <v>2371</v>
      </c>
      <c r="I95" s="47">
        <v>1681</v>
      </c>
      <c r="J95" s="48">
        <v>0.81</v>
      </c>
      <c r="K95" s="47">
        <v>7</v>
      </c>
      <c r="L95" s="9">
        <f t="shared" si="14"/>
        <v>0.77777777777777779</v>
      </c>
      <c r="M95" s="47">
        <v>12.8</v>
      </c>
      <c r="N95" s="10">
        <f t="shared" si="16"/>
        <v>0.54008438818565407</v>
      </c>
      <c r="O95" s="47">
        <v>3</v>
      </c>
      <c r="P95" s="9">
        <f t="shared" si="17"/>
        <v>0.375</v>
      </c>
      <c r="Q95" s="11">
        <f t="shared" si="18"/>
        <v>6.9477611940298507</v>
      </c>
      <c r="R95" s="10">
        <f t="shared" si="19"/>
        <v>0.29590124335731904</v>
      </c>
      <c r="S95" s="9">
        <f t="shared" si="20"/>
        <v>0.62571554149085795</v>
      </c>
      <c r="T95" s="11">
        <f t="shared" si="21"/>
        <v>1.107674003569304</v>
      </c>
      <c r="U95" s="9">
        <f t="shared" si="22"/>
        <v>0.16123347941329025</v>
      </c>
      <c r="V95" s="9">
        <f t="shared" si="23"/>
        <v>0.76220509240979695</v>
      </c>
      <c r="W95" s="47">
        <v>57</v>
      </c>
      <c r="X95" s="11">
        <f t="shared" si="24"/>
        <v>42.75</v>
      </c>
      <c r="Y95" s="10">
        <f t="shared" si="25"/>
        <v>0.42749999999999999</v>
      </c>
      <c r="Z95" s="48">
        <v>3.8999999999999998E-3</v>
      </c>
      <c r="AA95" s="9">
        <f t="shared" si="26"/>
        <v>3.8999999999999993E-2</v>
      </c>
      <c r="AB95" s="9">
        <f t="shared" si="27"/>
        <v>0.4636051584751637</v>
      </c>
    </row>
    <row r="96" spans="1:28" ht="28.8" x14ac:dyDescent="0.3">
      <c r="A96" s="55" t="s">
        <v>104</v>
      </c>
      <c r="B96" s="71" t="s">
        <v>307</v>
      </c>
      <c r="C96" s="60" t="s">
        <v>209</v>
      </c>
      <c r="D96" s="33">
        <v>17.7</v>
      </c>
      <c r="E96" s="8">
        <f t="shared" si="15"/>
        <v>0.15803571428571428</v>
      </c>
      <c r="F96" s="33">
        <v>82.9</v>
      </c>
      <c r="G96" s="33">
        <v>71.3</v>
      </c>
      <c r="H96" s="33">
        <v>141</v>
      </c>
      <c r="I96" s="33">
        <v>52.5</v>
      </c>
      <c r="J96" s="34">
        <v>0.63</v>
      </c>
      <c r="K96" s="33">
        <v>6</v>
      </c>
      <c r="L96" s="10">
        <f t="shared" si="14"/>
        <v>0.66666666666666663</v>
      </c>
      <c r="M96" s="33">
        <v>3.45</v>
      </c>
      <c r="N96" s="10">
        <f t="shared" si="16"/>
        <v>0.14556962025316456</v>
      </c>
      <c r="O96" s="33">
        <v>4</v>
      </c>
      <c r="P96" s="9">
        <f t="shared" si="17"/>
        <v>0.5</v>
      </c>
      <c r="Q96" s="11">
        <f t="shared" si="18"/>
        <v>0.86007237635705658</v>
      </c>
      <c r="R96" s="10">
        <f t="shared" si="19"/>
        <v>3.6629998993060332E-2</v>
      </c>
      <c r="S96" s="9">
        <f t="shared" si="20"/>
        <v>0.48555907172995783</v>
      </c>
      <c r="T96" s="11">
        <f t="shared" si="21"/>
        <v>1.358095238095238</v>
      </c>
      <c r="U96" s="9">
        <f t="shared" si="22"/>
        <v>0.1976848963748527</v>
      </c>
      <c r="V96" s="10">
        <f t="shared" si="23"/>
        <v>0.86921646344879089</v>
      </c>
      <c r="W96" s="33">
        <v>66.2</v>
      </c>
      <c r="X96" s="11">
        <f t="shared" si="24"/>
        <v>49.650000000000006</v>
      </c>
      <c r="Y96" s="10">
        <f t="shared" si="25"/>
        <v>0.49650000000000005</v>
      </c>
      <c r="Z96" s="34">
        <v>0</v>
      </c>
      <c r="AA96" s="9">
        <f t="shared" si="26"/>
        <v>0</v>
      </c>
      <c r="AB96" s="10">
        <f t="shared" si="27"/>
        <v>0.46281888379468716</v>
      </c>
    </row>
    <row r="97" spans="1:28" ht="28.8" x14ac:dyDescent="0.3">
      <c r="A97" s="68" t="s">
        <v>140</v>
      </c>
      <c r="B97" s="71" t="s">
        <v>308</v>
      </c>
      <c r="C97" s="26" t="s">
        <v>210</v>
      </c>
      <c r="D97" s="33">
        <v>52.7</v>
      </c>
      <c r="E97" s="8">
        <f t="shared" si="15"/>
        <v>0.47053571428571433</v>
      </c>
      <c r="F97" s="33">
        <v>88.3</v>
      </c>
      <c r="G97" s="33">
        <v>475</v>
      </c>
      <c r="H97" s="33">
        <v>559</v>
      </c>
      <c r="I97" s="33">
        <v>239</v>
      </c>
      <c r="J97" s="28">
        <v>0.56000000000000005</v>
      </c>
      <c r="K97" s="33">
        <v>2</v>
      </c>
      <c r="L97" s="10">
        <f t="shared" si="14"/>
        <v>0.22222222222222221</v>
      </c>
      <c r="M97" s="33">
        <v>5.7</v>
      </c>
      <c r="N97" s="10">
        <f t="shared" si="16"/>
        <v>0.24050632911392406</v>
      </c>
      <c r="O97" s="33">
        <v>2</v>
      </c>
      <c r="P97" s="9">
        <f t="shared" si="17"/>
        <v>0.25</v>
      </c>
      <c r="Q97" s="11">
        <f t="shared" si="18"/>
        <v>5.3793884484711212</v>
      </c>
      <c r="R97" s="10">
        <f t="shared" si="19"/>
        <v>0.22910512983267126</v>
      </c>
      <c r="S97" s="9">
        <f t="shared" si="20"/>
        <v>0.31818213783403659</v>
      </c>
      <c r="T97" s="11">
        <f t="shared" si="21"/>
        <v>1.9874476987447698</v>
      </c>
      <c r="U97" s="9">
        <f t="shared" si="22"/>
        <v>0.28929369705164043</v>
      </c>
      <c r="V97" s="10">
        <f t="shared" si="23"/>
        <v>0.67035515294332471</v>
      </c>
      <c r="W97" s="33">
        <v>113</v>
      </c>
      <c r="X97" s="11">
        <f t="shared" si="24"/>
        <v>84.75</v>
      </c>
      <c r="Y97" s="10">
        <f t="shared" si="25"/>
        <v>0.84750000000000003</v>
      </c>
      <c r="Z97" s="34">
        <v>1.1000000000000001E-3</v>
      </c>
      <c r="AA97" s="9">
        <f t="shared" si="26"/>
        <v>1.0999999999999999E-2</v>
      </c>
      <c r="AB97" s="10">
        <f t="shared" si="27"/>
        <v>0.46175932269434034</v>
      </c>
    </row>
    <row r="98" spans="1:28" ht="43.2" x14ac:dyDescent="0.3">
      <c r="A98" s="26" t="s">
        <v>199</v>
      </c>
      <c r="B98" s="71" t="s">
        <v>309</v>
      </c>
      <c r="C98" s="26" t="s">
        <v>211</v>
      </c>
      <c r="D98" s="38">
        <v>43.7</v>
      </c>
      <c r="E98" s="8">
        <f t="shared" si="15"/>
        <v>0.39017857142857143</v>
      </c>
      <c r="F98" s="38">
        <v>47.4</v>
      </c>
      <c r="G98" s="38">
        <v>375</v>
      </c>
      <c r="H98" s="38">
        <v>475</v>
      </c>
      <c r="I98" s="38">
        <v>317</v>
      </c>
      <c r="J98" s="16">
        <v>0.81</v>
      </c>
      <c r="K98" s="38">
        <v>4</v>
      </c>
      <c r="L98" s="15">
        <f t="shared" si="14"/>
        <v>0.44444444444444442</v>
      </c>
      <c r="M98" s="38">
        <v>12.1</v>
      </c>
      <c r="N98" s="10">
        <f t="shared" si="16"/>
        <v>0.51054852320675104</v>
      </c>
      <c r="O98" s="38">
        <v>2</v>
      </c>
      <c r="P98" s="9">
        <f t="shared" si="17"/>
        <v>0.25</v>
      </c>
      <c r="Q98" s="11">
        <f t="shared" si="18"/>
        <v>7.9113924050632916</v>
      </c>
      <c r="R98" s="10">
        <f t="shared" si="19"/>
        <v>0.33694175490048089</v>
      </c>
      <c r="S98" s="9">
        <f t="shared" si="20"/>
        <v>0.50374824191279888</v>
      </c>
      <c r="T98" s="11">
        <f t="shared" si="21"/>
        <v>1.1829652996845426</v>
      </c>
      <c r="U98" s="9">
        <f t="shared" si="22"/>
        <v>0.17219291116223326</v>
      </c>
      <c r="V98" s="15">
        <f t="shared" si="23"/>
        <v>0.70022892083623822</v>
      </c>
      <c r="W98" s="38">
        <v>82.5</v>
      </c>
      <c r="X98" s="11">
        <f t="shared" si="24"/>
        <v>61.875</v>
      </c>
      <c r="Y98" s="10">
        <f t="shared" si="25"/>
        <v>0.61875000000000002</v>
      </c>
      <c r="Z98" s="39">
        <v>2.0999999999999999E-3</v>
      </c>
      <c r="AA98" s="9">
        <f t="shared" si="26"/>
        <v>2.0999999999999998E-2</v>
      </c>
      <c r="AB98" s="15">
        <f t="shared" si="27"/>
        <v>0.4609317906872592</v>
      </c>
    </row>
    <row r="99" spans="1:28" x14ac:dyDescent="0.3">
      <c r="A99" s="12" t="s">
        <v>212</v>
      </c>
      <c r="B99" s="71" t="s">
        <v>310</v>
      </c>
      <c r="C99" s="12" t="s">
        <v>213</v>
      </c>
      <c r="D99" s="38">
        <v>27.4</v>
      </c>
      <c r="E99" s="8">
        <f t="shared" si="15"/>
        <v>0.24464285714285713</v>
      </c>
      <c r="F99" s="38">
        <v>111</v>
      </c>
      <c r="G99" s="38">
        <v>979</v>
      </c>
      <c r="H99" s="38">
        <v>1595</v>
      </c>
      <c r="I99" s="38">
        <v>800</v>
      </c>
      <c r="J99" s="16">
        <v>0.75</v>
      </c>
      <c r="K99" s="38">
        <v>9</v>
      </c>
      <c r="L99" s="15">
        <f t="shared" si="14"/>
        <v>1</v>
      </c>
      <c r="M99" s="38">
        <v>6.36</v>
      </c>
      <c r="N99" s="10">
        <f t="shared" si="16"/>
        <v>0.26835443037974688</v>
      </c>
      <c r="O99" s="38">
        <v>4</v>
      </c>
      <c r="P99" s="9">
        <f t="shared" si="17"/>
        <v>0.5</v>
      </c>
      <c r="Q99" s="11">
        <f t="shared" si="18"/>
        <v>8.8198198198198199</v>
      </c>
      <c r="R99" s="10">
        <f t="shared" si="19"/>
        <v>0.37563116779471123</v>
      </c>
      <c r="S99" s="9">
        <f t="shared" si="20"/>
        <v>0.62958860759493673</v>
      </c>
      <c r="T99" s="11">
        <f t="shared" si="21"/>
        <v>1.2237499999999999</v>
      </c>
      <c r="U99" s="9">
        <f t="shared" si="22"/>
        <v>0.17812954876273651</v>
      </c>
      <c r="V99" s="15">
        <f t="shared" si="23"/>
        <v>0.73386547543323166</v>
      </c>
      <c r="W99" s="38">
        <v>59</v>
      </c>
      <c r="X99" s="11">
        <f t="shared" si="24"/>
        <v>44.25</v>
      </c>
      <c r="Y99" s="10">
        <f t="shared" si="25"/>
        <v>0.4425</v>
      </c>
      <c r="Z99" s="39">
        <v>2.5999999999999999E-3</v>
      </c>
      <c r="AA99" s="9">
        <f t="shared" si="26"/>
        <v>2.5999999999999999E-2</v>
      </c>
      <c r="AB99" s="15">
        <f t="shared" si="27"/>
        <v>0.45798852075704205</v>
      </c>
    </row>
    <row r="100" spans="1:28" ht="28.8" x14ac:dyDescent="0.3">
      <c r="A100" s="53" t="s">
        <v>214</v>
      </c>
      <c r="B100" s="71" t="s">
        <v>311</v>
      </c>
      <c r="C100" s="17" t="s">
        <v>215</v>
      </c>
      <c r="D100" s="35">
        <v>87.3</v>
      </c>
      <c r="E100" s="8">
        <f t="shared" si="15"/>
        <v>0.77946428571428572</v>
      </c>
      <c r="F100" s="35">
        <v>11.8</v>
      </c>
      <c r="G100" s="35">
        <v>55.8</v>
      </c>
      <c r="H100" s="35">
        <v>222</v>
      </c>
      <c r="I100" s="35">
        <v>42.6</v>
      </c>
      <c r="J100" s="36">
        <v>0.79</v>
      </c>
      <c r="K100" s="35">
        <v>6</v>
      </c>
      <c r="L100" s="8">
        <f t="shared" si="14"/>
        <v>0.66666666666666663</v>
      </c>
      <c r="M100" s="35">
        <v>5.6</v>
      </c>
      <c r="N100" s="10">
        <f t="shared" si="16"/>
        <v>0.23628691983122363</v>
      </c>
      <c r="O100" s="35">
        <v>2</v>
      </c>
      <c r="P100" s="9">
        <f t="shared" si="17"/>
        <v>0.25</v>
      </c>
      <c r="Q100" s="11">
        <f t="shared" si="18"/>
        <v>4.7288135593220337</v>
      </c>
      <c r="R100" s="10">
        <f t="shared" si="19"/>
        <v>0.20139751104437964</v>
      </c>
      <c r="S100" s="9">
        <f t="shared" si="20"/>
        <v>0.48573839662447255</v>
      </c>
      <c r="T100" s="11">
        <f t="shared" si="21"/>
        <v>1.3098591549295773</v>
      </c>
      <c r="U100" s="9">
        <f t="shared" si="22"/>
        <v>0.19066363244972012</v>
      </c>
      <c r="V100" s="8">
        <f t="shared" si="23"/>
        <v>0.60949152359720493</v>
      </c>
      <c r="W100" s="35">
        <v>49.6</v>
      </c>
      <c r="X100" s="11">
        <f t="shared" si="24"/>
        <v>37.200000000000003</v>
      </c>
      <c r="Y100" s="10">
        <f t="shared" si="25"/>
        <v>0.37200000000000005</v>
      </c>
      <c r="Z100" s="36">
        <v>2.5999999999999999E-3</v>
      </c>
      <c r="AA100" s="9">
        <f t="shared" si="26"/>
        <v>2.5999999999999999E-2</v>
      </c>
      <c r="AB100" s="8">
        <f t="shared" si="27"/>
        <v>0.37330748005541942</v>
      </c>
    </row>
  </sheetData>
  <autoFilter ref="A1:AB100" xr:uid="{00000000-0009-0000-0000-000000000000}">
    <sortState xmlns:xlrd2="http://schemas.microsoft.com/office/spreadsheetml/2017/richdata2" ref="A2:AC176">
      <sortCondition descending="1" ref="AB2:AB17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2023-06-10T13:51:10Z</dcterms:created>
  <dcterms:modified xsi:type="dcterms:W3CDTF">2023-06-12T19:22:50Z</dcterms:modified>
</cp:coreProperties>
</file>