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PET ENG WORK\PET ENG WORK (1)\6-WELL HISTORY\"/>
    </mc:Choice>
  </mc:AlternateContent>
  <bookViews>
    <workbookView xWindow="0" yWindow="0" windowWidth="19200" windowHeight="11595" tabRatio="874" firstSheet="4" activeTab="24"/>
  </bookViews>
  <sheets>
    <sheet name="SE BEFORE 2011" sheetId="1" r:id="rId1"/>
    <sheet name="SE-1" sheetId="2" r:id="rId2"/>
    <sheet name="SE-4" sheetId="3" r:id="rId3"/>
    <sheet name="SE-6" sheetId="4" r:id="rId4"/>
    <sheet name="SE-8" sheetId="5" r:id="rId5"/>
    <sheet name="SE-10" sheetId="6" r:id="rId6"/>
    <sheet name="SE-11" sheetId="7" r:id="rId7"/>
    <sheet name="SE-12" sheetId="8" r:id="rId8"/>
    <sheet name="SE-13" sheetId="9" r:id="rId9"/>
    <sheet name="SE-14" sheetId="10" r:id="rId10"/>
    <sheet name="SE-15" sheetId="11" r:id="rId11"/>
    <sheet name="SE-17" sheetId="12" r:id="rId12"/>
    <sheet name="SE-18" sheetId="13" r:id="rId13"/>
    <sheet name="SE-19" sheetId="14" r:id="rId14"/>
    <sheet name="SE-20" sheetId="15" r:id="rId15"/>
    <sheet name="SE-21" sheetId="16" r:id="rId16"/>
    <sheet name="SE-22" sheetId="17" r:id="rId17"/>
    <sheet name="SE-23" sheetId="18" r:id="rId18"/>
    <sheet name="SE-25" sheetId="19" r:id="rId19"/>
    <sheet name="SE-26" sheetId="20" r:id="rId20"/>
    <sheet name="SE-27" sheetId="21" r:id="rId21"/>
    <sheet name="SE-28" sheetId="22" r:id="rId22"/>
    <sheet name="SE-29" sheetId="23" r:id="rId23"/>
    <sheet name="SE-32" sheetId="24" r:id="rId24"/>
    <sheet name="SE-33" sheetId="25" r:id="rId25"/>
    <sheet name="SE-34" sheetId="26" r:id="rId26"/>
    <sheet name="SE-35" sheetId="27" r:id="rId27"/>
    <sheet name="SE-36" sheetId="28" r:id="rId28"/>
    <sheet name="SE-37" sheetId="29" r:id="rId29"/>
    <sheet name="SE-40" sheetId="30" r:id="rId30"/>
  </sheets>
  <definedNames>
    <definedName name="_xlnm._FilterDatabase" localSheetId="1" hidden="1">'SE-1'!$B$6:$B$119</definedName>
    <definedName name="_xlnm._FilterDatabase" localSheetId="5" hidden="1">'SE-10'!$B$6:$B$135</definedName>
    <definedName name="_xlnm._FilterDatabase" localSheetId="6" hidden="1">'SE-11'!$B$6:$B$153</definedName>
    <definedName name="_xlnm._FilterDatabase" localSheetId="7" hidden="1">'SE-12'!$B$6:$B$172</definedName>
    <definedName name="_xlnm._FilterDatabase" localSheetId="8" hidden="1">'SE-13'!$B$6:$B$173</definedName>
    <definedName name="_xlnm._FilterDatabase" localSheetId="9" hidden="1">'SE-14'!$B$6:$B$146</definedName>
    <definedName name="_xlnm._FilterDatabase" localSheetId="10" hidden="1">'SE-15'!$B$6:$B$158</definedName>
    <definedName name="_xlnm._FilterDatabase" localSheetId="11" hidden="1">'SE-17'!$B$6:$B$165</definedName>
    <definedName name="_xlnm._FilterDatabase" localSheetId="12" hidden="1">'SE-18'!$B$6:$B$164</definedName>
    <definedName name="_xlnm._FilterDatabase" localSheetId="13" hidden="1">'SE-19'!$B$6:$B$170</definedName>
    <definedName name="_xlnm._FilterDatabase" localSheetId="14" hidden="1">'SE-20'!$B$6:$B$17</definedName>
    <definedName name="_xlnm._FilterDatabase" localSheetId="15" hidden="1">'SE-21'!$B$6:$B$174</definedName>
    <definedName name="_xlnm._FilterDatabase" localSheetId="16" hidden="1">'SE-22'!$B$6:$B$161</definedName>
    <definedName name="_xlnm._FilterDatabase" localSheetId="17" hidden="1">'SE-23'!$B$6:$B$170</definedName>
    <definedName name="_xlnm._FilterDatabase" localSheetId="18" hidden="1">'SE-25'!$B$6:$B$175</definedName>
    <definedName name="_xlnm._FilterDatabase" localSheetId="19" hidden="1">'SE-26'!$B$6:$B$157</definedName>
    <definedName name="_xlnm._FilterDatabase" localSheetId="20" hidden="1">'SE-27'!$B$6:$B$162</definedName>
    <definedName name="_xlnm._FilterDatabase" localSheetId="21" hidden="1">'SE-28'!$B$6:$B$162</definedName>
    <definedName name="_xlnm._FilterDatabase" localSheetId="22" hidden="1">'SE-29'!$B$6:$B$12</definedName>
    <definedName name="_xlnm._FilterDatabase" localSheetId="23" hidden="1">'SE-32'!$B$6:$B$65</definedName>
    <definedName name="_xlnm._FilterDatabase" localSheetId="24" hidden="1">'SE-33'!$B$6:$B$16</definedName>
    <definedName name="_xlnm._FilterDatabase" localSheetId="25" hidden="1">'SE-34'!$B$6:$B$118</definedName>
    <definedName name="_xlnm._FilterDatabase" localSheetId="26" hidden="1">'SE-35'!$B$6:$B$16</definedName>
    <definedName name="_xlnm._FilterDatabase" localSheetId="27" hidden="1">'SE-36'!$B$6:$B$83</definedName>
    <definedName name="_xlnm._FilterDatabase" localSheetId="28" hidden="1">'SE-37'!$B$6:$B$14</definedName>
    <definedName name="_xlnm._FilterDatabase" localSheetId="2" hidden="1">'SE-4'!$B$6:$B$144</definedName>
    <definedName name="_xlnm._FilterDatabase" localSheetId="3" hidden="1">'SE-6'!$B$6:$B$144</definedName>
    <definedName name="_xlnm._FilterDatabase" localSheetId="4" hidden="1">'SE-8'!$B$6:$B$156</definedName>
    <definedName name="_xlnm.Print_Area" localSheetId="23">'SE-32'!$A$1:$L$165</definedName>
    <definedName name="_xlnm.Print_Area" localSheetId="25">'SE-34'!$A$1:$M$24</definedName>
    <definedName name="Z_0844CA05_8743_4C94_A064_2B8F7267080E_.wvu.FilterData" localSheetId="1" hidden="1">'SE-1'!$B$6:$B$119</definedName>
    <definedName name="Z_0844CA05_8743_4C94_A064_2B8F7267080E_.wvu.FilterData" localSheetId="5" hidden="1">'SE-10'!$B$6:$B$135</definedName>
    <definedName name="Z_0844CA05_8743_4C94_A064_2B8F7267080E_.wvu.FilterData" localSheetId="6" hidden="1">'SE-11'!$B$6:$B$153</definedName>
    <definedName name="Z_0844CA05_8743_4C94_A064_2B8F7267080E_.wvu.FilterData" localSheetId="7" hidden="1">'SE-12'!$B$6:$B$172</definedName>
    <definedName name="Z_0844CA05_8743_4C94_A064_2B8F7267080E_.wvu.FilterData" localSheetId="8" hidden="1">'SE-13'!$B$6:$B$173</definedName>
    <definedName name="Z_0844CA05_8743_4C94_A064_2B8F7267080E_.wvu.FilterData" localSheetId="9" hidden="1">'SE-14'!$B$6:$B$13</definedName>
    <definedName name="Z_0844CA05_8743_4C94_A064_2B8F7267080E_.wvu.FilterData" localSheetId="10" hidden="1">'SE-15'!$B$6:$B$158</definedName>
    <definedName name="Z_0844CA05_8743_4C94_A064_2B8F7267080E_.wvu.FilterData" localSheetId="11" hidden="1">'SE-17'!$B$6:$B$165</definedName>
    <definedName name="Z_0844CA05_8743_4C94_A064_2B8F7267080E_.wvu.FilterData" localSheetId="12" hidden="1">'SE-18'!$B$6:$B$164</definedName>
    <definedName name="Z_0844CA05_8743_4C94_A064_2B8F7267080E_.wvu.FilterData" localSheetId="13" hidden="1">'SE-19'!$B$6:$B$170</definedName>
    <definedName name="Z_0844CA05_8743_4C94_A064_2B8F7267080E_.wvu.FilterData" localSheetId="14" hidden="1">'SE-20'!$B$6:$L$110</definedName>
    <definedName name="Z_0844CA05_8743_4C94_A064_2B8F7267080E_.wvu.FilterData" localSheetId="15" hidden="1">'SE-21'!$B$6:$B$174</definedName>
    <definedName name="Z_0844CA05_8743_4C94_A064_2B8F7267080E_.wvu.FilterData" localSheetId="16" hidden="1">'SE-22'!$B$6:$B$161</definedName>
    <definedName name="Z_0844CA05_8743_4C94_A064_2B8F7267080E_.wvu.FilterData" localSheetId="17" hidden="1">'SE-23'!$B$6:$B$170</definedName>
    <definedName name="Z_0844CA05_8743_4C94_A064_2B8F7267080E_.wvu.FilterData" localSheetId="18" hidden="1">'SE-25'!$B$6:$B$175</definedName>
    <definedName name="Z_0844CA05_8743_4C94_A064_2B8F7267080E_.wvu.FilterData" localSheetId="19" hidden="1">'SE-26'!$B$6:$B$157</definedName>
    <definedName name="Z_0844CA05_8743_4C94_A064_2B8F7267080E_.wvu.FilterData" localSheetId="20" hidden="1">'SE-27'!$B$6:$B$162</definedName>
    <definedName name="Z_0844CA05_8743_4C94_A064_2B8F7267080E_.wvu.FilterData" localSheetId="21" hidden="1">'SE-28'!$B$6:$B$162</definedName>
    <definedName name="Z_0844CA05_8743_4C94_A064_2B8F7267080E_.wvu.FilterData" localSheetId="25" hidden="1">'SE-34'!$B$6:$B$118</definedName>
    <definedName name="Z_0844CA05_8743_4C94_A064_2B8F7267080E_.wvu.FilterData" localSheetId="27" hidden="1">'SE-36'!$B$6:$B$83</definedName>
    <definedName name="Z_0844CA05_8743_4C94_A064_2B8F7267080E_.wvu.FilterData" localSheetId="2" hidden="1">'SE-4'!$B$6:$B$144</definedName>
    <definedName name="Z_0844CA05_8743_4C94_A064_2B8F7267080E_.wvu.FilterData" localSheetId="3" hidden="1">'SE-6'!$B$6:$B$144</definedName>
    <definedName name="Z_0844CA05_8743_4C94_A064_2B8F7267080E_.wvu.FilterData" localSheetId="4" hidden="1">'SE-8'!$B$6:$B$156</definedName>
    <definedName name="Z_0844CA05_8743_4C94_A064_2B8F7267080E_.wvu.PrintArea" localSheetId="25" hidden="1">'SE-34'!$A$1:$M$24</definedName>
    <definedName name="Z_257C13E9_7F11_4D3D_B195_760B62ED7EA1_.wvu.FilterData" localSheetId="1" hidden="1">'SE-1'!$B$6:$B$119</definedName>
    <definedName name="Z_257C13E9_7F11_4D3D_B195_760B62ED7EA1_.wvu.FilterData" localSheetId="5" hidden="1">'SE-10'!$B$6:$B$135</definedName>
    <definedName name="Z_257C13E9_7F11_4D3D_B195_760B62ED7EA1_.wvu.FilterData" localSheetId="6" hidden="1">'SE-11'!$B$6:$B$153</definedName>
    <definedName name="Z_257C13E9_7F11_4D3D_B195_760B62ED7EA1_.wvu.FilterData" localSheetId="7" hidden="1">'SE-12'!$B$6:$B$172</definedName>
    <definedName name="Z_257C13E9_7F11_4D3D_B195_760B62ED7EA1_.wvu.FilterData" localSheetId="8" hidden="1">'SE-13'!$B$6:$B$173</definedName>
    <definedName name="Z_257C13E9_7F11_4D3D_B195_760B62ED7EA1_.wvu.FilterData" localSheetId="9" hidden="1">'SE-14'!$B$6:$B$13</definedName>
    <definedName name="Z_257C13E9_7F11_4D3D_B195_760B62ED7EA1_.wvu.FilterData" localSheetId="10" hidden="1">'SE-15'!$B$6:$B$158</definedName>
    <definedName name="Z_257C13E9_7F11_4D3D_B195_760B62ED7EA1_.wvu.FilterData" localSheetId="11" hidden="1">'SE-17'!$B$6:$B$165</definedName>
    <definedName name="Z_257C13E9_7F11_4D3D_B195_760B62ED7EA1_.wvu.FilterData" localSheetId="12" hidden="1">'SE-18'!$B$6:$B$164</definedName>
    <definedName name="Z_257C13E9_7F11_4D3D_B195_760B62ED7EA1_.wvu.FilterData" localSheetId="13" hidden="1">'SE-19'!$B$6:$B$170</definedName>
    <definedName name="Z_257C13E9_7F11_4D3D_B195_760B62ED7EA1_.wvu.FilterData" localSheetId="14" hidden="1">'SE-20'!$B$6:$L$110</definedName>
    <definedName name="Z_257C13E9_7F11_4D3D_B195_760B62ED7EA1_.wvu.FilterData" localSheetId="15" hidden="1">'SE-21'!$B$6:$B$174</definedName>
    <definedName name="Z_257C13E9_7F11_4D3D_B195_760B62ED7EA1_.wvu.FilterData" localSheetId="16" hidden="1">'SE-22'!$B$6:$B$161</definedName>
    <definedName name="Z_257C13E9_7F11_4D3D_B195_760B62ED7EA1_.wvu.FilterData" localSheetId="17" hidden="1">'SE-23'!$B$6:$B$170</definedName>
    <definedName name="Z_257C13E9_7F11_4D3D_B195_760B62ED7EA1_.wvu.FilterData" localSheetId="18" hidden="1">'SE-25'!$B$6:$B$175</definedName>
    <definedName name="Z_257C13E9_7F11_4D3D_B195_760B62ED7EA1_.wvu.FilterData" localSheetId="19" hidden="1">'SE-26'!$B$6:$B$157</definedName>
    <definedName name="Z_257C13E9_7F11_4D3D_B195_760B62ED7EA1_.wvu.FilterData" localSheetId="20" hidden="1">'SE-27'!$B$6:$B$162</definedName>
    <definedName name="Z_257C13E9_7F11_4D3D_B195_760B62ED7EA1_.wvu.FilterData" localSheetId="21" hidden="1">'SE-28'!$B$6:$B$162</definedName>
    <definedName name="Z_257C13E9_7F11_4D3D_B195_760B62ED7EA1_.wvu.FilterData" localSheetId="25" hidden="1">'SE-34'!$B$6:$B$118</definedName>
    <definedName name="Z_257C13E9_7F11_4D3D_B195_760B62ED7EA1_.wvu.FilterData" localSheetId="27" hidden="1">'SE-36'!$B$6:$B$83</definedName>
    <definedName name="Z_257C13E9_7F11_4D3D_B195_760B62ED7EA1_.wvu.FilterData" localSheetId="2" hidden="1">'SE-4'!$B$6:$B$144</definedName>
    <definedName name="Z_257C13E9_7F11_4D3D_B195_760B62ED7EA1_.wvu.FilterData" localSheetId="3" hidden="1">'SE-6'!$B$6:$B$144</definedName>
    <definedName name="Z_257C13E9_7F11_4D3D_B195_760B62ED7EA1_.wvu.FilterData" localSheetId="4" hidden="1">'SE-8'!$B$6:$B$156</definedName>
    <definedName name="Z_257C13E9_7F11_4D3D_B195_760B62ED7EA1_.wvu.PrintArea" localSheetId="25" hidden="1">'SE-34'!$A$1:$M$24</definedName>
    <definedName name="Z_7009FCE3_6810_450D_8A6C_9CEA3E9B616C_.wvu.FilterData" localSheetId="1" hidden="1">'SE-1'!$B$6:$B$119</definedName>
    <definedName name="Z_7009FCE3_6810_450D_8A6C_9CEA3E9B616C_.wvu.FilterData" localSheetId="5" hidden="1">'SE-10'!$B$6:$B$135</definedName>
    <definedName name="Z_7009FCE3_6810_450D_8A6C_9CEA3E9B616C_.wvu.FilterData" localSheetId="6" hidden="1">'SE-11'!$B$6:$B$153</definedName>
    <definedName name="Z_7009FCE3_6810_450D_8A6C_9CEA3E9B616C_.wvu.FilterData" localSheetId="7" hidden="1">'SE-12'!$B$6:$B$172</definedName>
    <definedName name="Z_7009FCE3_6810_450D_8A6C_9CEA3E9B616C_.wvu.FilterData" localSheetId="8" hidden="1">'SE-13'!$B$6:$B$173</definedName>
    <definedName name="Z_7009FCE3_6810_450D_8A6C_9CEA3E9B616C_.wvu.FilterData" localSheetId="9" hidden="1">'SE-14'!$B$6:$B$13</definedName>
    <definedName name="Z_7009FCE3_6810_450D_8A6C_9CEA3E9B616C_.wvu.FilterData" localSheetId="10" hidden="1">'SE-15'!$B$6:$B$158</definedName>
    <definedName name="Z_7009FCE3_6810_450D_8A6C_9CEA3E9B616C_.wvu.FilterData" localSheetId="11" hidden="1">'SE-17'!$B$6:$B$165</definedName>
    <definedName name="Z_7009FCE3_6810_450D_8A6C_9CEA3E9B616C_.wvu.FilterData" localSheetId="12" hidden="1">'SE-18'!$B$6:$B$164</definedName>
    <definedName name="Z_7009FCE3_6810_450D_8A6C_9CEA3E9B616C_.wvu.FilterData" localSheetId="13" hidden="1">'SE-19'!$B$6:$B$170</definedName>
    <definedName name="Z_7009FCE3_6810_450D_8A6C_9CEA3E9B616C_.wvu.FilterData" localSheetId="14" hidden="1">'SE-20'!$B$6:$L$110</definedName>
    <definedName name="Z_7009FCE3_6810_450D_8A6C_9CEA3E9B616C_.wvu.FilterData" localSheetId="15" hidden="1">'SE-21'!$B$6:$B$174</definedName>
    <definedName name="Z_7009FCE3_6810_450D_8A6C_9CEA3E9B616C_.wvu.FilterData" localSheetId="16" hidden="1">'SE-22'!$B$6:$B$161</definedName>
    <definedName name="Z_7009FCE3_6810_450D_8A6C_9CEA3E9B616C_.wvu.FilterData" localSheetId="17" hidden="1">'SE-23'!$B$6:$B$170</definedName>
    <definedName name="Z_7009FCE3_6810_450D_8A6C_9CEA3E9B616C_.wvu.FilterData" localSheetId="18" hidden="1">'SE-25'!$B$6:$B$175</definedName>
    <definedName name="Z_7009FCE3_6810_450D_8A6C_9CEA3E9B616C_.wvu.FilterData" localSheetId="19" hidden="1">'SE-26'!$B$6:$B$157</definedName>
    <definedName name="Z_7009FCE3_6810_450D_8A6C_9CEA3E9B616C_.wvu.FilterData" localSheetId="20" hidden="1">'SE-27'!$B$6:$B$162</definedName>
    <definedName name="Z_7009FCE3_6810_450D_8A6C_9CEA3E9B616C_.wvu.FilterData" localSheetId="21" hidden="1">'SE-28'!$B$6:$B$162</definedName>
    <definedName name="Z_7009FCE3_6810_450D_8A6C_9CEA3E9B616C_.wvu.FilterData" localSheetId="25" hidden="1">'SE-34'!$B$6:$B$118</definedName>
    <definedName name="Z_7009FCE3_6810_450D_8A6C_9CEA3E9B616C_.wvu.FilterData" localSheetId="27" hidden="1">'SE-36'!$B$6:$B$83</definedName>
    <definedName name="Z_7009FCE3_6810_450D_8A6C_9CEA3E9B616C_.wvu.FilterData" localSheetId="2" hidden="1">'SE-4'!$B$6:$B$144</definedName>
    <definedName name="Z_7009FCE3_6810_450D_8A6C_9CEA3E9B616C_.wvu.FilterData" localSheetId="3" hidden="1">'SE-6'!$B$6:$B$144</definedName>
    <definedName name="Z_7009FCE3_6810_450D_8A6C_9CEA3E9B616C_.wvu.FilterData" localSheetId="4" hidden="1">'SE-8'!$B$6:$B$156</definedName>
    <definedName name="Z_7009FCE3_6810_450D_8A6C_9CEA3E9B616C_.wvu.PrintArea" localSheetId="25" hidden="1">'SE-34'!$A$1:$M$24</definedName>
  </definedNames>
  <calcPr calcId="152511"/>
  <customWorkbookViews>
    <customWorkbookView name="mel63 - Personal View" guid="{0844CA05-8743-4C94-A064-2B8F7267080E}" mergeInterval="0" personalView="1" maximized="1" xWindow="-8" yWindow="-8" windowWidth="1296" windowHeight="1000" tabRatio="874" activeSheetId="11" showComments="commIndAndComment"/>
    <customWorkbookView name="mel34 - Personal View" guid="{257C13E9-7F11-4D3D-B195-760B62ED7EA1}" mergeInterval="0" personalView="1" maximized="1" xWindow="-8" yWindow="-8" windowWidth="1616" windowHeight="876" tabRatio="874" activeSheetId="11"/>
    <customWorkbookView name="mel05 - Personal View" guid="{7009FCE3-6810-450D-8A6C-9CEA3E9B616C}" mergeInterval="0" personalView="1" maximized="1" xWindow="1" yWindow="1" windowWidth="1276" windowHeight="794" tabRatio="874" activeSheetId="11"/>
  </customWorkbookViews>
</workbook>
</file>

<file path=xl/calcChain.xml><?xml version="1.0" encoding="utf-8"?>
<calcChain xmlns="http://schemas.openxmlformats.org/spreadsheetml/2006/main">
  <c r="C2" i="25" l="1"/>
  <c r="D107" i="17" l="1"/>
  <c r="D112" i="23" l="1"/>
  <c r="D111" i="7" l="1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10" i="7"/>
  <c r="C2" i="7" l="1"/>
  <c r="C2" i="15" l="1"/>
  <c r="D111" i="17" l="1"/>
  <c r="D112" i="17"/>
  <c r="D113" i="17"/>
  <c r="D114" i="17"/>
  <c r="D115" i="17"/>
  <c r="D107" i="7" l="1"/>
  <c r="C2" i="12" l="1"/>
  <c r="D104" i="17" l="1"/>
  <c r="D105" i="17"/>
  <c r="C2" i="29" l="1"/>
  <c r="D156" i="15" l="1"/>
  <c r="D157" i="15"/>
  <c r="D158" i="15"/>
  <c r="D159" i="15"/>
  <c r="D160" i="15"/>
  <c r="D105" i="7" l="1"/>
  <c r="D97" i="17"/>
  <c r="D49" i="30"/>
  <c r="D79" i="25"/>
  <c r="D97" i="25"/>
  <c r="D98" i="25"/>
  <c r="D99" i="25"/>
  <c r="D100" i="25"/>
  <c r="D78" i="25"/>
  <c r="F100" i="10"/>
  <c r="D71" i="25"/>
  <c r="D70" i="25"/>
  <c r="D66" i="25"/>
  <c r="D101" i="7"/>
  <c r="D103" i="7"/>
  <c r="D85" i="12"/>
  <c r="D91" i="12"/>
  <c r="D92" i="12"/>
  <c r="D95" i="12"/>
  <c r="D96" i="12"/>
  <c r="D99" i="12"/>
  <c r="D100" i="12"/>
  <c r="D101" i="12"/>
  <c r="D102" i="12"/>
  <c r="D103" i="12"/>
  <c r="D104" i="12"/>
  <c r="D105" i="12"/>
  <c r="D106" i="12"/>
  <c r="D107" i="12"/>
  <c r="D108" i="12"/>
  <c r="D109" i="12"/>
  <c r="D110" i="12"/>
  <c r="C2" i="30"/>
  <c r="C2" i="11"/>
  <c r="D9" i="30"/>
  <c r="D11" i="30"/>
  <c r="D18" i="30"/>
  <c r="D19" i="30"/>
  <c r="D21" i="30"/>
  <c r="D24" i="30"/>
  <c r="D26" i="30"/>
  <c r="D28" i="30"/>
  <c r="L28" i="30"/>
  <c r="D36" i="30"/>
  <c r="D43" i="30"/>
  <c r="D53" i="30"/>
  <c r="D54" i="30"/>
  <c r="D55" i="30"/>
  <c r="D56" i="30"/>
  <c r="D57" i="30"/>
  <c r="D58" i="30"/>
  <c r="D59" i="30"/>
  <c r="D60" i="30"/>
  <c r="D61" i="30"/>
  <c r="D62" i="30"/>
  <c r="D63" i="30"/>
  <c r="D64" i="30"/>
  <c r="D65" i="30"/>
  <c r="D66" i="30"/>
  <c r="D67" i="30"/>
  <c r="D68" i="30"/>
  <c r="D69" i="30"/>
  <c r="D70" i="30"/>
  <c r="D71" i="30"/>
  <c r="D72" i="30"/>
  <c r="D73" i="30"/>
  <c r="D74" i="30"/>
  <c r="D75" i="30"/>
  <c r="D76" i="30"/>
  <c r="D77" i="30"/>
  <c r="D78" i="30"/>
  <c r="D79" i="30"/>
  <c r="D80" i="30"/>
  <c r="D81" i="30"/>
  <c r="D82" i="30"/>
  <c r="D83" i="30"/>
  <c r="D84" i="30"/>
  <c r="D85" i="30"/>
  <c r="D86" i="30"/>
  <c r="D87" i="30"/>
  <c r="D88" i="30"/>
  <c r="D89" i="30"/>
  <c r="D90" i="30"/>
  <c r="D91" i="30"/>
  <c r="D92" i="30"/>
  <c r="D93" i="30"/>
  <c r="D94" i="30"/>
  <c r="D95" i="30"/>
  <c r="D96" i="30"/>
  <c r="D97" i="30"/>
  <c r="D10" i="29"/>
  <c r="D13" i="29"/>
  <c r="D18" i="29"/>
  <c r="D27" i="29"/>
  <c r="D29" i="29"/>
  <c r="D30" i="29"/>
  <c r="D31" i="29"/>
  <c r="D38" i="29"/>
  <c r="D41" i="29"/>
  <c r="D44" i="29"/>
  <c r="D45" i="29"/>
  <c r="D46" i="29"/>
  <c r="D48" i="29"/>
  <c r="D50" i="29"/>
  <c r="D56" i="29"/>
  <c r="D59" i="29"/>
  <c r="D61" i="29"/>
  <c r="D63" i="29"/>
  <c r="D66" i="29"/>
  <c r="D68" i="29"/>
  <c r="D69" i="29"/>
  <c r="D70" i="29"/>
  <c r="D72" i="29"/>
  <c r="D73" i="29"/>
  <c r="D76" i="29"/>
  <c r="D78" i="29"/>
  <c r="D88" i="29"/>
  <c r="D102" i="29"/>
  <c r="D103" i="29"/>
  <c r="D104" i="29"/>
  <c r="D105" i="29"/>
  <c r="D106" i="29"/>
  <c r="D107" i="29"/>
  <c r="D108" i="29"/>
  <c r="D109" i="29"/>
  <c r="D110" i="29"/>
  <c r="D111" i="29"/>
  <c r="D112" i="29"/>
  <c r="D113" i="29"/>
  <c r="D114" i="29"/>
  <c r="D115" i="29"/>
  <c r="D116" i="29"/>
  <c r="D117" i="29"/>
  <c r="D118" i="29"/>
  <c r="D119" i="29"/>
  <c r="D120" i="29"/>
  <c r="D121" i="29"/>
  <c r="D122" i="29"/>
  <c r="D123" i="29"/>
  <c r="D124" i="29"/>
  <c r="D125" i="29"/>
  <c r="D126" i="29"/>
  <c r="D127" i="29"/>
  <c r="D128" i="29"/>
  <c r="D129" i="29"/>
  <c r="D130" i="29"/>
  <c r="D131" i="29"/>
  <c r="D132" i="29"/>
  <c r="D133" i="29"/>
  <c r="D134" i="29"/>
  <c r="D135" i="29"/>
  <c r="D136" i="29"/>
  <c r="D137" i="29"/>
  <c r="D138" i="29"/>
  <c r="C2" i="28"/>
  <c r="D8" i="28"/>
  <c r="D12" i="28"/>
  <c r="D16" i="28"/>
  <c r="D17" i="28"/>
  <c r="D20" i="28"/>
  <c r="D22" i="28"/>
  <c r="D24" i="28"/>
  <c r="D29" i="28"/>
  <c r="D33" i="28"/>
  <c r="D34" i="28"/>
  <c r="D40" i="28"/>
  <c r="D41" i="28"/>
  <c r="D42" i="28"/>
  <c r="D43" i="28"/>
  <c r="D44" i="28"/>
  <c r="D45" i="28"/>
  <c r="D46" i="28"/>
  <c r="D47" i="28"/>
  <c r="D48" i="28"/>
  <c r="D49" i="28"/>
  <c r="D50" i="28"/>
  <c r="D51" i="28"/>
  <c r="D52" i="28"/>
  <c r="D53" i="28"/>
  <c r="D54" i="28"/>
  <c r="D55" i="28"/>
  <c r="D56" i="28"/>
  <c r="D57" i="28"/>
  <c r="D58" i="28"/>
  <c r="D59" i="28"/>
  <c r="D60" i="28"/>
  <c r="D61" i="28"/>
  <c r="D62" i="28"/>
  <c r="D63" i="28"/>
  <c r="D64" i="28"/>
  <c r="D65" i="28"/>
  <c r="D66" i="28"/>
  <c r="D67" i="28"/>
  <c r="D68" i="28"/>
  <c r="D69" i="28"/>
  <c r="D70" i="28"/>
  <c r="D71" i="28"/>
  <c r="D72" i="28"/>
  <c r="D73" i="28"/>
  <c r="D74" i="28"/>
  <c r="D75" i="28"/>
  <c r="D76" i="28"/>
  <c r="D77" i="28"/>
  <c r="D78" i="28"/>
  <c r="D79" i="28"/>
  <c r="D80" i="28"/>
  <c r="D81" i="28"/>
  <c r="D82" i="28"/>
  <c r="D83" i="28"/>
  <c r="C2" i="27"/>
  <c r="D10" i="27"/>
  <c r="D14" i="27"/>
  <c r="D21" i="27"/>
  <c r="D24" i="27"/>
  <c r="D27" i="27"/>
  <c r="D41" i="27"/>
  <c r="D45" i="27"/>
  <c r="D52" i="27"/>
  <c r="D54" i="27"/>
  <c r="D55" i="27"/>
  <c r="D56" i="27"/>
  <c r="D57" i="27"/>
  <c r="D58" i="27"/>
  <c r="D59" i="27"/>
  <c r="D60" i="27"/>
  <c r="D61" i="27"/>
  <c r="D62" i="27"/>
  <c r="C2" i="26"/>
  <c r="D8" i="26"/>
  <c r="D10" i="26"/>
  <c r="D13" i="26"/>
  <c r="D17" i="26"/>
  <c r="D18" i="26"/>
  <c r="D23" i="26"/>
  <c r="D26" i="26"/>
  <c r="D27" i="26"/>
  <c r="D29" i="26"/>
  <c r="D35" i="26"/>
  <c r="D38" i="26"/>
  <c r="D40" i="26"/>
  <c r="D43" i="26"/>
  <c r="D46" i="26"/>
  <c r="D48" i="26"/>
  <c r="D49" i="26"/>
  <c r="D53" i="26"/>
  <c r="D55" i="26"/>
  <c r="D56" i="26"/>
  <c r="D61" i="26"/>
  <c r="D64" i="26"/>
  <c r="D67" i="26"/>
  <c r="D68" i="26"/>
  <c r="D70" i="26"/>
  <c r="D72" i="26"/>
  <c r="D74" i="26"/>
  <c r="D81" i="26"/>
  <c r="D88" i="26"/>
  <c r="D89" i="26"/>
  <c r="D90" i="26"/>
  <c r="D91" i="26"/>
  <c r="D92" i="26"/>
  <c r="D93" i="26"/>
  <c r="D94" i="26"/>
  <c r="D95" i="26"/>
  <c r="D96" i="26"/>
  <c r="D97" i="26"/>
  <c r="D98" i="26"/>
  <c r="D99" i="26"/>
  <c r="D100" i="26"/>
  <c r="D101" i="26"/>
  <c r="D102" i="26"/>
  <c r="D103" i="26"/>
  <c r="D104" i="26"/>
  <c r="D105" i="26"/>
  <c r="D106" i="26"/>
  <c r="D107" i="26"/>
  <c r="D108" i="26"/>
  <c r="D109" i="26"/>
  <c r="D110" i="26"/>
  <c r="D111" i="26"/>
  <c r="D112" i="26"/>
  <c r="D113" i="26"/>
  <c r="D114" i="26"/>
  <c r="D115" i="26"/>
  <c r="D116" i="26"/>
  <c r="D117" i="26"/>
  <c r="D118" i="26"/>
  <c r="D9" i="25"/>
  <c r="D10" i="25"/>
  <c r="D14" i="25"/>
  <c r="D15" i="25"/>
  <c r="D19" i="25"/>
  <c r="D21" i="25"/>
  <c r="D23" i="25"/>
  <c r="D24" i="25"/>
  <c r="D28" i="25"/>
  <c r="D29" i="25"/>
  <c r="D31" i="25"/>
  <c r="D32" i="25"/>
  <c r="D33" i="25"/>
  <c r="D36" i="25"/>
  <c r="D37" i="25"/>
  <c r="D41" i="25"/>
  <c r="D42" i="25"/>
  <c r="D43" i="25"/>
  <c r="D44" i="25"/>
  <c r="D47" i="25"/>
  <c r="D48" i="25"/>
  <c r="D49" i="25"/>
  <c r="D51" i="25"/>
  <c r="D53" i="25"/>
  <c r="D56" i="25"/>
  <c r="D58" i="25"/>
  <c r="D59" i="25"/>
  <c r="D63" i="25"/>
  <c r="C2" i="24"/>
  <c r="D9" i="24"/>
  <c r="D10" i="24"/>
  <c r="D12" i="24"/>
  <c r="D15" i="24"/>
  <c r="D16" i="24"/>
  <c r="D20" i="24"/>
  <c r="D22" i="24"/>
  <c r="D24" i="24"/>
  <c r="D27" i="24"/>
  <c r="D29" i="24"/>
  <c r="D31" i="24"/>
  <c r="D32" i="24"/>
  <c r="D33" i="24"/>
  <c r="D34" i="24"/>
  <c r="D36" i="24"/>
  <c r="D38" i="24"/>
  <c r="D43" i="24"/>
  <c r="D46" i="24"/>
  <c r="D49" i="24"/>
  <c r="D53" i="24"/>
  <c r="D56" i="24"/>
  <c r="D60" i="24"/>
  <c r="D61" i="24"/>
  <c r="D64" i="24"/>
  <c r="D65" i="24"/>
  <c r="D66" i="24"/>
  <c r="D67" i="24"/>
  <c r="D68" i="24"/>
  <c r="D69" i="24"/>
  <c r="D70" i="24"/>
  <c r="D71" i="24"/>
  <c r="D72" i="24"/>
  <c r="D73" i="24"/>
  <c r="D74" i="24"/>
  <c r="D75" i="24"/>
  <c r="D76" i="24"/>
  <c r="D77" i="24"/>
  <c r="D78" i="24"/>
  <c r="D79" i="24"/>
  <c r="D80" i="24"/>
  <c r="D81" i="24"/>
  <c r="D82" i="24"/>
  <c r="D83" i="24"/>
  <c r="D84" i="24"/>
  <c r="D85" i="24"/>
  <c r="D86" i="24"/>
  <c r="D87" i="24"/>
  <c r="D88" i="24"/>
  <c r="D89" i="24"/>
  <c r="D90" i="24"/>
  <c r="D91" i="24"/>
  <c r="D92" i="24"/>
  <c r="D93" i="24"/>
  <c r="D94" i="24"/>
  <c r="D95" i="24"/>
  <c r="D96" i="24"/>
  <c r="D97" i="24"/>
  <c r="D98" i="24"/>
  <c r="D99" i="24"/>
  <c r="D100" i="24"/>
  <c r="D101" i="24"/>
  <c r="D102" i="24"/>
  <c r="D103" i="24"/>
  <c r="D104" i="24"/>
  <c r="D105" i="24"/>
  <c r="C2" i="23"/>
  <c r="D8" i="23"/>
  <c r="D10" i="23"/>
  <c r="D15" i="23"/>
  <c r="D17" i="23"/>
  <c r="D19" i="23"/>
  <c r="D20" i="23"/>
  <c r="D22" i="23"/>
  <c r="D24" i="23"/>
  <c r="D34" i="23"/>
  <c r="D36" i="23"/>
  <c r="D38" i="23"/>
  <c r="D41" i="23"/>
  <c r="D46" i="23"/>
  <c r="D49" i="23"/>
  <c r="D50" i="23"/>
  <c r="D51" i="23"/>
  <c r="D52" i="23"/>
  <c r="D53" i="23"/>
  <c r="D55" i="23"/>
  <c r="D58" i="23"/>
  <c r="D60" i="23"/>
  <c r="D61" i="23"/>
  <c r="D62" i="23"/>
  <c r="D63" i="23"/>
  <c r="D64" i="23"/>
  <c r="D65" i="23"/>
  <c r="D68" i="23"/>
  <c r="D69" i="23"/>
  <c r="D70" i="23"/>
  <c r="D73" i="23"/>
  <c r="D77" i="23"/>
  <c r="D78" i="23"/>
  <c r="D80" i="23"/>
  <c r="D81" i="23"/>
  <c r="D82" i="23"/>
  <c r="D85" i="23"/>
  <c r="D89" i="23"/>
  <c r="D91" i="23"/>
  <c r="D92" i="23"/>
  <c r="D95" i="23"/>
  <c r="D97" i="23"/>
  <c r="D100" i="23"/>
  <c r="D105" i="23"/>
  <c r="D106" i="23"/>
  <c r="D114" i="23"/>
  <c r="D115" i="23"/>
  <c r="D116" i="23"/>
  <c r="D117" i="23"/>
  <c r="D118" i="23"/>
  <c r="D119" i="23"/>
  <c r="D120" i="23"/>
  <c r="D121" i="23"/>
  <c r="D122" i="23"/>
  <c r="D123" i="23"/>
  <c r="D124" i="23"/>
  <c r="D125" i="23"/>
  <c r="D126" i="23"/>
  <c r="D127" i="23"/>
  <c r="D128" i="23"/>
  <c r="D129" i="23"/>
  <c r="D130" i="23"/>
  <c r="D131" i="23"/>
  <c r="D132" i="23"/>
  <c r="D133" i="23"/>
  <c r="D134" i="23"/>
  <c r="D135" i="23"/>
  <c r="D136" i="23"/>
  <c r="D137" i="23"/>
  <c r="D138" i="23"/>
  <c r="D139" i="23"/>
  <c r="D140" i="23"/>
  <c r="D141" i="23"/>
  <c r="D142" i="23"/>
  <c r="D143" i="23"/>
  <c r="D144" i="23"/>
  <c r="D145" i="23"/>
  <c r="D146" i="23"/>
  <c r="D147" i="23"/>
  <c r="D148" i="23"/>
  <c r="D149" i="23"/>
  <c r="D150" i="23"/>
  <c r="D151" i="23"/>
  <c r="D152" i="23"/>
  <c r="D153" i="23"/>
  <c r="D154" i="23"/>
  <c r="D155" i="23"/>
  <c r="D156" i="23"/>
  <c r="D157" i="23"/>
  <c r="D158" i="23"/>
  <c r="D159" i="23"/>
  <c r="D160" i="23"/>
  <c r="D161" i="23"/>
  <c r="C2" i="22"/>
  <c r="D18" i="22"/>
  <c r="D19" i="22"/>
  <c r="D22" i="22"/>
  <c r="D24" i="22"/>
  <c r="D27" i="22"/>
  <c r="D29" i="22"/>
  <c r="D30" i="22"/>
  <c r="D32" i="22"/>
  <c r="D34" i="22"/>
  <c r="D37" i="22"/>
  <c r="D42" i="22"/>
  <c r="D45" i="22"/>
  <c r="D46" i="22"/>
  <c r="D47" i="22"/>
  <c r="D48" i="22"/>
  <c r="D49" i="22"/>
  <c r="D52" i="22"/>
  <c r="D56" i="22"/>
  <c r="D58" i="22"/>
  <c r="D60" i="22"/>
  <c r="D64" i="22"/>
  <c r="D65" i="22"/>
  <c r="D73" i="22"/>
  <c r="D75" i="22"/>
  <c r="D77" i="22"/>
  <c r="D80" i="22"/>
  <c r="D81" i="22"/>
  <c r="D82" i="22"/>
  <c r="D83" i="22"/>
  <c r="D84" i="22"/>
  <c r="D85" i="22"/>
  <c r="D86" i="22"/>
  <c r="D87" i="22"/>
  <c r="D88" i="22"/>
  <c r="D89" i="22"/>
  <c r="D90" i="22"/>
  <c r="D91" i="22"/>
  <c r="D92" i="22"/>
  <c r="D93" i="22"/>
  <c r="D94" i="22"/>
  <c r="D95" i="22"/>
  <c r="D96" i="22"/>
  <c r="D97" i="22"/>
  <c r="D98" i="22"/>
  <c r="D99" i="22"/>
  <c r="D100" i="22"/>
  <c r="D101" i="22"/>
  <c r="D102" i="22"/>
  <c r="D103" i="22"/>
  <c r="D104" i="22"/>
  <c r="D105" i="22"/>
  <c r="D106" i="22"/>
  <c r="D107" i="22"/>
  <c r="D108" i="22"/>
  <c r="D109" i="22"/>
  <c r="D110" i="22"/>
  <c r="D111" i="22"/>
  <c r="D112" i="22"/>
  <c r="D113" i="22"/>
  <c r="D114" i="22"/>
  <c r="D115" i="22"/>
  <c r="D116" i="22"/>
  <c r="D117" i="22"/>
  <c r="D118" i="22"/>
  <c r="D119" i="22"/>
  <c r="D120" i="22"/>
  <c r="D121" i="22"/>
  <c r="D122" i="22"/>
  <c r="D123" i="22"/>
  <c r="D124" i="22"/>
  <c r="D125" i="22"/>
  <c r="D126" i="22"/>
  <c r="D127" i="22"/>
  <c r="D128" i="22"/>
  <c r="D129" i="22"/>
  <c r="D130" i="22"/>
  <c r="D131" i="22"/>
  <c r="D132" i="22"/>
  <c r="D133" i="22"/>
  <c r="D134" i="22"/>
  <c r="D135" i="22"/>
  <c r="D136" i="22"/>
  <c r="D137" i="22"/>
  <c r="D138" i="22"/>
  <c r="D139" i="22"/>
  <c r="D140" i="22"/>
  <c r="D141" i="22"/>
  <c r="D142" i="22"/>
  <c r="D143" i="22"/>
  <c r="D144" i="22"/>
  <c r="D145" i="22"/>
  <c r="D146" i="22"/>
  <c r="D147" i="22"/>
  <c r="D148" i="22"/>
  <c r="D149" i="22"/>
  <c r="D150" i="22"/>
  <c r="D151" i="22"/>
  <c r="D152" i="22"/>
  <c r="D153" i="22"/>
  <c r="D154" i="22"/>
  <c r="D155" i="22"/>
  <c r="D156" i="22"/>
  <c r="D9" i="21"/>
  <c r="D12" i="21"/>
  <c r="D13" i="21"/>
  <c r="D16" i="21"/>
  <c r="D22" i="21"/>
  <c r="D23" i="21"/>
  <c r="D29" i="21"/>
  <c r="D30" i="21"/>
  <c r="D32" i="21"/>
  <c r="D34" i="21"/>
  <c r="D35" i="21"/>
  <c r="D36" i="21"/>
  <c r="D40" i="21"/>
  <c r="D47" i="21"/>
  <c r="D48" i="21"/>
  <c r="D49" i="21"/>
  <c r="D50" i="21"/>
  <c r="D51" i="21"/>
  <c r="D52" i="21"/>
  <c r="D53" i="21"/>
  <c r="D54" i="21"/>
  <c r="D55" i="21"/>
  <c r="D56" i="21"/>
  <c r="D57" i="21"/>
  <c r="D58" i="21"/>
  <c r="D59" i="21"/>
  <c r="D60" i="21"/>
  <c r="D61" i="21"/>
  <c r="D62" i="21"/>
  <c r="D63" i="21"/>
  <c r="D64" i="21"/>
  <c r="D65" i="21"/>
  <c r="D66" i="21"/>
  <c r="D67" i="21"/>
  <c r="D68" i="21"/>
  <c r="D69" i="21"/>
  <c r="D70" i="21"/>
  <c r="D71" i="21"/>
  <c r="D72" i="21"/>
  <c r="D73" i="21"/>
  <c r="D74" i="21"/>
  <c r="D75" i="21"/>
  <c r="D76" i="21"/>
  <c r="D77" i="21"/>
  <c r="D78" i="21"/>
  <c r="D79" i="21"/>
  <c r="D80" i="21"/>
  <c r="D81" i="21"/>
  <c r="D82" i="21"/>
  <c r="D83" i="21"/>
  <c r="D84" i="21"/>
  <c r="D85" i="21"/>
  <c r="D86" i="21"/>
  <c r="D87" i="21"/>
  <c r="D88" i="21"/>
  <c r="D89" i="21"/>
  <c r="D90" i="21"/>
  <c r="D91" i="21"/>
  <c r="D92" i="21"/>
  <c r="D93" i="21"/>
  <c r="D94" i="21"/>
  <c r="D95" i="21"/>
  <c r="D96" i="21"/>
  <c r="D97" i="21"/>
  <c r="D98" i="21"/>
  <c r="D99" i="21"/>
  <c r="D100" i="21"/>
  <c r="D101" i="21"/>
  <c r="D102" i="21"/>
  <c r="D103" i="21"/>
  <c r="D104" i="21"/>
  <c r="D105" i="21"/>
  <c r="D106" i="21"/>
  <c r="D107" i="21"/>
  <c r="D108" i="21"/>
  <c r="D109" i="21"/>
  <c r="D110" i="21"/>
  <c r="D111" i="21"/>
  <c r="D112" i="21"/>
  <c r="D113" i="21"/>
  <c r="D114" i="21"/>
  <c r="D115" i="21"/>
  <c r="D116" i="21"/>
  <c r="C2" i="20"/>
  <c r="D16" i="20"/>
  <c r="D22" i="20"/>
  <c r="D25" i="20"/>
  <c r="D29" i="20"/>
  <c r="D32" i="20"/>
  <c r="D35" i="20"/>
  <c r="D43" i="20"/>
  <c r="D47" i="20"/>
  <c r="D49" i="20"/>
  <c r="D50" i="20"/>
  <c r="D52" i="20"/>
  <c r="D53" i="20"/>
  <c r="D54" i="20"/>
  <c r="D57" i="20"/>
  <c r="D60" i="20"/>
  <c r="D61" i="20"/>
  <c r="D62" i="20"/>
  <c r="D63" i="20"/>
  <c r="D64" i="20"/>
  <c r="D65" i="20"/>
  <c r="D66" i="20"/>
  <c r="D67" i="20"/>
  <c r="D68" i="20"/>
  <c r="D69" i="20"/>
  <c r="D70" i="20"/>
  <c r="D71" i="20"/>
  <c r="D72" i="20"/>
  <c r="D73" i="20"/>
  <c r="D74" i="20"/>
  <c r="D75" i="20"/>
  <c r="D76" i="20"/>
  <c r="D77" i="20"/>
  <c r="D78" i="20"/>
  <c r="D79" i="20"/>
  <c r="D80" i="20"/>
  <c r="D81" i="20"/>
  <c r="D82" i="20"/>
  <c r="D83" i="20"/>
  <c r="D84" i="20"/>
  <c r="D85" i="20"/>
  <c r="D86" i="20"/>
  <c r="D87" i="20"/>
  <c r="D88" i="20"/>
  <c r="D89" i="20"/>
  <c r="D90" i="20"/>
  <c r="D91" i="20"/>
  <c r="D92" i="20"/>
  <c r="D93" i="20"/>
  <c r="D94" i="20"/>
  <c r="D95" i="20"/>
  <c r="D96" i="20"/>
  <c r="D97" i="20"/>
  <c r="D98" i="20"/>
  <c r="D99" i="20"/>
  <c r="D100" i="20"/>
  <c r="D101" i="20"/>
  <c r="D102" i="20"/>
  <c r="D103" i="20"/>
  <c r="D104" i="20"/>
  <c r="D105" i="20"/>
  <c r="D106" i="20"/>
  <c r="D107" i="20"/>
  <c r="D108" i="20"/>
  <c r="D109" i="20"/>
  <c r="D110" i="20"/>
  <c r="D111" i="20"/>
  <c r="D112" i="20"/>
  <c r="D113" i="20"/>
  <c r="D114" i="20"/>
  <c r="D115" i="20"/>
  <c r="D116" i="20"/>
  <c r="D117" i="20"/>
  <c r="D22" i="19"/>
  <c r="D29" i="19"/>
  <c r="D33" i="19"/>
  <c r="D35" i="19"/>
  <c r="D37" i="19"/>
  <c r="D42" i="19"/>
  <c r="D46" i="19"/>
  <c r="D47" i="19"/>
  <c r="D48" i="19"/>
  <c r="D49" i="19"/>
  <c r="D50" i="19"/>
  <c r="D51" i="19"/>
  <c r="D52" i="19"/>
  <c r="D53" i="19"/>
  <c r="D54" i="19"/>
  <c r="D55" i="19"/>
  <c r="D56" i="19"/>
  <c r="D57" i="19"/>
  <c r="D58" i="19"/>
  <c r="D59" i="19"/>
  <c r="D60" i="19"/>
  <c r="D61" i="19"/>
  <c r="D62" i="19"/>
  <c r="D63" i="19"/>
  <c r="D64" i="19"/>
  <c r="D65" i="19"/>
  <c r="D66" i="19"/>
  <c r="D67" i="19"/>
  <c r="D68" i="19"/>
  <c r="D69" i="19"/>
  <c r="D70" i="19"/>
  <c r="D71" i="19"/>
  <c r="D72" i="19"/>
  <c r="D73" i="19"/>
  <c r="D74" i="19"/>
  <c r="D75" i="19"/>
  <c r="D76" i="19"/>
  <c r="D77" i="19"/>
  <c r="D78" i="19"/>
  <c r="D79" i="19"/>
  <c r="D80" i="19"/>
  <c r="D81" i="19"/>
  <c r="D82" i="19"/>
  <c r="D83" i="19"/>
  <c r="D84" i="19"/>
  <c r="D85" i="19"/>
  <c r="D86" i="19"/>
  <c r="D87" i="19"/>
  <c r="D88" i="19"/>
  <c r="D89" i="19"/>
  <c r="D90" i="19"/>
  <c r="D91" i="19"/>
  <c r="D92" i="19"/>
  <c r="D93" i="19"/>
  <c r="D94" i="19"/>
  <c r="D95" i="19"/>
  <c r="D96" i="19"/>
  <c r="D97" i="19"/>
  <c r="D98" i="19"/>
  <c r="D99" i="19"/>
  <c r="D100" i="19"/>
  <c r="D101" i="19"/>
  <c r="D102" i="19"/>
  <c r="D103" i="19"/>
  <c r="D104" i="19"/>
  <c r="D105" i="19"/>
  <c r="D106" i="19"/>
  <c r="D107" i="19"/>
  <c r="D108" i="19"/>
  <c r="D109" i="19"/>
  <c r="D110" i="19"/>
  <c r="D111" i="19"/>
  <c r="D112" i="19"/>
  <c r="D113" i="19"/>
  <c r="D114" i="19"/>
  <c r="D115" i="19"/>
  <c r="D116" i="19"/>
  <c r="D117" i="19"/>
  <c r="D118" i="19"/>
  <c r="D119" i="19"/>
  <c r="D120" i="19"/>
  <c r="D121" i="19"/>
  <c r="D122" i="19"/>
  <c r="D123" i="19"/>
  <c r="D124" i="19"/>
  <c r="D125" i="19"/>
  <c r="D126" i="19"/>
  <c r="D127" i="19"/>
  <c r="D128" i="19"/>
  <c r="D129" i="19"/>
  <c r="D130" i="19"/>
  <c r="D131" i="19"/>
  <c r="D132" i="19"/>
  <c r="D133" i="19"/>
  <c r="D134" i="19"/>
  <c r="D135" i="19"/>
  <c r="D136" i="19"/>
  <c r="D137" i="19"/>
  <c r="D138" i="19"/>
  <c r="D139" i="19"/>
  <c r="D140" i="19"/>
  <c r="D141" i="19"/>
  <c r="D142" i="19"/>
  <c r="D19" i="18"/>
  <c r="D20" i="18"/>
  <c r="D25" i="18"/>
  <c r="D27" i="18"/>
  <c r="D30" i="18"/>
  <c r="D31" i="18"/>
  <c r="D33" i="18"/>
  <c r="D36" i="18"/>
  <c r="D39" i="18"/>
  <c r="D40" i="18"/>
  <c r="D47" i="18"/>
  <c r="D50" i="18"/>
  <c r="D54" i="18"/>
  <c r="D58" i="18"/>
  <c r="D59" i="18"/>
  <c r="D60" i="18"/>
  <c r="D61" i="18"/>
  <c r="D62" i="18"/>
  <c r="D65" i="18"/>
  <c r="D68" i="18"/>
  <c r="D69" i="18"/>
  <c r="D70" i="18"/>
  <c r="D86" i="18"/>
  <c r="D91" i="18"/>
  <c r="D92" i="18"/>
  <c r="D93" i="18"/>
  <c r="D94" i="18"/>
  <c r="D95" i="18"/>
  <c r="D96" i="18"/>
  <c r="D97" i="18"/>
  <c r="D98" i="18"/>
  <c r="D99" i="18"/>
  <c r="D100" i="18"/>
  <c r="D101" i="18"/>
  <c r="D102" i="18"/>
  <c r="D103" i="18"/>
  <c r="D104" i="18"/>
  <c r="D105" i="18"/>
  <c r="D106" i="18"/>
  <c r="D107" i="18"/>
  <c r="D108" i="18"/>
  <c r="D109" i="18"/>
  <c r="D110" i="18"/>
  <c r="D111" i="18"/>
  <c r="D112" i="18"/>
  <c r="D113" i="18"/>
  <c r="D114" i="18"/>
  <c r="D115" i="18"/>
  <c r="D116" i="18"/>
  <c r="D117" i="18"/>
  <c r="D118" i="18"/>
  <c r="D119" i="18"/>
  <c r="D120" i="18"/>
  <c r="D121" i="18"/>
  <c r="D122" i="18"/>
  <c r="D123" i="18"/>
  <c r="D124" i="18"/>
  <c r="D125" i="18"/>
  <c r="D126" i="18"/>
  <c r="D127" i="18"/>
  <c r="D128" i="18"/>
  <c r="D129" i="18"/>
  <c r="D130" i="18"/>
  <c r="D131" i="18"/>
  <c r="D132" i="18"/>
  <c r="D133" i="18"/>
  <c r="D134" i="18"/>
  <c r="D135" i="18"/>
  <c r="D136" i="18"/>
  <c r="D137" i="18"/>
  <c r="D138" i="18"/>
  <c r="D139" i="18"/>
  <c r="D140" i="18"/>
  <c r="D141" i="18"/>
  <c r="D142" i="18"/>
  <c r="D143" i="18"/>
  <c r="D144" i="18"/>
  <c r="D145" i="18"/>
  <c r="D146" i="18"/>
  <c r="D147" i="18"/>
  <c r="D148" i="18"/>
  <c r="D149" i="18"/>
  <c r="C2" i="17"/>
  <c r="D16" i="17"/>
  <c r="D19" i="17"/>
  <c r="D21" i="17"/>
  <c r="D28" i="17"/>
  <c r="D31" i="17"/>
  <c r="D32" i="17"/>
  <c r="D34" i="17"/>
  <c r="D35" i="17"/>
  <c r="D37" i="17"/>
  <c r="D39" i="17"/>
  <c r="D40" i="17"/>
  <c r="D42" i="17"/>
  <c r="D43" i="17"/>
  <c r="D45" i="17"/>
  <c r="D47" i="17"/>
  <c r="D50" i="17"/>
  <c r="D51" i="17"/>
  <c r="D52" i="17"/>
  <c r="D53" i="17"/>
  <c r="D54" i="17"/>
  <c r="D55" i="17"/>
  <c r="D57" i="17"/>
  <c r="D58" i="17"/>
  <c r="D60" i="17"/>
  <c r="D61" i="17"/>
  <c r="D62" i="17"/>
  <c r="D63" i="17"/>
  <c r="D67" i="17"/>
  <c r="D68" i="17"/>
  <c r="D71" i="17"/>
  <c r="D78" i="17"/>
  <c r="D80" i="17"/>
  <c r="D82" i="17"/>
  <c r="D84" i="17"/>
  <c r="D88" i="17"/>
  <c r="C2" i="16"/>
  <c r="D17" i="16"/>
  <c r="D19" i="16"/>
  <c r="D26" i="16"/>
  <c r="D28" i="16"/>
  <c r="D31" i="16"/>
  <c r="D33" i="16"/>
  <c r="D35" i="16"/>
  <c r="D38" i="16"/>
  <c r="D39" i="16"/>
  <c r="D41" i="16"/>
  <c r="D42" i="16"/>
  <c r="D43" i="16"/>
  <c r="D44" i="16"/>
  <c r="D46" i="16"/>
  <c r="D48" i="16"/>
  <c r="D50" i="16"/>
  <c r="D51" i="16"/>
  <c r="D52" i="16"/>
  <c r="D53" i="16"/>
  <c r="D54" i="16"/>
  <c r="D55" i="16"/>
  <c r="D56" i="16"/>
  <c r="D61" i="16"/>
  <c r="D62" i="16"/>
  <c r="D64" i="16"/>
  <c r="D65" i="16"/>
  <c r="D66" i="16"/>
  <c r="D67" i="16"/>
  <c r="D69" i="16"/>
  <c r="D70" i="16"/>
  <c r="D72" i="16"/>
  <c r="D75" i="16"/>
  <c r="D77" i="16"/>
  <c r="D81" i="16"/>
  <c r="D83" i="16"/>
  <c r="D86" i="16"/>
  <c r="D91" i="16"/>
  <c r="D92" i="16"/>
  <c r="D93" i="16"/>
  <c r="D94" i="16"/>
  <c r="D95" i="16"/>
  <c r="D96" i="16"/>
  <c r="D97" i="16"/>
  <c r="D98" i="16"/>
  <c r="D99" i="16"/>
  <c r="D100" i="16"/>
  <c r="D101" i="16"/>
  <c r="D102" i="16"/>
  <c r="D103" i="16"/>
  <c r="D104" i="16"/>
  <c r="D105" i="16"/>
  <c r="D106" i="16"/>
  <c r="D107" i="16"/>
  <c r="D108" i="16"/>
  <c r="D109" i="16"/>
  <c r="D110" i="16"/>
  <c r="D111" i="16"/>
  <c r="D112" i="16"/>
  <c r="D113" i="16"/>
  <c r="D114" i="16"/>
  <c r="D115" i="16"/>
  <c r="D116" i="16"/>
  <c r="D117" i="16"/>
  <c r="D118" i="16"/>
  <c r="D119" i="16"/>
  <c r="D120" i="16"/>
  <c r="D121" i="16"/>
  <c r="D122" i="16"/>
  <c r="D123" i="16"/>
  <c r="D124" i="16"/>
  <c r="D125" i="16"/>
  <c r="D126" i="16"/>
  <c r="D127" i="16"/>
  <c r="D128" i="16"/>
  <c r="D129" i="16"/>
  <c r="D130" i="16"/>
  <c r="D131" i="16"/>
  <c r="D132" i="16"/>
  <c r="D133" i="16"/>
  <c r="D134" i="16"/>
  <c r="D135" i="16"/>
  <c r="D136" i="16"/>
  <c r="D137" i="16"/>
  <c r="D138" i="16"/>
  <c r="D139" i="16"/>
  <c r="D140" i="16"/>
  <c r="D141" i="16"/>
  <c r="D142" i="16"/>
  <c r="D143" i="16"/>
  <c r="D144" i="16"/>
  <c r="D145" i="16"/>
  <c r="D146" i="16"/>
  <c r="D147" i="16"/>
  <c r="D148" i="16"/>
  <c r="D149" i="16"/>
  <c r="D150" i="16"/>
  <c r="D151" i="16"/>
  <c r="D152" i="16"/>
  <c r="D153" i="16"/>
  <c r="D154" i="16"/>
  <c r="D155" i="16"/>
  <c r="D19" i="15"/>
  <c r="D26" i="15"/>
  <c r="D30" i="15"/>
  <c r="D33" i="15"/>
  <c r="D36" i="15"/>
  <c r="D37" i="15"/>
  <c r="D45" i="15"/>
  <c r="D50" i="15"/>
  <c r="D54" i="15"/>
  <c r="D59" i="15"/>
  <c r="D60" i="15"/>
  <c r="D62" i="15"/>
  <c r="D63" i="15"/>
  <c r="D64" i="15"/>
  <c r="D65" i="15"/>
  <c r="D66" i="15"/>
  <c r="D67" i="15"/>
  <c r="D68" i="15"/>
  <c r="D69" i="15"/>
  <c r="D71" i="15"/>
  <c r="D75" i="15"/>
  <c r="D77" i="15"/>
  <c r="D78" i="15"/>
  <c r="D79" i="15"/>
  <c r="D80" i="15"/>
  <c r="D87" i="15"/>
  <c r="D88" i="15"/>
  <c r="D89" i="15"/>
  <c r="D90" i="15"/>
  <c r="D91" i="15"/>
  <c r="D93" i="15"/>
  <c r="D94" i="15"/>
  <c r="D95" i="15"/>
  <c r="D96" i="15"/>
  <c r="D97" i="15"/>
  <c r="D98" i="15"/>
  <c r="D99" i="15"/>
  <c r="D100" i="15"/>
  <c r="D101" i="15"/>
  <c r="D104" i="15"/>
  <c r="D105" i="15"/>
  <c r="D106" i="15"/>
  <c r="D109" i="15"/>
  <c r="D112" i="15"/>
  <c r="D117" i="15"/>
  <c r="D119" i="15"/>
  <c r="D127" i="15"/>
  <c r="D128" i="15"/>
  <c r="D130" i="15"/>
  <c r="D147" i="15"/>
  <c r="D153" i="15"/>
  <c r="D155" i="15"/>
  <c r="C2" i="14"/>
  <c r="D15" i="14"/>
  <c r="D18" i="14"/>
  <c r="D22" i="14"/>
  <c r="D25" i="14"/>
  <c r="D27" i="14"/>
  <c r="D30" i="14"/>
  <c r="D41" i="14"/>
  <c r="D42" i="14"/>
  <c r="D47" i="14"/>
  <c r="D48" i="14"/>
  <c r="D49" i="14"/>
  <c r="D50" i="14"/>
  <c r="D51" i="14"/>
  <c r="D52" i="14"/>
  <c r="D53" i="14"/>
  <c r="D54" i="14"/>
  <c r="D55" i="14"/>
  <c r="D56" i="14"/>
  <c r="C2" i="13"/>
  <c r="D31" i="13"/>
  <c r="D37" i="13"/>
  <c r="D41" i="13"/>
  <c r="D42" i="13"/>
  <c r="D43" i="13"/>
  <c r="D45" i="13"/>
  <c r="D46" i="13"/>
  <c r="D47" i="13"/>
  <c r="D48" i="13"/>
  <c r="D52" i="13"/>
  <c r="D55" i="13"/>
  <c r="D56" i="13"/>
  <c r="D57" i="13"/>
  <c r="D58" i="13"/>
  <c r="D59" i="13"/>
  <c r="D60" i="13"/>
  <c r="D61" i="13"/>
  <c r="D62" i="13"/>
  <c r="D63" i="13"/>
  <c r="D64" i="13"/>
  <c r="D65" i="13"/>
  <c r="D66" i="13"/>
  <c r="D67" i="13"/>
  <c r="D68" i="13"/>
  <c r="D69" i="13"/>
  <c r="D70" i="13"/>
  <c r="D71" i="13"/>
  <c r="D72" i="13"/>
  <c r="D73" i="13"/>
  <c r="D74" i="13"/>
  <c r="D75" i="13"/>
  <c r="D76" i="13"/>
  <c r="D77" i="13"/>
  <c r="D78" i="13"/>
  <c r="D79" i="13"/>
  <c r="D80" i="13"/>
  <c r="D81" i="13"/>
  <c r="D82" i="13"/>
  <c r="D83" i="13"/>
  <c r="D84" i="13"/>
  <c r="D85" i="13"/>
  <c r="D86" i="13"/>
  <c r="D87" i="13"/>
  <c r="D88" i="13"/>
  <c r="D89" i="13"/>
  <c r="D90" i="13"/>
  <c r="D91" i="13"/>
  <c r="D92" i="13"/>
  <c r="D93" i="13"/>
  <c r="D94" i="13"/>
  <c r="D95" i="13"/>
  <c r="D96" i="13"/>
  <c r="D97" i="13"/>
  <c r="D98" i="13"/>
  <c r="D99" i="13"/>
  <c r="D100" i="13"/>
  <c r="D101" i="13"/>
  <c r="D102" i="13"/>
  <c r="D103" i="13"/>
  <c r="D104" i="13"/>
  <c r="D105" i="13"/>
  <c r="D16" i="12"/>
  <c r="D19" i="12"/>
  <c r="D21" i="12"/>
  <c r="D22" i="12"/>
  <c r="D25" i="12"/>
  <c r="D27" i="12"/>
  <c r="D29" i="12"/>
  <c r="D30" i="12"/>
  <c r="D31" i="12"/>
  <c r="D32" i="12"/>
  <c r="D33" i="12"/>
  <c r="D37" i="12"/>
  <c r="D39" i="12"/>
  <c r="D40" i="12"/>
  <c r="D41" i="12"/>
  <c r="D44" i="12"/>
  <c r="D45" i="12"/>
  <c r="D46" i="12"/>
  <c r="D47" i="12"/>
  <c r="D49" i="12"/>
  <c r="D50" i="12"/>
  <c r="D52" i="12"/>
  <c r="D53" i="12"/>
  <c r="D54" i="12"/>
  <c r="D56" i="12"/>
  <c r="D57" i="12"/>
  <c r="D58" i="12"/>
  <c r="D59" i="12"/>
  <c r="D61" i="12"/>
  <c r="D64" i="12"/>
  <c r="D71" i="12"/>
  <c r="D74" i="12"/>
  <c r="D76" i="12"/>
  <c r="D78" i="12"/>
  <c r="D83" i="12"/>
  <c r="D2" i="11"/>
  <c r="E2" i="11"/>
  <c r="F2" i="11"/>
  <c r="P11" i="11"/>
  <c r="P12" i="11"/>
  <c r="D20" i="11"/>
  <c r="D22" i="11"/>
  <c r="D26" i="11"/>
  <c r="D28" i="11"/>
  <c r="D31" i="11"/>
  <c r="D32" i="11"/>
  <c r="D34" i="11"/>
  <c r="D37" i="11"/>
  <c r="D39" i="11"/>
  <c r="D40" i="11"/>
  <c r="D44" i="11"/>
  <c r="D46" i="11"/>
  <c r="D48" i="11"/>
  <c r="D50" i="11"/>
  <c r="D51" i="11"/>
  <c r="D54" i="11"/>
  <c r="D59" i="11"/>
  <c r="D61" i="11"/>
  <c r="D64" i="11"/>
  <c r="D67" i="11"/>
  <c r="D69" i="11"/>
  <c r="D70" i="11"/>
  <c r="D71" i="11"/>
  <c r="D72" i="11"/>
  <c r="D76" i="11"/>
  <c r="D82" i="11"/>
  <c r="D84" i="11"/>
  <c r="D88" i="11"/>
  <c r="D91" i="11"/>
  <c r="D93" i="11"/>
  <c r="D95" i="11"/>
  <c r="D101" i="11"/>
  <c r="D105" i="11"/>
  <c r="D115" i="11"/>
  <c r="D116" i="11"/>
  <c r="D117" i="11"/>
  <c r="D118" i="11"/>
  <c r="D119" i="11"/>
  <c r="D120" i="11"/>
  <c r="D121" i="11"/>
  <c r="D122" i="11"/>
  <c r="D123" i="11"/>
  <c r="D124" i="11"/>
  <c r="D125" i="11"/>
  <c r="D126" i="11"/>
  <c r="D127" i="11"/>
  <c r="D128" i="11"/>
  <c r="D129" i="11"/>
  <c r="D130" i="11"/>
  <c r="D131" i="11"/>
  <c r="D132" i="11"/>
  <c r="D133" i="11"/>
  <c r="D134" i="11"/>
  <c r="D135" i="11"/>
  <c r="D136" i="11"/>
  <c r="D137" i="11"/>
  <c r="D138" i="11"/>
  <c r="D139" i="11"/>
  <c r="D140" i="11"/>
  <c r="D141" i="11"/>
  <c r="D142" i="11"/>
  <c r="D143" i="11"/>
  <c r="D144" i="11"/>
  <c r="D145" i="11"/>
  <c r="D146" i="11"/>
  <c r="D147" i="11"/>
  <c r="D148" i="11"/>
  <c r="D149" i="11"/>
  <c r="D150" i="11"/>
  <c r="D151" i="11"/>
  <c r="D152" i="11"/>
  <c r="D153" i="11"/>
  <c r="D154" i="11"/>
  <c r="D155" i="11"/>
  <c r="D156" i="11"/>
  <c r="D157" i="11"/>
  <c r="D158" i="11"/>
  <c r="D159" i="11"/>
  <c r="D160" i="11"/>
  <c r="D161" i="11"/>
  <c r="D162" i="11"/>
  <c r="D163" i="11"/>
  <c r="D164" i="11"/>
  <c r="D165" i="11"/>
  <c r="C2" i="10"/>
  <c r="D12" i="10"/>
  <c r="D14" i="10"/>
  <c r="F14" i="10"/>
  <c r="D16" i="10"/>
  <c r="D19" i="10"/>
  <c r="D21" i="10"/>
  <c r="D26" i="10"/>
  <c r="D28" i="10"/>
  <c r="D29" i="10"/>
  <c r="D30" i="10"/>
  <c r="D34" i="10"/>
  <c r="D35" i="10"/>
  <c r="D37" i="10"/>
  <c r="D38" i="10"/>
  <c r="D39" i="10"/>
  <c r="D41" i="10"/>
  <c r="D42" i="10"/>
  <c r="D43" i="10"/>
  <c r="D45" i="10"/>
  <c r="D47" i="10"/>
  <c r="D49" i="10"/>
  <c r="D51" i="10"/>
  <c r="D52" i="10"/>
  <c r="D53" i="10"/>
  <c r="D54" i="10"/>
  <c r="D55" i="10"/>
  <c r="D57" i="10"/>
  <c r="D58" i="10"/>
  <c r="D59" i="10"/>
  <c r="D62" i="10"/>
  <c r="D63" i="10"/>
  <c r="D64" i="10"/>
  <c r="D65" i="10"/>
  <c r="D73" i="10"/>
  <c r="D74" i="10"/>
  <c r="D76" i="10"/>
  <c r="D80" i="10"/>
  <c r="D81" i="10"/>
  <c r="D85" i="10"/>
  <c r="D89" i="10"/>
  <c r="D90" i="10"/>
  <c r="D94" i="10"/>
  <c r="D95" i="10"/>
  <c r="D96" i="10"/>
  <c r="D97" i="10"/>
  <c r="D98" i="10"/>
  <c r="D99" i="10"/>
  <c r="D100" i="10"/>
  <c r="D101" i="10"/>
  <c r="D102" i="10"/>
  <c r="D103" i="10"/>
  <c r="D104" i="10"/>
  <c r="D105" i="10"/>
  <c r="D106" i="10"/>
  <c r="D107" i="10"/>
  <c r="D108" i="10"/>
  <c r="D109" i="10"/>
  <c r="D110" i="10"/>
  <c r="D111" i="10"/>
  <c r="D112" i="10"/>
  <c r="D113" i="10"/>
  <c r="D114" i="10"/>
  <c r="D115" i="10"/>
  <c r="D116" i="10"/>
  <c r="D117" i="10"/>
  <c r="D118" i="10"/>
  <c r="D119" i="10"/>
  <c r="D120" i="10"/>
  <c r="D121" i="10"/>
  <c r="D122" i="10"/>
  <c r="D123" i="10"/>
  <c r="D124" i="10"/>
  <c r="D125" i="10"/>
  <c r="D126" i="10"/>
  <c r="D127" i="10"/>
  <c r="D128" i="10"/>
  <c r="D129" i="10"/>
  <c r="D130" i="10"/>
  <c r="D131" i="10"/>
  <c r="D132" i="10"/>
  <c r="D133" i="10"/>
  <c r="D134" i="10"/>
  <c r="D135" i="10"/>
  <c r="D136" i="10"/>
  <c r="D137" i="10"/>
  <c r="D138" i="10"/>
  <c r="D139" i="10"/>
  <c r="D140" i="10"/>
  <c r="D141" i="10"/>
  <c r="D142" i="10"/>
  <c r="D143" i="10"/>
  <c r="D144" i="10"/>
  <c r="D145" i="10"/>
  <c r="D146" i="10"/>
  <c r="P9" i="9"/>
  <c r="P10" i="9" s="1"/>
  <c r="D37" i="9"/>
  <c r="D41" i="9"/>
  <c r="D43" i="9"/>
  <c r="D44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45" i="9"/>
  <c r="D146" i="9"/>
  <c r="D147" i="9"/>
  <c r="D148" i="9"/>
  <c r="D149" i="9"/>
  <c r="D150" i="9"/>
  <c r="D151" i="9"/>
  <c r="D152" i="9"/>
  <c r="D153" i="9"/>
  <c r="D154" i="9"/>
  <c r="D155" i="9"/>
  <c r="D156" i="9"/>
  <c r="D157" i="9"/>
  <c r="D158" i="9"/>
  <c r="D159" i="9"/>
  <c r="D160" i="9"/>
  <c r="D161" i="9"/>
  <c r="D162" i="9"/>
  <c r="D163" i="9"/>
  <c r="D164" i="9"/>
  <c r="D165" i="9"/>
  <c r="D24" i="8"/>
  <c r="D28" i="8"/>
  <c r="D30" i="8"/>
  <c r="D36" i="8"/>
  <c r="D40" i="8"/>
  <c r="D43" i="8"/>
  <c r="D44" i="8"/>
  <c r="D49" i="8"/>
  <c r="D53" i="8"/>
  <c r="D54" i="8"/>
  <c r="D55" i="8"/>
  <c r="D56" i="8"/>
  <c r="D57" i="8"/>
  <c r="D58" i="8"/>
  <c r="D59" i="8"/>
  <c r="D60" i="8"/>
  <c r="D61" i="8"/>
  <c r="D62" i="8"/>
  <c r="D11" i="7"/>
  <c r="D14" i="7"/>
  <c r="D18" i="7"/>
  <c r="D21" i="7"/>
  <c r="D23" i="7"/>
  <c r="D24" i="7"/>
  <c r="D26" i="7"/>
  <c r="D29" i="7"/>
  <c r="D31" i="7"/>
  <c r="D36" i="7"/>
  <c r="D39" i="7"/>
  <c r="D41" i="7"/>
  <c r="D43" i="7"/>
  <c r="D44" i="7"/>
  <c r="D45" i="7"/>
  <c r="D46" i="7"/>
  <c r="D47" i="7"/>
  <c r="D48" i="7"/>
  <c r="D49" i="7"/>
  <c r="D50" i="7"/>
  <c r="D52" i="7"/>
  <c r="D53" i="7"/>
  <c r="D56" i="7"/>
  <c r="D59" i="7"/>
  <c r="D60" i="7"/>
  <c r="D61" i="7"/>
  <c r="D62" i="7"/>
  <c r="D63" i="7"/>
  <c r="D64" i="7"/>
  <c r="D65" i="7"/>
  <c r="D66" i="7"/>
  <c r="D68" i="7"/>
  <c r="D69" i="7"/>
  <c r="D71" i="7"/>
  <c r="D72" i="7"/>
  <c r="D73" i="7"/>
  <c r="D75" i="7"/>
  <c r="D76" i="7"/>
  <c r="D77" i="7"/>
  <c r="D79" i="7"/>
  <c r="D81" i="7"/>
  <c r="D83" i="7"/>
  <c r="D85" i="7"/>
  <c r="D88" i="7"/>
  <c r="D89" i="7"/>
  <c r="D91" i="7"/>
  <c r="D93" i="7"/>
  <c r="D95" i="7"/>
  <c r="D96" i="7"/>
  <c r="C2" i="6"/>
  <c r="D22" i="6"/>
  <c r="D25" i="6"/>
  <c r="D27" i="6"/>
  <c r="D29" i="6"/>
  <c r="D31" i="6"/>
  <c r="D25" i="5"/>
  <c r="D26" i="5"/>
  <c r="D27" i="5"/>
  <c r="D33" i="5"/>
  <c r="C2" i="4"/>
  <c r="D19" i="4"/>
  <c r="D20" i="4"/>
  <c r="D24" i="4"/>
  <c r="D28" i="4"/>
  <c r="D34" i="4"/>
  <c r="D36" i="4"/>
  <c r="D45" i="4"/>
  <c r="D47" i="4"/>
  <c r="D48" i="4"/>
  <c r="D53" i="4"/>
  <c r="D54" i="4"/>
  <c r="D55" i="4"/>
  <c r="D56" i="4"/>
  <c r="D57" i="4"/>
  <c r="D58" i="4"/>
  <c r="D59" i="4"/>
  <c r="D60" i="4"/>
  <c r="D64" i="4"/>
  <c r="D70" i="4"/>
  <c r="D75" i="4"/>
  <c r="D77" i="4"/>
  <c r="D79" i="4"/>
  <c r="D82" i="4"/>
  <c r="D84" i="4"/>
  <c r="D88" i="4"/>
  <c r="D89" i="4"/>
  <c r="D90" i="4"/>
  <c r="D91" i="4"/>
  <c r="D92" i="4"/>
  <c r="D93" i="4"/>
  <c r="D94" i="4"/>
  <c r="D95" i="4"/>
  <c r="C2" i="3"/>
  <c r="D12" i="3"/>
  <c r="D16" i="3"/>
  <c r="D20" i="3"/>
  <c r="D22" i="3"/>
  <c r="D25" i="3"/>
  <c r="D28" i="3"/>
  <c r="D34" i="3"/>
  <c r="D36" i="3"/>
  <c r="D37" i="3"/>
  <c r="D38" i="3"/>
  <c r="D39" i="3"/>
  <c r="D40" i="3"/>
  <c r="D41" i="3"/>
  <c r="D43" i="3"/>
  <c r="D47" i="3"/>
  <c r="D51" i="3"/>
  <c r="D57" i="3"/>
  <c r="D59" i="3"/>
  <c r="D61" i="3"/>
  <c r="D62" i="3"/>
  <c r="D64" i="3"/>
  <c r="D65" i="3"/>
  <c r="D67" i="3"/>
  <c r="D68" i="3"/>
  <c r="D72" i="3"/>
  <c r="D76" i="3"/>
  <c r="D77" i="3"/>
  <c r="D78" i="3"/>
  <c r="D79" i="3"/>
  <c r="D80" i="3"/>
  <c r="D81" i="3"/>
  <c r="D82" i="3"/>
  <c r="D83" i="3"/>
  <c r="D84" i="3"/>
  <c r="D85" i="3"/>
  <c r="D19" i="2"/>
  <c r="D22" i="2"/>
  <c r="D23" i="2"/>
  <c r="D29" i="2"/>
  <c r="D32" i="2"/>
  <c r="D34" i="2"/>
  <c r="D35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</calcChain>
</file>

<file path=xl/sharedStrings.xml><?xml version="1.0" encoding="utf-8"?>
<sst xmlns="http://schemas.openxmlformats.org/spreadsheetml/2006/main" count="5129" uniqueCount="1553">
  <si>
    <t>DATE</t>
  </si>
  <si>
    <t>KEY</t>
  </si>
  <si>
    <t>Gross</t>
  </si>
  <si>
    <t>Net</t>
  </si>
  <si>
    <t>W.C</t>
  </si>
  <si>
    <t>GOR</t>
  </si>
  <si>
    <t>Sep.P</t>
  </si>
  <si>
    <t>D.F.L</t>
  </si>
  <si>
    <t>Liq %</t>
  </si>
  <si>
    <t>S.F.L.</t>
  </si>
  <si>
    <t>Remarks</t>
  </si>
  <si>
    <t>TEST</t>
  </si>
  <si>
    <t xml:space="preserve">LOSSES DUE TO HIGH BACK PRESS. </t>
  </si>
  <si>
    <t xml:space="preserve">BAKER , TBG ONLY </t>
  </si>
  <si>
    <t>AFTER BACK TO NORMAL PRESS.</t>
  </si>
  <si>
    <t>RES. DECLINE</t>
  </si>
  <si>
    <t>BAKER ( TBG ONLY )</t>
  </si>
  <si>
    <t>BAKER</t>
  </si>
  <si>
    <t>OTHER</t>
  </si>
  <si>
    <t xml:space="preserve">PIP= 500 PSI , PDP= 2060 PSI, BHT= 190 F, M.T.= 192 F, FREQ.= 50 HZ, AMP= 9.5A , WHP= 150 PSI. </t>
  </si>
  <si>
    <t>PUMP</t>
  </si>
  <si>
    <t>NO PUMP ACTION , R.TRIP , ON STREAM</t>
  </si>
  <si>
    <t>GAS INTERF. , P.FILLAGE= 70 %</t>
  </si>
  <si>
    <t>W/L</t>
  </si>
  <si>
    <t>NO PUMP ACTION , R.TRIP WITH 2" RWAC PUMP , ON STREAM</t>
  </si>
  <si>
    <t xml:space="preserve">NO PUMP ACTION , 2 R.TRIP , NOT PRODUCE . </t>
  </si>
  <si>
    <t xml:space="preserve">NO PUMP ACTION , R.TRIP , NOT PRODUCE , PERFORMED HDRO TEST AGAINST 2.78" FB-2 PLUG , FOUND TBG LEAK , FAILED TO START WITH ANCHOR PUMP , WAITING FOR W/O </t>
  </si>
  <si>
    <t>W/O</t>
  </si>
  <si>
    <t xml:space="preserve">STATIC F.L. </t>
  </si>
  <si>
    <t>LOW PUMP EFF.,  R.TRIP , ON STREAM</t>
  </si>
  <si>
    <t>ROD</t>
  </si>
  <si>
    <t xml:space="preserve">ROD NO 1X7/8" PARTED , FISHED , R.TRIP , ON STREAM </t>
  </si>
  <si>
    <t>AL.AHLIA</t>
  </si>
  <si>
    <t xml:space="preserve">AL.AHLIA </t>
  </si>
  <si>
    <t>T.V. LEAK</t>
  </si>
  <si>
    <t>SEVERE GAS INTERF. FILLAGE= 40 %</t>
  </si>
  <si>
    <t>PKR.</t>
  </si>
  <si>
    <t>GAS INTERF. , FILLAGE= 65 %</t>
  </si>
  <si>
    <t xml:space="preserve">NORMAL CARD , TBG MOVMENT </t>
  </si>
  <si>
    <t>SEVERE GAS INTERF. , FILLAGE= 35%</t>
  </si>
  <si>
    <t>SEVERE F. POUND , FILLAGE= 28 %</t>
  </si>
  <si>
    <t>PRODUCE FROM CSG</t>
  </si>
  <si>
    <t>SEVERE F. POUND , FILLAGE= 55 %</t>
  </si>
  <si>
    <t>F.POUND , FILLAGE= 85 %</t>
  </si>
  <si>
    <t>SLIGHT F.POUND , FILLAGE= 93 %</t>
  </si>
  <si>
    <t>NORMAL CARD</t>
  </si>
  <si>
    <t>NO PUMP ACTION ,  R.TRIP , ON STREAM</t>
  </si>
  <si>
    <t xml:space="preserve">NO PUMP ACTION , R.TRIP , ON STREAM </t>
  </si>
  <si>
    <t>START</t>
  </si>
  <si>
    <t xml:space="preserve">CONNECTED CASING TO LOW PRESS. SEP @ SE-18 </t>
  </si>
  <si>
    <t xml:space="preserve">NO PUMP ACTION , R.TRIP WITH ANCHOR PUMP , RETRIVED 1X1" RODS , ON STREAM </t>
  </si>
  <si>
    <t>FLUMPING</t>
  </si>
  <si>
    <t xml:space="preserve">VSD PROBLEM , INSTALL SWITCH BORD , FREQ. = 50 HZ. </t>
  </si>
  <si>
    <t xml:space="preserve">INSTALL ANOTHER VSD , FREQ. = 50 HZ. </t>
  </si>
  <si>
    <t>NO PUMP ACTION , RESET  , ON STREAM</t>
  </si>
  <si>
    <t>S/U</t>
  </si>
  <si>
    <t xml:space="preserve">INCREASED SH.S. F/ 8" TO 12" </t>
  </si>
  <si>
    <t>F.POUND , FILLAGE= 86 %</t>
  </si>
  <si>
    <t xml:space="preserve">NO PUMP ACTION , R.TRIP WITH ANCHOR PUMP ,  ON STREAM </t>
  </si>
  <si>
    <t xml:space="preserve">NO PUMP ACTION , RESET , ON STREAM </t>
  </si>
  <si>
    <t xml:space="preserve">BAKER </t>
  </si>
  <si>
    <t xml:space="preserve">NO PUMP ACTION , R.TRIP WITH ANCHOR PUMP, RTRIVED 1X1 RODS ,  ON STREAM </t>
  </si>
  <si>
    <t xml:space="preserve">MOVED VSD TO FALAK-6 , INSTALL SWITCH BOARD. </t>
  </si>
  <si>
    <t>N/A</t>
  </si>
  <si>
    <t xml:space="preserve">NO PUMP ACTION ,  RTRIVED 1X1 RODS ,  NOT PRODUCE , WAITING FOR W/O  </t>
  </si>
  <si>
    <t>GAS INTERF. , FILLAGE= 60 %</t>
  </si>
  <si>
    <t>F.POUND , FILLAGE= 82 %</t>
  </si>
  <si>
    <t xml:space="preserve">NORMAL CARD </t>
  </si>
  <si>
    <t>SEVERE F. POUND , FILLAGE= 61 %</t>
  </si>
  <si>
    <t xml:space="preserve">POLISHED ROD PARTED , FISHED , REPLACED , ON STREAM </t>
  </si>
  <si>
    <t>SEVERE GAS INTERF. FILLAGE= 32 %</t>
  </si>
  <si>
    <t xml:space="preserve">SLIGHT F. POUND , FILLAGE= 89 %, TBG. MOVMENT </t>
  </si>
  <si>
    <t>EYG. OTS</t>
  </si>
  <si>
    <t>SLIGHT F. POUND., FILLAGE= 89 %</t>
  </si>
  <si>
    <t>SEVERE GAS INTERF. , FILLAGE= 40%</t>
  </si>
  <si>
    <t>SEVERE F. POUND , FILLAGE= 29 %</t>
  </si>
  <si>
    <t>SLIGHT F. POUND , FILLAGE= 91 %</t>
  </si>
  <si>
    <t xml:space="preserve">GAS LOCK </t>
  </si>
  <si>
    <t>SEVERE F. POUND , FILLAGE= 70 %</t>
  </si>
  <si>
    <t>CHECKED CSG , FOUND IT NOT PRODUCE , CONFIRMED FORMATION DAMAGE</t>
  </si>
  <si>
    <t>FREQ= 50 HZ , AMP = 10/11 , VOLT = 2070 V</t>
  </si>
  <si>
    <t>FREQ= 50 HZ , AMP = 9/10.7 A</t>
  </si>
  <si>
    <t>FREQ= 50 HZ , AMP = 10/11 , VOLT = 2090 V , WHP = 180 PSI</t>
  </si>
  <si>
    <t>LOW PUMP EFF. , R.TRIP , ON STREAM</t>
  </si>
  <si>
    <t>DECREASED SH.S F/10" TO 8"</t>
  </si>
  <si>
    <t>NO PUMP ACTION  , SPACE IN  , ON STREAM</t>
  </si>
  <si>
    <t>DECRESED SH.S F/10" T/8"</t>
  </si>
  <si>
    <t>NO PUMP ACTION , R.TRIP WITH ANCHOR PUMP , RETRIEVED ( 1X1" ) RODS , ON STREAM</t>
  </si>
  <si>
    <t>DECREASED SH.S F/11" T/8"</t>
  </si>
  <si>
    <t>NO PUMP ACTION ,  FAILED TO START THE WELL WITH  ANCHOR PUMP ,   WAITING FOR W/O</t>
  </si>
  <si>
    <t>NO PUMP  ACTION , R.TRIP , ON STREAM</t>
  </si>
  <si>
    <t xml:space="preserve">NO PUMP ACTION , R.TRIP  , ON STREAM </t>
  </si>
  <si>
    <t>W.C = NIL</t>
  </si>
  <si>
    <t>ROD NO ( 15X1" ) PARTED , FISHED OK , CHANGED IT , ON STREAM</t>
  </si>
  <si>
    <t>SIGMA</t>
  </si>
  <si>
    <t>F.POUND , P.FILLAGE = 65 %</t>
  </si>
  <si>
    <t>FLUID POUND , P.FILLAGE = 64 %</t>
  </si>
  <si>
    <t>DIVERTED THE WELL TO LOW PRESS. SEP .  ( FROM TBG &amp; CASING ) .</t>
  </si>
  <si>
    <t>SLIGHT GAS INTERFERANCE</t>
  </si>
  <si>
    <t>FREQ= 50 HZ , AMP = 10/11 , VOLT = 2070 V , PIP = 454 PSI , PDP = 2103 PSI , M.T=191F, BHT=190F</t>
  </si>
  <si>
    <t>NO PUMP ACTION , TRAY TO  POOH WITH ANCHOR PUMP , FOUND ANCHOR STUCK AFTER RETRIEVED 29 RODS , WAITING FOR W/O</t>
  </si>
  <si>
    <t xml:space="preserve">W/O </t>
  </si>
  <si>
    <t>AT SURFACE</t>
  </si>
  <si>
    <t>SLIGHT F. POUND , FILLAGE= 81 %</t>
  </si>
  <si>
    <t xml:space="preserve">SEVER T.V. LEAK </t>
  </si>
  <si>
    <t xml:space="preserve">CONNECTED CSG TO F/L </t>
  </si>
  <si>
    <t>STOP</t>
  </si>
  <si>
    <t>NO PUMP ACTION , R.TRIP , FILLED TBG WITH WATER , ON STREAM , 
THEN NOT PRODUCE AGAIN , R.TRIP , NOT PRODUCE , STOPPED THE WELL</t>
  </si>
  <si>
    <t>INSATLLED VSD PANEL , STARTED THE WELL @ FREQ = 45 HZ, AMP = 10 A , ON STREAM</t>
  </si>
  <si>
    <t>STOPED THE WELL DUE TO NOT PRODUCE AFTER PERFORMINGPROD. TEST</t>
  </si>
  <si>
    <t>POOH WITH S/R &amp; DHP &amp; L/D THE SAME</t>
  </si>
  <si>
    <t>R/D FOR S/U , SENT TO SE-20</t>
  </si>
  <si>
    <t>SURVAY</t>
  </si>
  <si>
    <t>STATIC F.L</t>
  </si>
  <si>
    <t>T.V LEAK , P.FILLAGE = 88 %</t>
  </si>
  <si>
    <t>INCREASED SH.S. F/8"  TO/10" DUE TO WELL POTENTIAL.</t>
  </si>
  <si>
    <t>F.L</t>
  </si>
  <si>
    <t>NO PUMP ACTION , R.TRIP , NOT PRODUCE , PERFORMED HYROD TEST , FOUND TBG LEAK , ( NO  F.L ABOVE DHP ) ,  WAITING FOR W/O</t>
  </si>
  <si>
    <t>CROSS BEARING PROBLEM , REPALCED BY ANOTHER ONE , ON STREAM</t>
  </si>
  <si>
    <t>STOPPED THE WELL , R/D FOR S/U , SENT TO DORRA-4</t>
  </si>
  <si>
    <t>GAS LOCK PROB. , BLEED OFF GASES , ON STREAM .</t>
  </si>
  <si>
    <t>SCADA</t>
  </si>
  <si>
    <t>CONNECTED THE WELL TO TELEMETRY SYSTEM</t>
  </si>
  <si>
    <t>PRODUCING</t>
  </si>
  <si>
    <t>POLISHED ROD PARTED , FISHED OK , REPLACED , ON STREAM</t>
  </si>
  <si>
    <t>NO PUMP ACTION , RESET , ON STREAM</t>
  </si>
  <si>
    <t>BAKER , LOW PUMP EFF.</t>
  </si>
  <si>
    <t>PEROFRMED SPACE OUT FOR DHP.</t>
  </si>
  <si>
    <t>SEVERE GAS INTERF. FILLAGE= 35 %</t>
  </si>
  <si>
    <t>BAKER , GAS RATE +/- 565 SCF/D</t>
  </si>
  <si>
    <t>NO PUMP ACTION, R.TRIP , ON STREAM.</t>
  </si>
  <si>
    <t>BAKER , GAS RATE = 58470 SCF/D</t>
  </si>
  <si>
    <t>CONNECTED THE WELL TO TELEMETRY SYSTEM .</t>
  </si>
  <si>
    <t>T.V LEAK</t>
  </si>
  <si>
    <t>F. POUND , FILLAGE= 79 %</t>
  </si>
  <si>
    <t>CHANGED CRANK PIN FOR S/U. ALIGMENT FOR S/U.</t>
  </si>
  <si>
    <t>NO PUMP  ACTION , R.TRIP  , ON STREAM</t>
  </si>
  <si>
    <t>W.C +/- 6 % , SALINITY = 88600 MG/L</t>
  </si>
  <si>
    <t xml:space="preserve">T.V LEAK </t>
  </si>
  <si>
    <t>Freq =50 HZ, AMP=16.4 A, WHP= 162 PSI, WHT=103 F.</t>
  </si>
  <si>
    <t>GAS LOCK PROBLEM,DOWN 2 HRS TO BLEED OFF GASES ,ON STREAM.</t>
  </si>
  <si>
    <t>NO PUMP ACTION , MANY TRIALS TO UNSET DHP WITHOUT SUCCESS, WAITING FOR W/O.</t>
  </si>
  <si>
    <t>DOWN HOLE SHORT CIRCUIT , WAITING FOR W/O</t>
  </si>
  <si>
    <t>LOW PUMP EFF., R.TRIP , ON STREAM.</t>
  </si>
  <si>
    <t xml:space="preserve">BAKER ( TBG &amp; CSG ) 
 </t>
  </si>
  <si>
    <t>NO PUMP ACTION, R.TRIP, ON STREAM.</t>
  </si>
  <si>
    <t>NO PUMP ACTION , R.TRIP. ON STREAM.</t>
  </si>
  <si>
    <t>CELLAR FILLED WITH OIL</t>
  </si>
  <si>
    <t>PLUNGER STUCK , R.TRIP , ON STREAM</t>
  </si>
  <si>
    <t xml:space="preserve">PERFORMED  PERFORATION FOR B-I INTERVAL ( 5890-5910 ) FT </t>
  </si>
  <si>
    <t>R/U FOR NEW 640 M-II S/U ( SH.S = 8" , S.L = 112" )</t>
  </si>
  <si>
    <t xml:space="preserve">DECREASED SH.S F/12" TO 8" </t>
  </si>
  <si>
    <t xml:space="preserve">BAKER  </t>
  </si>
  <si>
    <t xml:space="preserve"> LOW PUMP EFF., R.TRIP , ON STREAM </t>
  </si>
  <si>
    <t>LOW PUMP EFF.</t>
  </si>
  <si>
    <t xml:space="preserve"> CELLAR FILLED WITH OIL</t>
  </si>
  <si>
    <t>NO PUMP ACTION , RESET  , ON STREAM.</t>
  </si>
  <si>
    <t xml:space="preserve">PUMP DEPTH             </t>
  </si>
  <si>
    <t xml:space="preserve"> SH.S</t>
  </si>
  <si>
    <t xml:space="preserve">S/U TYPE                 </t>
  </si>
  <si>
    <t xml:space="preserve"> S.L. </t>
  </si>
  <si>
    <t xml:space="preserve">S/R TYPE                    </t>
  </si>
  <si>
    <t xml:space="preserve">   PUMP SIZE</t>
  </si>
  <si>
    <t xml:space="preserve">S/R CONFIG             </t>
  </si>
  <si>
    <t>5700  FT</t>
  </si>
  <si>
    <t>L.S</t>
  </si>
  <si>
    <t>D-78</t>
  </si>
  <si>
    <t>95 X1''+  115 X 7/8''+  18 X1'' S.BAR</t>
  </si>
  <si>
    <t>8''</t>
  </si>
  <si>
    <t>144''</t>
  </si>
  <si>
    <t>912 M-II</t>
  </si>
  <si>
    <t>128''</t>
  </si>
  <si>
    <t>H-CHINES</t>
  </si>
  <si>
    <t>N-97</t>
  </si>
  <si>
    <t>10''</t>
  </si>
  <si>
    <t>640 MAX-II</t>
  </si>
  <si>
    <t>119''</t>
  </si>
  <si>
    <t>112''</t>
  </si>
  <si>
    <t>640 M-II</t>
  </si>
  <si>
    <t>NO PUMP ACTION , RESET DHP , ON STREAM</t>
  </si>
  <si>
    <t>NO PUMP ACTION , R.TRIP , ON STREAM.</t>
  </si>
  <si>
    <t>H-CH</t>
  </si>
  <si>
    <t xml:space="preserve">PUMP DEPTH  ( FT )           </t>
  </si>
  <si>
    <t xml:space="preserve"> SH.S ( IN )</t>
  </si>
  <si>
    <t xml:space="preserve"> S.L.  ( IN )</t>
  </si>
  <si>
    <t xml:space="preserve">   PUMP SIZE ( IN )</t>
  </si>
  <si>
    <t xml:space="preserve">PUMP DEPTH ( FT )             </t>
  </si>
  <si>
    <t>POLISHED ROD PARTED , FISHED OK ,REPLACED , ON STREAM</t>
  </si>
  <si>
    <t>NO PUMP ACTION , RESET DHP,  ON STREAM</t>
  </si>
  <si>
    <t>NO PUMP ACTION , RIH W/ 1.75" ANCHOR PUMP, RETIEVED 21X1" ON STEPS, STILL NO PRODUCTION, WAITING W/O.</t>
  </si>
  <si>
    <t xml:space="preserve">1.75'' </t>
  </si>
  <si>
    <t>PKR</t>
  </si>
  <si>
    <t>CELLAR FILLED WITH SAND</t>
  </si>
  <si>
    <t>WING VALVE STUCK</t>
  </si>
  <si>
    <t>SEVER T.V LEAK</t>
  </si>
  <si>
    <t>1.5"</t>
  </si>
  <si>
    <t>SLIGHT T.V LEAK</t>
  </si>
  <si>
    <t>WEAK BRAKE</t>
  </si>
  <si>
    <t>CHECKED THE WELL BY SHLUMPGER  REPRESENTITIVE , FOUND PH-GR IS ZERO , DWON HOLE SENSOR DOWN</t>
  </si>
  <si>
    <t>EXPRO</t>
  </si>
  <si>
    <t>S.V LEAK</t>
  </si>
  <si>
    <t>NO PUMP ACTION , R.TRIP, ON STREAM 26/1/13</t>
  </si>
  <si>
    <t>EXPRO.</t>
  </si>
  <si>
    <t>LOW PUMP EFF. ,  R.TRIP , ON STREAM</t>
  </si>
  <si>
    <t>NO PUMP ACTION, MANY TRAILS TO KILL THE WELL WITOUT SUCCESS ON 16/4/2013 , SECURE THE WELL.</t>
  </si>
  <si>
    <t>1.5''</t>
  </si>
  <si>
    <t>LOW PUMP EFF., R. TRIP W/1.5" DHP, ON STREAM</t>
  </si>
  <si>
    <t>NO PUMP ACTION , R.TRIP, ON STREAM</t>
  </si>
  <si>
    <t>W.C = +/- 14 % FOR B-I,II&amp;III</t>
  </si>
  <si>
    <t>NO PUMP ACTION ,  POOH W/ S/R &amp; DHP , TRIED TO RIH W/ NEW DHP 1.5"DHP WITHOUT SUCCESS DUE TO PARRAFIN SCALE, RIH W/2.75" G.C , FOUND OBSTRUCTION @ 140', RIH W/ BRUSH PASSED OK , RIH W/ DHP 1.5" &amp; S/R , ON STREAM</t>
  </si>
  <si>
    <t>DISCONNECTED  TELEMETRY SYSTEM TO TRANSFERE IT TO E-D-10</t>
  </si>
  <si>
    <t>STOPPED THE WELL DUE TO PROCESS OVER CAPACITY ( AFTER DIVERTING PART OF EMRY DEEP PROD. TO PROCEES SEP. )</t>
  </si>
  <si>
    <t xml:space="preserve">CHOKE DOWNE TILL HAD USP INCREASED F/470 PSI TO 600 PSI </t>
  </si>
  <si>
    <t>CONNECTED THE WELL TO TELEMETRY SYSTEM  FROM M-79</t>
  </si>
  <si>
    <t>BY W/L</t>
  </si>
  <si>
    <t>STARTED THE WELL , CURRENT = 18 , PIP = 930 PSI , PDP= 2335 PSI, M.T =252 F ,
USP= 300 PSI, DSP= 145 PSI , WHT=90 F , NOT PRODUCE , STOPPED THE WELL.</t>
  </si>
  <si>
    <t>ADJUSTED M.T SETTING , STARTED THE WELL , CURRENT = 17 , PIP = 890 PSI , PDP= 1996 PSI, ON STREAM</t>
  </si>
  <si>
    <t>NO PUMP ACTION , RESET DHP, ON STREAM</t>
  </si>
  <si>
    <t>NO PUMP ACTION , RESET , ON STREAM.</t>
  </si>
  <si>
    <t>CAN'T RUN DYNA. DUE TO WEAK BRAKE</t>
  </si>
  <si>
    <t>CAN'T RUN L.L DUE TO NO INPUT FOR GUN</t>
  </si>
  <si>
    <t>NOT CLEAR</t>
  </si>
  <si>
    <t>NO PUMP ACTION</t>
  </si>
  <si>
    <t>NO DYNA. DUE TO WEAK BRAKE</t>
  </si>
  <si>
    <t xml:space="preserve">W.C </t>
  </si>
  <si>
    <t xml:space="preserve">W.C = 60 % </t>
  </si>
  <si>
    <t>DECREASED SH.S. F/ 12 T/ 8"</t>
  </si>
  <si>
    <t>DECREASED SH.S. F/ 10 T/ 8"</t>
  </si>
  <si>
    <t>DECREASED SH.S. F/ 10" T/ 8"</t>
  </si>
  <si>
    <t>GAS INTERFERENCE , P.FILLAGE +/- 80 %</t>
  </si>
  <si>
    <t>NO PUMP ACTION , R.TRIP WITH 1.5" DHP  , NOT PRODUCE , WAITING FOR W/O</t>
  </si>
  <si>
    <t>BAKER , ( B-IV ONLY ON PROD. , S/R SYSTEM )</t>
  </si>
  <si>
    <t xml:space="preserve">NO PUMP  ACTION , R. TRIP, NOT PROD., PERFORMED HYD. TEST AGAINST FB-2 PLUG, PRESS. NOT HOLD , WAITING W/O. </t>
  </si>
  <si>
    <t>BAKER ,P.S=2" , SH.S =10"</t>
  </si>
  <si>
    <t>BAKER , AFTER W/O , P.S=1.75" , SH.S =8"</t>
  </si>
  <si>
    <t>WHT = 90 F ( FOR B- IV ONLY )</t>
  </si>
  <si>
    <t>WHT = 106 F ( NORMAL FOR B-I, III, IV  )</t>
  </si>
  <si>
    <t>AVG. NORMAL WHT = 90 F</t>
  </si>
  <si>
    <t>84 X1''+  121 X 7/8''+  30 X1''  S.BAR</t>
  </si>
  <si>
    <t xml:space="preserve">WHT DECREASED FROM 90 F TO  86 F </t>
  </si>
  <si>
    <t>DECREASED S.L. F/ 144'' T/ 102''</t>
  </si>
  <si>
    <t>STOPPED THE WELL DUE TO HIGH W.C +/- 55%</t>
  </si>
  <si>
    <t>STOPPED THE WELL DUE TO HIGH W.C +/- 95%</t>
  </si>
  <si>
    <t>TIMER MODE</t>
  </si>
  <si>
    <t>PIP = 500 PSI</t>
  </si>
  <si>
    <t>THE WELL DOWN DUE TO HIGH MOTOR TEMP. &amp; LOW PUMP INTAKE , REDUCED SETTING FOR PIP F/400 PSI TO 300 PSI , THEN DOWN AGAIN DUE TO HIGH M.T , ADJUSTED SETTING FOR M.T  F/296 F TO 300 F   , ON STREAM</t>
  </si>
  <si>
    <t>SWITCED THE WELL TO TIMER MODE</t>
  </si>
  <si>
    <t>PIP = 620 PSI</t>
  </si>
  <si>
    <t>PIP = 440 PSI</t>
  </si>
  <si>
    <t>THE WELL DOWN DUE TO HIGH MOTOR TEMP. &amp; LOW PUMP INTAKE, MANY TRIALS TO OPERATE THE WELL W/ FREQ.= 45 Hz &amp; 53 Hz , WELL NOT PROD , PERFORMED HYDRO TEST AGAINST FB-2 PLUG , PRESSURE DID'T HOLD , ( PIP INCREASED DURING HYDRO TEST ) , EXPECTED TBG LEAK , WAITING FOR W/O.</t>
  </si>
  <si>
    <t>BAKER ( 2" ANCHOR PUMP )</t>
  </si>
  <si>
    <t>GAS INTERFERENCE, PUMP FILLIAGE 84 %</t>
  </si>
  <si>
    <t>LOW PUMP EFF., R.TRIP, ON STREAM.</t>
  </si>
  <si>
    <t xml:space="preserve">RUN THE WELL ON CONTINUOUS MODE </t>
  </si>
  <si>
    <t>SENT S/U TO SE-34</t>
  </si>
  <si>
    <t>INTERVALS</t>
  </si>
  <si>
    <t>112"</t>
  </si>
  <si>
    <t>NEW S/R , 1" N-97 , 7/8" S-88</t>
  </si>
  <si>
    <t>S/U TRANSFERED TO KARNAK-1X</t>
  </si>
  <si>
    <t>RESTARTED THE WELL</t>
  </si>
  <si>
    <t>B-I (5860-5865),(5873-5882),(5920-5925),(5944-5953)</t>
  </si>
  <si>
    <t>GEAR BOX OF  S/U SENT TO  SE-37</t>
  </si>
  <si>
    <t>B-I , (5,863 – 5,869) ,(5,873 – 5,886) &amp; (5,895 – 5,905)</t>
  </si>
  <si>
    <t xml:space="preserve">B-I  , (5,823 – 5,827) ,(5,835 – 5,845) ,  (5924- 5939 ) </t>
  </si>
  <si>
    <t xml:space="preserve">EXPRO. </t>
  </si>
  <si>
    <t>LOW PUMP EFF., R.TRIP, ON STREAM</t>
  </si>
  <si>
    <t>EXPRO , LOW PUMP EFF.</t>
  </si>
  <si>
    <t xml:space="preserve">CASING LEAK </t>
  </si>
  <si>
    <t>SWITCHED THE WELL TO TIMER MODE  , RUN  2 HR ,  OFF 2  HR</t>
  </si>
  <si>
    <t xml:space="preserve">EXPRO , ( TBG + CSG ) </t>
  </si>
  <si>
    <t xml:space="preserve">BAKER  , ( TBG + CSG ) </t>
  </si>
  <si>
    <t xml:space="preserve">EXPRO </t>
  </si>
  <si>
    <t>WHT DECREASED F/98 F TO 88 F ( LOW PUMP EFF. )</t>
  </si>
  <si>
    <t>NORMAL WHT = 98 F</t>
  </si>
  <si>
    <t>WHT</t>
  </si>
  <si>
    <t>WINGS CONN. T/ F.L&amp; CHEM. PUMP</t>
  </si>
  <si>
    <t>SLIGHT T.V. LEAK</t>
  </si>
  <si>
    <t xml:space="preserve">NO PUMP ACTION , R.TRIP WITH 1.75" DHP , NOT PROD, PERFORMED TBG TEST, NOT HOLD, RIH W/ 1.75" ANCHOR PUMP ( RET. 5 X 1" ROD ), SET ANCHOR PUMP @ 5575 FT , ON STREAM </t>
  </si>
  <si>
    <t xml:space="preserve"> SEVER GAS INTERFERENCE ,P.FILLAGE +/-25 % </t>
  </si>
  <si>
    <t xml:space="preserve"> </t>
  </si>
  <si>
    <t>NORMAL WHT = 90 F</t>
  </si>
  <si>
    <t>NORMAL WHT = 85 F</t>
  </si>
  <si>
    <t>NORMAL WHT = 81 F</t>
  </si>
  <si>
    <t>NORMAL WHT = 80 F</t>
  </si>
  <si>
    <t>BAKER , TIMER MODE , P.S = 1.5" , S.L = 102"</t>
  </si>
  <si>
    <t>EXPRO.2 , LOW PUMP EFF.</t>
  </si>
  <si>
    <t>EXPRO.2</t>
  </si>
  <si>
    <t>EXPRO.2 , ANCHOR PUMP</t>
  </si>
  <si>
    <t xml:space="preserve">NO PUMP ACTION , R.TRIP  W/ 1.75" ANCHOR PUMP ( RET. 1 X 1" ROD ), SET ANCHOR PUMP @ 5550 FT , ON STREAM </t>
  </si>
  <si>
    <t>WHT = 113 F</t>
  </si>
  <si>
    <t>WHT = 117.5 F</t>
  </si>
  <si>
    <t xml:space="preserve">WHT = 122 F </t>
  </si>
  <si>
    <t>W.C INCREASED F/60% TO 75%</t>
  </si>
  <si>
    <t>W.C INCREASED F/1% TO 40%</t>
  </si>
  <si>
    <t>W.C INCREASED F/40% TO 60%</t>
  </si>
  <si>
    <t xml:space="preserve">EXPRO ( WRONG TEST) </t>
  </si>
  <si>
    <t xml:space="preserve">NO PUMP ACTION , R.TRIP  W/ 1.75" ANCHOR PUMP, ( RET. 10 X 1" ROD ), SET ANCHOR PUMP @ 5300 FT , ON STREAM </t>
  </si>
  <si>
    <t>STOPPED THE WELL DUE TO HIGH W.C +/- 57%</t>
  </si>
  <si>
    <t>GAS LOCK , BLEED OFF GASES , ON STREAM</t>
  </si>
  <si>
    <t>EXPRO, LOW PUMP EFF.</t>
  </si>
  <si>
    <t>SEVER GAS INTERFERENCE , P.FILLAGE +/-43%</t>
  </si>
  <si>
    <t>SEVER GAS INTERFERENCE , P.FILLAGE +/-45%</t>
  </si>
  <si>
    <t>SEVER GAS INTERFERENCE , P.FILLAGE +/-20%</t>
  </si>
  <si>
    <t>SEVER GAS INTERFERENCE , P.FILLAGE +/-36%</t>
  </si>
  <si>
    <t>SEVER GAS INTERFERENCE , P.FILLAGE +/-41%</t>
  </si>
  <si>
    <t>EXPRO , ANCHOR PUMP</t>
  </si>
  <si>
    <t>NO THREAD IN CSG WING VALVE</t>
  </si>
  <si>
    <t xml:space="preserve">CELLAR FILLED WITH OIL </t>
  </si>
  <si>
    <t>EXPRO  , NEED BLEED OFF GASES</t>
  </si>
  <si>
    <t>W/O , SENT S/R ( S-88 ) COND.2 ( 20+120+82)</t>
  </si>
  <si>
    <t>GAS INTERFERENCE , P.FILLAGE +/- 88 %</t>
  </si>
  <si>
    <t>CELLER FILLED W/SAND</t>
  </si>
  <si>
    <t xml:space="preserve">S.V. LEAK , P.FILLAGE +/- 90 % </t>
  </si>
  <si>
    <t>SEVERE F. POUND, P. FILLAGE= 57 %</t>
  </si>
  <si>
    <t>STATIC F.L FOR B-I,II,III</t>
  </si>
  <si>
    <t>S-88</t>
  </si>
  <si>
    <t>82X1''+  118 X 7/8''+ 25X1''  S.BAR</t>
  </si>
  <si>
    <t>POOH WITH S/R &amp; DHP , TRY TO OPEN SSD AGAINST B-I&amp;III WITHOUT SUCCESS , FOUND SCALE ON RETRIEVED DHP &amp; W/L TOOL  , RIH WITH 1.75" DHP &amp; S/R , FOUND ACTION &amp; SUCTION , RESET , NOT PRODUCE , WAITING FOR W/O</t>
  </si>
  <si>
    <t>H-CHAINES &amp; NEW S-88</t>
  </si>
  <si>
    <t>INCREASED SH.S F/8" TO 10"</t>
  </si>
  <si>
    <t>NO PUMP ACTION, RESET DHP, ON STREAM.</t>
  </si>
  <si>
    <t>SIGMA , 7 HRS</t>
  </si>
  <si>
    <t>NO PUMP ACTION, R.TRIP ,  ON STREAM</t>
  </si>
  <si>
    <t>NO PUMP ACTION, R.TRIP, ON STREAM</t>
  </si>
  <si>
    <t>EXPRO , AFTER R.TRIP</t>
  </si>
  <si>
    <t>GAS INTERFERENCE , P.FILLAGE +/-73 %  , B-I,II,III,IV</t>
  </si>
  <si>
    <t xml:space="preserve">SIGMA , TEST HRS = 21 </t>
  </si>
  <si>
    <t>CELLER FILLED W/OIL</t>
  </si>
  <si>
    <t>PRODUCE F/CSG</t>
  </si>
  <si>
    <t>AGIBA PACKAGE</t>
  </si>
  <si>
    <t>NORMAL CARD (B-I,III,IV)</t>
  </si>
  <si>
    <t>27-8-2014</t>
  </si>
  <si>
    <t>AGIBA PACKAGE (B-I,III,IV)</t>
  </si>
  <si>
    <t>EXPRO, GAS RETE=0.085 MM SCF/D, H2S = 4 PPM, CO2 = 3 %</t>
  </si>
  <si>
    <t>SLIGHT T.V LEAK, P. FILLAGE=82 %</t>
  </si>
  <si>
    <t>SEVERE FLUID POUND, P. FILLAGE=47 %</t>
  </si>
  <si>
    <t>SLIGHT FLUID POUND, P. FILLAGE=92 %</t>
  </si>
  <si>
    <t>EXPRO, GAS RETE=1000 SCF/D , CO₂=2 % , H₂S =3 %</t>
  </si>
  <si>
    <t>AGIBA PACKAGE , 24 HRS</t>
  </si>
  <si>
    <t>T.O.L INER @ 2380'</t>
  </si>
  <si>
    <t>T.O.L INER @ 2360'</t>
  </si>
  <si>
    <t>T.O.L INER @ 2450'</t>
  </si>
  <si>
    <t>AGIBA PACKAGE, 21 HRS</t>
  </si>
  <si>
    <t>NO PUMP ACTION, R.TRIP W/1.5" ANCHOR PUMP, SET PUMP @ 5200 FT, ON STREAM</t>
  </si>
  <si>
    <t>AGIBA PACKAGE , LOW PUMP EFF.</t>
  </si>
  <si>
    <t>NO PUMP ACTION, R.TRIP W/1.5" ANCHOR PUMP, RET.(1X1") RODS SET PUMP @ 5175 FT, ON STREAM</t>
  </si>
  <si>
    <t>AGIBA</t>
  </si>
  <si>
    <t>102X1''+  105 X 7/8''+  30 X1''  S.BAR</t>
  </si>
  <si>
    <t xml:space="preserve">AGIBA PACKAGE </t>
  </si>
  <si>
    <t>AGIBA , AFTER R.TRIP</t>
  </si>
  <si>
    <t>NO PUMP ACTION, R.TRIP,  ON STREAM.</t>
  </si>
  <si>
    <t>PRODUCING FROM CSG</t>
  </si>
  <si>
    <t>AGIBA , P.S=1.5"</t>
  </si>
  <si>
    <t>AGIBA ( SE-4+ KARNAK )</t>
  </si>
  <si>
    <t>AGIBA ( SE-36+ 37 )</t>
  </si>
  <si>
    <t xml:space="preserve">NO PUMP ACTION , RESET  DHP , ON STREAM </t>
  </si>
  <si>
    <t>NORMAL WHT= 97 F</t>
  </si>
  <si>
    <t xml:space="preserve">WHT DECREASED TO 85 F </t>
  </si>
  <si>
    <t>WHT DECREASED TO 86.5 F</t>
  </si>
  <si>
    <t xml:space="preserve">WHT DECREASED TO 83.5 F ( EXPECTED WEATHER EFFECT ) </t>
  </si>
  <si>
    <t xml:space="preserve">NO PUMP ACTION , R.TRIP WITH 2 ANCHOR PUMP , RET. 1 X1" RODS , SET ANCHOR PUMP @ 5725 FT , ON STREAM </t>
  </si>
  <si>
    <t xml:space="preserve">AGIBA </t>
  </si>
  <si>
    <t>TIMER</t>
  </si>
  <si>
    <t xml:space="preserve">WHT DECREASED TO 80 F </t>
  </si>
  <si>
    <t>RUN THE WELL ON TIMER MODE . ( 3 HRs RUN / 3 HRs OFF )</t>
  </si>
  <si>
    <t>BAKER , AFTER R.TRIP</t>
  </si>
  <si>
    <t>NO PUMP ACTION , WAITING FOR W/O , TBG LEAK</t>
  </si>
  <si>
    <t>NO PUMP ACTION , R.TRIP , NOT PROD., FOUND ACTION &amp; SUCTION ,RESET DHP , ON STREAM</t>
  </si>
  <si>
    <t>GAS INTERFERENCE , P.FILLAGE +/-83 %</t>
  </si>
  <si>
    <t>S.F.L</t>
  </si>
  <si>
    <t>EXPRO , CO2=1% , H2S=1PPM</t>
  </si>
  <si>
    <t>LOW PUMP , R.TRIP , ON STREAM</t>
  </si>
  <si>
    <t>GAS INTERFERENCE , P.FILLAGE +/-63 %</t>
  </si>
  <si>
    <t>PERFORMED SPACE OUT FOR DHP</t>
  </si>
  <si>
    <t>PERFORMED SPACE OUT FOR DHP.</t>
  </si>
  <si>
    <t>STOPPED  DUE TO HIGH W.C</t>
  </si>
  <si>
    <t>BAKER , DHP</t>
  </si>
  <si>
    <t>Componant</t>
  </si>
  <si>
    <t>Organic Components</t>
  </si>
  <si>
    <t>Carbonates Comounds</t>
  </si>
  <si>
    <t>Iron Compounds</t>
  </si>
  <si>
    <t>Acid Insoluble Compounds</t>
  </si>
  <si>
    <t xml:space="preserve"> Percentage </t>
  </si>
  <si>
    <t xml:space="preserve"> Description</t>
  </si>
  <si>
    <t>Mainly Paraffins</t>
  </si>
  <si>
    <t>Calcium Carbonate (  CaCo3 )</t>
  </si>
  <si>
    <t>Iron Sulfide  (FeS)</t>
  </si>
  <si>
    <t>1.5" ANCHOR PUMP</t>
  </si>
  <si>
    <t>Sand , Clay…etc</t>
  </si>
  <si>
    <t>EXPRO TMU #2</t>
  </si>
  <si>
    <t>B-I +    B-IV</t>
  </si>
  <si>
    <t>1" D-78 , 7/8" S-88</t>
  </si>
  <si>
    <t>GAS INTERFERENCE , P.FILLAGE +/-80 %</t>
  </si>
  <si>
    <t>WING STUCK</t>
  </si>
  <si>
    <t xml:space="preserve">WING PLUGGED </t>
  </si>
  <si>
    <t xml:space="preserve">DECREASED SH.S. F/10" T/8 " </t>
  </si>
  <si>
    <t>EXPRO#3</t>
  </si>
  <si>
    <t xml:space="preserve">EXPRO # 3 </t>
  </si>
  <si>
    <t>EXPRO # 3</t>
  </si>
  <si>
    <t>EXPRO TMU # 3</t>
  </si>
  <si>
    <t>EXPRO TMU #3</t>
  </si>
  <si>
    <t xml:space="preserve">EXPRO#3 (TMU) </t>
  </si>
  <si>
    <t>BAKER , SE-23+36+37</t>
  </si>
  <si>
    <t>NO PUMP ACTION , R.TRIP ,  PERFORMED HYDRO. TEST, NOT HOLD ,  R.TRIP W/ 2" ANCHOR PUMP ( RET. 10X1" ROD ), SET ANCHOR PUMP @ 5625' , ON STREAM</t>
  </si>
  <si>
    <t xml:space="preserve"> GAS INTERF., P. FILLAGE=57 %</t>
  </si>
  <si>
    <t>SEVERE GAS INTERFERENCE, P. FILLAGE=25 %</t>
  </si>
  <si>
    <t>SLIGHT T.V LEAK ( P.FILLAGE = 90 % )</t>
  </si>
  <si>
    <t>F.POUND, P.FILLAGE=70 % , ANCHOR PUMP</t>
  </si>
  <si>
    <t>SEVERE FLUID POUND, P.FILLAGE 67 %</t>
  </si>
  <si>
    <t>FLUID POUND, P.FILLAGE 85 %</t>
  </si>
  <si>
    <t>GAS INTERFERENCE, P.FILLAGE 68 %</t>
  </si>
  <si>
    <t>SEVERE GAS INTERFERENCE, P.FILLAGE 42 %</t>
  </si>
  <si>
    <t>MOVED S/U TO SE-8</t>
  </si>
  <si>
    <t>SCALE IN RETRIEVED DHP ARE  
*Organic Compounds= 100%  *Carbonates Compounds(as Calcium Carbonate) = 0%  *Iron Compounds (as FeS)=0%  * Acid insoluble compounds (Sand , Clay... Etc)= 0%.</t>
  </si>
  <si>
    <t>SCALE IN RETRIEVED DHP ARE  
*Organic Compounds= 98%  *Carbonates Compounds(as Calcium Carbonate) = 0%  *Iron Compounds (as FeS)=0%  * Acid insoluble compounds (Sand , Clay... Etc)= 2%.</t>
  </si>
  <si>
    <t>EXPRO TMU#1</t>
  </si>
  <si>
    <t>EXPRO TMU #1 (LOW PUMP EFF.)</t>
  </si>
  <si>
    <t>NO PUMP ACTION  , R.TRIP  , ON STREAM</t>
  </si>
  <si>
    <t>TWO CSG WINGS CONNECTED TO CHEMICALS.</t>
  </si>
  <si>
    <t>NO PUMP ACTION , R.TRIP  , ON STREAM</t>
  </si>
  <si>
    <t>AVG. W.C FOR B-V +/- 85 %</t>
  </si>
  <si>
    <t>TRANSFERRED S/U TO ROSA-N-1X</t>
  </si>
  <si>
    <t xml:space="preserve">EXPRO TMU#1                            </t>
  </si>
  <si>
    <t xml:space="preserve">EXPRO TMU#1                 </t>
  </si>
  <si>
    <t xml:space="preserve">EXPRO TMU#1                      </t>
  </si>
  <si>
    <t>WHR</t>
  </si>
  <si>
    <t>AVG. WHT = 102 F</t>
  </si>
  <si>
    <t>AVG. WHT = 100 F</t>
  </si>
  <si>
    <t>AVG. WHT = 95 F</t>
  </si>
  <si>
    <t xml:space="preserve">NO PUMP ACTION , R.TRIP, ON STREAM </t>
  </si>
  <si>
    <t>WELL ( S/R ) :    SE-1</t>
  </si>
  <si>
    <t>WELL ( S/R ) :    SE-37</t>
  </si>
  <si>
    <t>WELL ( S/R ) :    SE-36</t>
  </si>
  <si>
    <t>WELL ( S/R ) :    SE-35</t>
  </si>
  <si>
    <t>WELL ( S/R ) :    SE-34</t>
  </si>
  <si>
    <t>WELL ( S/R ) :    SE-33</t>
  </si>
  <si>
    <t>WELL ( S/R ) :    SE-32</t>
  </si>
  <si>
    <t>WELL ( S/R ) :    SE-29</t>
  </si>
  <si>
    <t>WELL ( S/R ) :    SE-28</t>
  </si>
  <si>
    <t>WELL ( S/R ) :    SE-27</t>
  </si>
  <si>
    <t>WELL ( S/R ) :    SE-26</t>
  </si>
  <si>
    <t>WELL ( S/R ) :    SE-25</t>
  </si>
  <si>
    <t>WELL ( S/R ) :    SE-23</t>
  </si>
  <si>
    <t>WELL ( S/R ) :    SE-22</t>
  </si>
  <si>
    <t>WELL ( S/R ) :    SE-21</t>
  </si>
  <si>
    <t>WELL ( S/R ) :    SE-20</t>
  </si>
  <si>
    <t>WELL ( S/R ) :    SE-19</t>
  </si>
  <si>
    <t>WELL ( S/R ) :    SE-18</t>
  </si>
  <si>
    <t xml:space="preserve"> NORMAL CARD </t>
  </si>
  <si>
    <t>WELL ( S/R ) :    SE-17</t>
  </si>
  <si>
    <t>WELL ( S/R ) :    SE-15</t>
  </si>
  <si>
    <t>WELL ( S/R ) :    SE-14</t>
  </si>
  <si>
    <t>WELL ( S/R ) :    SE-13</t>
  </si>
  <si>
    <t>WELL ( S/R ) :    SE-12</t>
  </si>
  <si>
    <t>WELL ( S/R ) :    SE-11</t>
  </si>
  <si>
    <t>WELL ( S/R ) :    SE-8</t>
  </si>
  <si>
    <t>WELL ( S/R ) :    SE-10</t>
  </si>
  <si>
    <t>WELL ( S/R ) :    SE-6</t>
  </si>
  <si>
    <t>WELL ( S/R ) :    SE-4</t>
  </si>
  <si>
    <r>
      <t>ROD NO 1X7/8" PARTED , FISHED , THEN ROD NO 21X1" SLIPT , FISHED , REPLACED ALL S/R STRING WITH</t>
    </r>
    <r>
      <rPr>
        <b/>
        <sz val="12"/>
        <color indexed="17"/>
        <rFont val="Calibri"/>
        <family val="2"/>
      </rPr>
      <t xml:space="preserve"> NEW D-78</t>
    </r>
    <r>
      <rPr>
        <b/>
        <sz val="12"/>
        <color indexed="12"/>
        <rFont val="Calibri"/>
        <family val="2"/>
      </rPr>
      <t xml:space="preserve"> ( 18+110+99)   , ON STREAM </t>
    </r>
  </si>
  <si>
    <r>
      <t xml:space="preserve">BAKER , </t>
    </r>
    <r>
      <rPr>
        <b/>
        <sz val="12"/>
        <color indexed="10"/>
        <rFont val="Calibri"/>
        <family val="2"/>
      </rPr>
      <t>P.S = 2.25"</t>
    </r>
  </si>
  <si>
    <r>
      <t xml:space="preserve">UNDER W/O TO FREE STUCK PUMP, ( </t>
    </r>
    <r>
      <rPr>
        <b/>
        <sz val="12"/>
        <color indexed="10"/>
        <rFont val="Calibri"/>
        <family val="2"/>
      </rPr>
      <t>FOUND CRACK IN JT 83 , HOLE IN 88 , 86</t>
    </r>
    <r>
      <rPr>
        <b/>
        <sz val="12"/>
        <color indexed="12"/>
        <rFont val="Calibri"/>
        <family val="2"/>
      </rPr>
      <t xml:space="preserve"> ),  RIH W/</t>
    </r>
    <r>
      <rPr>
        <b/>
        <u/>
        <sz val="12"/>
        <color indexed="12"/>
        <rFont val="Calibri"/>
        <family val="2"/>
      </rPr>
      <t xml:space="preserve"> 1.75"</t>
    </r>
    <r>
      <rPr>
        <b/>
        <sz val="12"/>
        <color indexed="12"/>
        <rFont val="Calibri"/>
        <family val="2"/>
      </rPr>
      <t xml:space="preserve"> DHP AND SAME S/R ( 18 + 115 + 96 ) , ON STREAM </t>
    </r>
    <r>
      <rPr>
        <b/>
        <u/>
        <sz val="12"/>
        <color indexed="10"/>
        <rFont val="Calibri"/>
        <family val="2"/>
      </rPr>
      <t>22/6/12</t>
    </r>
  </si>
  <si>
    <r>
      <t xml:space="preserve">BAKER , </t>
    </r>
    <r>
      <rPr>
        <b/>
        <sz val="12"/>
        <color indexed="10"/>
        <rFont val="Calibri"/>
        <family val="2"/>
      </rPr>
      <t>P.S = 1.75"</t>
    </r>
  </si>
  <si>
    <r>
      <t>GAS INTERFERANCE ,</t>
    </r>
    <r>
      <rPr>
        <b/>
        <sz val="12"/>
        <color indexed="10"/>
        <rFont val="Calibri"/>
        <family val="2"/>
      </rPr>
      <t xml:space="preserve"> P.FILLAGE +/- 40 %</t>
    </r>
  </si>
  <si>
    <r>
      <t xml:space="preserve">SEVERE GAS INTERF. , </t>
    </r>
    <r>
      <rPr>
        <b/>
        <sz val="12"/>
        <color indexed="10"/>
        <rFont val="Calibri"/>
        <family val="2"/>
      </rPr>
      <t>P.FILLAGE= 36 %</t>
    </r>
  </si>
  <si>
    <r>
      <t xml:space="preserve">SEVERE GAS INTERF. , </t>
    </r>
    <r>
      <rPr>
        <b/>
        <sz val="12"/>
        <color indexed="10"/>
        <rFont val="Calibri"/>
        <family val="2"/>
      </rPr>
      <t>P.FILLAGE= 25 %</t>
    </r>
  </si>
  <si>
    <r>
      <t xml:space="preserve">NO PUMP ACTION , R.TRIP W/ </t>
    </r>
    <r>
      <rPr>
        <b/>
        <u/>
        <sz val="12"/>
        <color indexed="10"/>
        <rFont val="Calibri"/>
        <family val="2"/>
      </rPr>
      <t>1.5" DHP</t>
    </r>
    <r>
      <rPr>
        <b/>
        <sz val="12"/>
        <color indexed="48"/>
        <rFont val="Calibri"/>
        <family val="2"/>
      </rPr>
      <t xml:space="preserve"> , ON STREAM </t>
    </r>
  </si>
  <si>
    <r>
      <t xml:space="preserve">NO PUMP ACTION , R.TRIP , ON STREAM </t>
    </r>
    <r>
      <rPr>
        <b/>
        <u/>
        <sz val="12"/>
        <color indexed="10"/>
        <rFont val="Calibri"/>
        <family val="2"/>
      </rPr>
      <t>17-11-13</t>
    </r>
  </si>
  <si>
    <r>
      <t xml:space="preserve">NO PUMP ACTION, R.TRIP  </t>
    </r>
    <r>
      <rPr>
        <b/>
        <sz val="12"/>
        <color indexed="10"/>
        <rFont val="Calibri"/>
        <family val="2"/>
      </rPr>
      <t xml:space="preserve">(FOUND SCALE ON DHP </t>
    </r>
    <r>
      <rPr>
        <b/>
        <sz val="12"/>
        <color indexed="48"/>
        <rFont val="Calibri"/>
        <family val="2"/>
      </rPr>
      <t>) , NO PROD, SPACE IN DHP, ON STREAM.</t>
    </r>
  </si>
  <si>
    <r>
      <t>SEVERE GAS INTERFERENCE,</t>
    </r>
    <r>
      <rPr>
        <b/>
        <sz val="12"/>
        <color indexed="10"/>
        <rFont val="Calibri"/>
        <family val="2"/>
      </rPr>
      <t xml:space="preserve"> P. FILLAGE= 36 %</t>
    </r>
  </si>
  <si>
    <r>
      <t xml:space="preserve">FOUND THE WELL PRODUCING FROM CSG, DUE TO TBG LEAK, PLAN TO PUT IN </t>
    </r>
    <r>
      <rPr>
        <b/>
        <sz val="12"/>
        <color indexed="10"/>
        <rFont val="Calibri"/>
        <family val="2"/>
      </rPr>
      <t>W/O SCHEDULE</t>
    </r>
  </si>
  <si>
    <r>
      <t xml:space="preserve">UNDER W/O DUE TO </t>
    </r>
    <r>
      <rPr>
        <b/>
        <sz val="12"/>
        <color indexed="10"/>
        <rFont val="Calibri"/>
        <family val="2"/>
      </rPr>
      <t xml:space="preserve">TBG LEAK </t>
    </r>
    <r>
      <rPr>
        <b/>
        <sz val="12"/>
        <color indexed="12"/>
        <rFont val="Calibri"/>
        <family val="2"/>
      </rPr>
      <t>&amp; C/S F/</t>
    </r>
    <r>
      <rPr>
        <b/>
        <sz val="12"/>
        <color indexed="10"/>
        <rFont val="Calibri"/>
        <family val="2"/>
      </rPr>
      <t xml:space="preserve"> S/R  </t>
    </r>
    <r>
      <rPr>
        <b/>
        <sz val="12"/>
        <color indexed="12"/>
        <rFont val="Calibri"/>
        <family val="2"/>
      </rPr>
      <t>T/</t>
    </r>
    <r>
      <rPr>
        <b/>
        <sz val="12"/>
        <color indexed="10"/>
        <rFont val="Calibri"/>
        <family val="2"/>
      </rPr>
      <t xml:space="preserve"> W.I.W </t>
    </r>
  </si>
  <si>
    <r>
      <rPr>
        <b/>
        <sz val="12"/>
        <color indexed="12"/>
        <rFont val="Calibri"/>
        <family val="2"/>
      </rPr>
      <t xml:space="preserve">FINISHED DRILLING , COMPLETED THE WELL AS OIL PRODUCER FROM ( </t>
    </r>
    <r>
      <rPr>
        <b/>
        <sz val="12"/>
        <color indexed="17"/>
        <rFont val="Calibri"/>
        <family val="2"/>
      </rPr>
      <t>BAH-I [5860 - 5865] , Pr = 912 PSI T=175 deg F , B-I [5873 - 5882]  Pr = (940-1120) PSI T=178 deg F
B-I [5920 - 5926]  Pr = 1847 PSI. &amp;  B-I [5944 - 5953] FT/ Pr = 2256 PSI.</t>
    </r>
    <r>
      <rPr>
        <b/>
        <sz val="12"/>
        <color indexed="12"/>
        <rFont val="Calibri"/>
        <family val="2"/>
      </rPr>
      <t xml:space="preserve">
Total 29 ft</t>
    </r>
    <r>
      <rPr>
        <b/>
        <sz val="12"/>
        <color indexed="8"/>
        <rFont val="Calibri"/>
        <family val="2"/>
      </rPr>
      <t xml:space="preserve"> </t>
    </r>
    <r>
      <rPr>
        <b/>
        <sz val="12"/>
        <color indexed="48"/>
        <rFont val="Calibri"/>
        <family val="2"/>
      </rPr>
      <t xml:space="preserve">( </t>
    </r>
    <r>
      <rPr>
        <b/>
        <sz val="12"/>
        <color indexed="10"/>
        <rFont val="Calibri"/>
        <family val="2"/>
      </rPr>
      <t>HIWAY FRACTURED INTERVALS ,   HALF LENTH = 304.3 FT ,  HIGHT  = 150 FT  ,  NET PRESSURE = 978 PSI , FLUID EFFICIENCY = 0.504  , EFFECTIVE CONDUCTIVITY =893139 MD.FT , HIWAY FCD = 3293 )</t>
    </r>
    <r>
      <rPr>
        <b/>
        <sz val="12"/>
        <color indexed="8"/>
        <rFont val="Calibri"/>
        <family val="2"/>
      </rPr>
      <t>, (  DURING LIFTING THE WELL BY N₂ , AFTER FRAC THE WELL HAS +/- 100 FT FLOW BACK , TD BEFOR LIFTING +/- 6166 FT , TD AFTER LIFTING +/- 6069 FT   ))</t>
    </r>
    <r>
      <rPr>
        <b/>
        <sz val="12"/>
        <color indexed="48"/>
        <rFont val="Calibri"/>
        <family val="2"/>
      </rPr>
      <t xml:space="preserve"> , </t>
    </r>
    <r>
      <rPr>
        <b/>
        <sz val="12"/>
        <color indexed="12"/>
        <rFont val="Calibri"/>
        <family val="2"/>
      </rPr>
      <t>USING S/R SYSTEM , TAGGED T.D. @ 6069 FT ,  RIH WITH 1.75" DHP WITH</t>
    </r>
    <r>
      <rPr>
        <b/>
        <sz val="12"/>
        <color indexed="10"/>
        <rFont val="Calibri"/>
        <family val="2"/>
      </rPr>
      <t xml:space="preserve"> NEW S/R , D-WF</t>
    </r>
    <r>
      <rPr>
        <b/>
        <sz val="12"/>
        <color indexed="48"/>
        <rFont val="Calibri"/>
        <family val="2"/>
      </rPr>
      <t xml:space="preserve"> </t>
    </r>
    <r>
      <rPr>
        <b/>
        <sz val="12"/>
        <color indexed="12"/>
        <rFont val="Calibri"/>
        <family val="2"/>
      </rPr>
      <t xml:space="preserve">( 92 x 1" + 113 x 7/8"+ 25 x 1" ) , R/U FOR M-II 640 S/U  (S/U FROM FARAS-38 EXCEPT  GEAR BOX FROM SE-19 ), ( SH.S= 10", S.L=128") , ON STREAM </t>
    </r>
  </si>
  <si>
    <r>
      <t>PLUNGER STUCK   , TAGGED TD @ 6000' ( END OF PERF.@ 5953' ) ,</t>
    </r>
    <r>
      <rPr>
        <b/>
        <u/>
        <sz val="12"/>
        <color indexed="10"/>
        <rFont val="Calibri"/>
        <family val="2"/>
      </rPr>
      <t xml:space="preserve"> R.TRIP W/ 1.75" ANCHOR PUMP </t>
    </r>
    <r>
      <rPr>
        <b/>
        <sz val="12"/>
        <color indexed="12"/>
        <rFont val="Calibri"/>
        <family val="2"/>
      </rPr>
      <t xml:space="preserve">( </t>
    </r>
    <r>
      <rPr>
        <b/>
        <sz val="12"/>
        <color indexed="10"/>
        <rFont val="Calibri"/>
        <family val="2"/>
      </rPr>
      <t>RET. 10X1" ROD</t>
    </r>
    <r>
      <rPr>
        <b/>
        <sz val="12"/>
        <color indexed="12"/>
        <rFont val="Calibri"/>
        <family val="2"/>
      </rPr>
      <t xml:space="preserve"> ), SET ANCHOR PUMP @ 5500', ON STREAM </t>
    </r>
    <r>
      <rPr>
        <b/>
        <sz val="12"/>
        <color indexed="10"/>
        <rFont val="Calibri"/>
        <family val="2"/>
      </rPr>
      <t>26/2/14</t>
    </r>
  </si>
  <si>
    <r>
      <t>EXPRO ,</t>
    </r>
    <r>
      <rPr>
        <b/>
        <sz val="12"/>
        <color indexed="10"/>
        <rFont val="Calibri"/>
        <family val="2"/>
      </rPr>
      <t xml:space="preserve"> ACHOR PUMP</t>
    </r>
  </si>
  <si>
    <r>
      <t xml:space="preserve">SLIGHT F.POUND , </t>
    </r>
    <r>
      <rPr>
        <b/>
        <sz val="12"/>
        <color indexed="10"/>
        <rFont val="Calibri"/>
        <family val="2"/>
      </rPr>
      <t>P.FILLAGE +/-89 %</t>
    </r>
  </si>
  <si>
    <r>
      <t xml:space="preserve">NO PUMP ACTION, </t>
    </r>
    <r>
      <rPr>
        <b/>
        <u/>
        <sz val="12"/>
        <color indexed="10"/>
        <rFont val="Calibri"/>
        <family val="2"/>
      </rPr>
      <t>SPACE IN FOR DHP</t>
    </r>
    <r>
      <rPr>
        <b/>
        <sz val="12"/>
        <color indexed="12"/>
        <rFont val="Calibri"/>
        <family val="2"/>
      </rPr>
      <t>, ON STREAM</t>
    </r>
  </si>
  <si>
    <r>
      <t>NO PUMP ACTION ,</t>
    </r>
    <r>
      <rPr>
        <b/>
        <sz val="12"/>
        <color indexed="10"/>
        <rFont val="Calibri"/>
        <family val="2"/>
      </rPr>
      <t xml:space="preserve"> 2 </t>
    </r>
    <r>
      <rPr>
        <b/>
        <sz val="12"/>
        <color indexed="12"/>
        <rFont val="Calibri"/>
        <family val="2"/>
      </rPr>
      <t>R.TRIP , ON STREAM</t>
    </r>
    <r>
      <rPr>
        <b/>
        <sz val="12"/>
        <color indexed="10"/>
        <rFont val="Calibri"/>
        <family val="2"/>
      </rPr>
      <t xml:space="preserve"> 25-3-2015</t>
    </r>
  </si>
  <si>
    <r>
      <rPr>
        <b/>
        <sz val="12"/>
        <color indexed="12"/>
        <rFont val="Calibri"/>
        <family val="2"/>
      </rPr>
      <t>FINISHED DRILLING , COMPLEATED THE WELL AS OIL PRODUCER FROM</t>
    </r>
    <r>
      <rPr>
        <b/>
        <sz val="12"/>
        <color indexed="8"/>
        <rFont val="Calibri"/>
        <family val="2"/>
      </rPr>
      <t xml:space="preserve"> (BAH-I: (5,863 – 5,869) FT/KB , Pr = 820 PSI 06 ft BAH-I: (5,873 – 5,886) FT/KB Pr = 900 Psi 13 ft
, BAH-I: (5,895 – 5,905) FT/KB , Pr = N/A 10 ft </t>
    </r>
    <r>
      <rPr>
        <b/>
        <sz val="12"/>
        <color indexed="48"/>
        <rFont val="Calibri"/>
        <family val="2"/>
      </rPr>
      <t xml:space="preserve">( </t>
    </r>
    <r>
      <rPr>
        <b/>
        <sz val="12"/>
        <color indexed="10"/>
        <rFont val="Calibri"/>
        <family val="2"/>
      </rPr>
      <t>FRACTURED INTERVALS</t>
    </r>
    <r>
      <rPr>
        <b/>
        <sz val="12"/>
        <color indexed="8"/>
        <rFont val="Calibri"/>
        <family val="2"/>
      </rPr>
      <t xml:space="preserve"> )</t>
    </r>
    <r>
      <rPr>
        <b/>
        <sz val="12"/>
        <color indexed="48"/>
        <rFont val="Calibri"/>
        <family val="2"/>
      </rPr>
      <t xml:space="preserve"> , </t>
    </r>
    <r>
      <rPr>
        <b/>
        <sz val="12"/>
        <color indexed="12"/>
        <rFont val="Calibri"/>
        <family val="2"/>
      </rPr>
      <t>USING S/R SYSTEM ,   TAGGED T.D. @ 6050  FT ,  RIH WITH 1.75" DHP WITH</t>
    </r>
    <r>
      <rPr>
        <b/>
        <sz val="12"/>
        <color indexed="10"/>
        <rFont val="Calibri"/>
        <family val="2"/>
      </rPr>
      <t xml:space="preserve"> NEW S/R , 1" N-97 , 7/8" S-88</t>
    </r>
    <r>
      <rPr>
        <b/>
        <sz val="12"/>
        <color indexed="48"/>
        <rFont val="Calibri"/>
        <family val="2"/>
      </rPr>
      <t xml:space="preserve"> </t>
    </r>
    <r>
      <rPr>
        <b/>
        <sz val="12"/>
        <color indexed="12"/>
        <rFont val="Calibri"/>
        <family val="2"/>
      </rPr>
      <t xml:space="preserve">( 89 x 1" + 115 x 7/8"+ 25 x 1" ) , R/U FOR NEW M-II-912 S/U  , ( SH.S= 10", S.L=128") , ON STREAM </t>
    </r>
  </si>
  <si>
    <r>
      <t xml:space="preserve">F.POUND, </t>
    </r>
    <r>
      <rPr>
        <b/>
        <sz val="12"/>
        <color indexed="10"/>
        <rFont val="Calibri"/>
        <family val="2"/>
      </rPr>
      <t>P.FILLAGE=75%</t>
    </r>
  </si>
  <si>
    <r>
      <t xml:space="preserve">PLUNGER STUCK,  R.TRIP </t>
    </r>
    <r>
      <rPr>
        <b/>
        <u/>
        <sz val="12"/>
        <color indexed="10"/>
        <rFont val="Calibri"/>
        <family val="2"/>
      </rPr>
      <t>WITH 1.5" DH</t>
    </r>
    <r>
      <rPr>
        <b/>
        <sz val="12"/>
        <color indexed="10"/>
        <rFont val="Calibri"/>
        <family val="2"/>
      </rPr>
      <t>P</t>
    </r>
    <r>
      <rPr>
        <b/>
        <sz val="12"/>
        <color indexed="12"/>
        <rFont val="Calibri"/>
        <family val="2"/>
      </rPr>
      <t xml:space="preserve">, ON STREAM </t>
    </r>
    <r>
      <rPr>
        <b/>
        <sz val="12"/>
        <color indexed="10"/>
        <rFont val="Calibri"/>
        <family val="2"/>
      </rPr>
      <t>11/10/14</t>
    </r>
  </si>
  <si>
    <r>
      <t xml:space="preserve">SEVER GAS INTERFERENCE , </t>
    </r>
    <r>
      <rPr>
        <b/>
        <sz val="12"/>
        <color indexed="10"/>
        <rFont val="Calibri"/>
        <family val="2"/>
      </rPr>
      <t>P.FILLAGE +/-26%</t>
    </r>
  </si>
  <si>
    <r>
      <t xml:space="preserve">SEVER GAS INTERFERENCE , </t>
    </r>
    <r>
      <rPr>
        <b/>
        <sz val="12"/>
        <color indexed="10"/>
        <rFont val="Calibri"/>
        <family val="2"/>
      </rPr>
      <t>P.FILLAGE +/- 62%</t>
    </r>
  </si>
  <si>
    <r>
      <t>NO PUMP ACTION ,</t>
    </r>
    <r>
      <rPr>
        <b/>
        <sz val="12"/>
        <color indexed="10"/>
        <rFont val="Calibri"/>
        <family val="2"/>
      </rPr>
      <t xml:space="preserve"> 2</t>
    </r>
    <r>
      <rPr>
        <b/>
        <sz val="12"/>
        <color indexed="12"/>
        <rFont val="Calibri"/>
        <family val="2"/>
      </rPr>
      <t xml:space="preserve"> R .TRIP ,ON STREAM </t>
    </r>
    <r>
      <rPr>
        <b/>
        <sz val="12"/>
        <color indexed="10"/>
        <rFont val="Calibri"/>
        <family val="2"/>
      </rPr>
      <t>22-3-2015</t>
    </r>
  </si>
  <si>
    <r>
      <t xml:space="preserve">EXPRO , </t>
    </r>
    <r>
      <rPr>
        <b/>
        <sz val="12"/>
        <color indexed="10"/>
        <rFont val="Calibri"/>
        <family val="2"/>
      </rPr>
      <t>P.S= 1.5"</t>
    </r>
  </si>
  <si>
    <r>
      <t xml:space="preserve">SEVER GAS INTERFERENCE , </t>
    </r>
    <r>
      <rPr>
        <b/>
        <sz val="12"/>
        <color indexed="10"/>
        <rFont val="Calibri"/>
        <family val="2"/>
      </rPr>
      <t>P.FILLAGE +/-38%</t>
    </r>
  </si>
  <si>
    <r>
      <rPr>
        <b/>
        <sz val="12"/>
        <color indexed="12"/>
        <rFont val="Calibri"/>
        <family val="2"/>
      </rPr>
      <t>FINISHED DRILLING , COMPLEATED THE WELL AS OIL PRODUCER FROM</t>
    </r>
    <r>
      <rPr>
        <b/>
        <sz val="12"/>
        <color indexed="48"/>
        <rFont val="Calibri"/>
        <family val="2"/>
      </rPr>
      <t xml:space="preserve"> ( </t>
    </r>
    <r>
      <rPr>
        <b/>
        <sz val="12"/>
        <color indexed="10"/>
        <rFont val="Calibri"/>
        <family val="2"/>
      </rPr>
      <t>B-I (5909-5913),(5919-5933),(5942-5954) Formation Press. = 1090-1530 PSI  ,  FRACTURED INTERVALS</t>
    </r>
    <r>
      <rPr>
        <b/>
        <sz val="12"/>
        <color indexed="8"/>
        <rFont val="Calibri"/>
        <family val="2"/>
      </rPr>
      <t xml:space="preserve"> )</t>
    </r>
    <r>
      <rPr>
        <b/>
        <sz val="12"/>
        <color indexed="48"/>
        <rFont val="Calibri"/>
        <family val="2"/>
      </rPr>
      <t xml:space="preserve"> , (</t>
    </r>
    <r>
      <rPr>
        <b/>
        <u/>
        <sz val="12"/>
        <color indexed="48"/>
        <rFont val="Calibri"/>
        <family val="2"/>
      </rPr>
      <t xml:space="preserve"> </t>
    </r>
    <r>
      <rPr>
        <b/>
        <u/>
        <sz val="12"/>
        <color indexed="17"/>
        <rFont val="Calibri"/>
        <family val="2"/>
      </rPr>
      <t>FUTURE  PERF.</t>
    </r>
    <r>
      <rPr>
        <b/>
        <u/>
        <sz val="12"/>
        <color indexed="48"/>
        <rFont val="Calibri"/>
        <family val="2"/>
      </rPr>
      <t xml:space="preserve"> </t>
    </r>
    <r>
      <rPr>
        <b/>
        <u/>
        <sz val="12"/>
        <color indexed="17"/>
        <rFont val="Calibri"/>
        <family val="2"/>
      </rPr>
      <t>B-III (6084'-6090') ft/KB,  Formation Press. = 2230 PSI, 6 ft</t>
    </r>
    <r>
      <rPr>
        <b/>
        <sz val="12"/>
        <color indexed="17"/>
        <rFont val="Calibri"/>
        <family val="2"/>
      </rPr>
      <t xml:space="preserve">   ) </t>
    </r>
    <r>
      <rPr>
        <b/>
        <sz val="12"/>
        <color indexed="12"/>
        <rFont val="Calibri"/>
        <family val="2"/>
      </rPr>
      <t>USING S/R SYSTEM ,   TAGGED T.D. @ 6205 FT ,  RIH WITH 1.75" DHP WITH</t>
    </r>
    <r>
      <rPr>
        <b/>
        <sz val="12"/>
        <color indexed="48"/>
        <rFont val="Calibri"/>
        <family val="2"/>
      </rPr>
      <t xml:space="preserve"> </t>
    </r>
    <r>
      <rPr>
        <b/>
        <sz val="12"/>
        <color indexed="10"/>
        <rFont val="Calibri"/>
        <family val="2"/>
      </rPr>
      <t>NEW H-CH S/R</t>
    </r>
    <r>
      <rPr>
        <b/>
        <sz val="12"/>
        <color indexed="48"/>
        <rFont val="Calibri"/>
        <family val="2"/>
      </rPr>
      <t xml:space="preserve"> </t>
    </r>
    <r>
      <rPr>
        <b/>
        <sz val="12"/>
        <color indexed="12"/>
        <rFont val="Calibri"/>
        <family val="2"/>
      </rPr>
      <t xml:space="preserve">( 88 x 1" + 117 x 7/8"+ 25 x 1" ) , R/U FOR LANSTAR-912 S/U (FROM FARAS-45) , ( SH.S= 8", S.L=102") , ON STREAM </t>
    </r>
  </si>
  <si>
    <r>
      <t xml:space="preserve">FLUID POUND, </t>
    </r>
    <r>
      <rPr>
        <b/>
        <sz val="12"/>
        <color indexed="10"/>
        <rFont val="Calibri"/>
        <family val="2"/>
      </rPr>
      <t>P.FILLAGE= 75%</t>
    </r>
  </si>
  <si>
    <r>
      <t xml:space="preserve">GAS INTERFERENCE , </t>
    </r>
    <r>
      <rPr>
        <b/>
        <sz val="12"/>
        <color indexed="10"/>
        <rFont val="Calibri"/>
        <family val="2"/>
      </rPr>
      <t xml:space="preserve"> P.FILLAGE= 71%</t>
    </r>
  </si>
  <si>
    <r>
      <t xml:space="preserve">BAKER " </t>
    </r>
    <r>
      <rPr>
        <b/>
        <sz val="12"/>
        <color indexed="10"/>
        <rFont val="Calibri"/>
        <family val="2"/>
      </rPr>
      <t>NEED R/T</t>
    </r>
    <r>
      <rPr>
        <b/>
        <sz val="12"/>
        <color indexed="12"/>
        <rFont val="Calibri"/>
        <family val="2"/>
      </rPr>
      <t xml:space="preserve"> "</t>
    </r>
  </si>
  <si>
    <r>
      <t xml:space="preserve">NO PUMP ACTION , </t>
    </r>
    <r>
      <rPr>
        <b/>
        <sz val="12"/>
        <color indexed="10"/>
        <rFont val="Calibri"/>
        <family val="2"/>
      </rPr>
      <t>R.TRIP WITH 1.5" DHP</t>
    </r>
    <r>
      <rPr>
        <b/>
        <sz val="12"/>
        <color indexed="12"/>
        <rFont val="Calibri"/>
        <family val="2"/>
      </rPr>
      <t xml:space="preserve"> , ON STREAM</t>
    </r>
  </si>
  <si>
    <r>
      <t>SEVER GAS INTERFERENCE ,</t>
    </r>
    <r>
      <rPr>
        <b/>
        <sz val="12"/>
        <color indexed="10"/>
        <rFont val="Calibri"/>
        <family val="2"/>
      </rPr>
      <t xml:space="preserve"> P.FILLAGE +/-40%</t>
    </r>
  </si>
  <si>
    <r>
      <t>BAKER (</t>
    </r>
    <r>
      <rPr>
        <b/>
        <sz val="12"/>
        <color indexed="10"/>
        <rFont val="Calibri"/>
        <family val="2"/>
      </rPr>
      <t xml:space="preserve"> DHP = 1.5"</t>
    </r>
    <r>
      <rPr>
        <b/>
        <sz val="12"/>
        <color indexed="12"/>
        <rFont val="Calibri"/>
        <family val="2"/>
      </rPr>
      <t xml:space="preserve"> )</t>
    </r>
  </si>
  <si>
    <r>
      <t xml:space="preserve">NO PUMP ACTION , </t>
    </r>
    <r>
      <rPr>
        <b/>
        <sz val="12"/>
        <color indexed="10"/>
        <rFont val="Calibri"/>
        <family val="2"/>
      </rPr>
      <t xml:space="preserve">R.TRIP WITH 1.5" DHP </t>
    </r>
    <r>
      <rPr>
        <b/>
        <sz val="12"/>
        <color indexed="12"/>
        <rFont val="Calibri"/>
        <family val="2"/>
      </rPr>
      <t>,  NOT PROD. , FOUND</t>
    </r>
    <r>
      <rPr>
        <b/>
        <sz val="12"/>
        <color indexed="10"/>
        <rFont val="Calibri"/>
        <family val="2"/>
      </rPr>
      <t xml:space="preserve"> POLISHED ROD PARTED</t>
    </r>
    <r>
      <rPr>
        <b/>
        <sz val="12"/>
        <color indexed="12"/>
        <rFont val="Calibri"/>
        <family val="2"/>
      </rPr>
      <t xml:space="preserve"> , FISHED OK, CHANGED , NOT PROD. ,  PERFORMED HYDRO-TEST , NOT HOLD  , </t>
    </r>
    <r>
      <rPr>
        <b/>
        <sz val="12"/>
        <color indexed="10"/>
        <rFont val="Calibri"/>
        <family val="2"/>
      </rPr>
      <t>R.TRIP  W/ 1.5 " ANCHOR PUMP</t>
    </r>
    <r>
      <rPr>
        <b/>
        <sz val="12"/>
        <color indexed="12"/>
        <rFont val="Calibri"/>
        <family val="2"/>
      </rPr>
      <t xml:space="preserve"> ,  RET. (10+5+10) X1 " ,  NOT PRODUCE , </t>
    </r>
    <r>
      <rPr>
        <b/>
        <sz val="12"/>
        <color indexed="10"/>
        <rFont val="Calibri"/>
        <family val="2"/>
      </rPr>
      <t>R.TRIP  W/NEW  1.5 " ANCHOR PUMP</t>
    </r>
    <r>
      <rPr>
        <b/>
        <sz val="12"/>
        <color indexed="12"/>
        <rFont val="Calibri"/>
        <family val="2"/>
      </rPr>
      <t xml:space="preserve"> ,  RET. (10 X 7/8 ") , SET ANCHOR @ </t>
    </r>
    <r>
      <rPr>
        <b/>
        <sz val="12"/>
        <color indexed="10"/>
        <rFont val="Calibri"/>
        <family val="2"/>
      </rPr>
      <t>4875</t>
    </r>
    <r>
      <rPr>
        <b/>
        <sz val="12"/>
        <color indexed="12"/>
        <rFont val="Calibri"/>
        <family val="2"/>
      </rPr>
      <t xml:space="preserve"> FT , ON STREAM </t>
    </r>
    <r>
      <rPr>
        <b/>
        <sz val="12"/>
        <color indexed="10"/>
        <rFont val="Calibri"/>
        <family val="2"/>
      </rPr>
      <t>23/5/2015</t>
    </r>
  </si>
  <si>
    <r>
      <t xml:space="preserve">NO PUMP ACTION , RET. (2+3X1 " RODS) , SET ANCHOR @ </t>
    </r>
    <r>
      <rPr>
        <b/>
        <sz val="12"/>
        <color indexed="10"/>
        <rFont val="Calibri"/>
        <family val="2"/>
      </rPr>
      <t>4750</t>
    </r>
    <r>
      <rPr>
        <b/>
        <sz val="12"/>
        <color indexed="12"/>
        <rFont val="Calibri"/>
        <family val="2"/>
      </rPr>
      <t xml:space="preserve"> FT , FOUND ACTION &amp; SUCTION , </t>
    </r>
    <r>
      <rPr>
        <b/>
        <sz val="12"/>
        <color indexed="10"/>
        <rFont val="Calibri"/>
        <family val="2"/>
      </rPr>
      <t>WATING W/O</t>
    </r>
  </si>
  <si>
    <r>
      <t>FINISHED DRILLING , COMPLET THE WELL AS OIL PRODUCER FROM B-I (5924-</t>
    </r>
    <r>
      <rPr>
        <b/>
        <sz val="12"/>
        <color indexed="12"/>
        <rFont val="Calibri"/>
        <family val="2"/>
      </rPr>
      <t xml:space="preserve"> 5939 ) , P = 2330 PSI  , USING ESP  SYSTEM , RIH  WITH FC-925  ESP TO DEPTH 5654 FT , STARTED THE WELL WITH FREQ= 50 HZ , CURRENT = 20A , USP/DSP =500/200 PSI , PIP =1700 PSI , PDP = 2399 PSI , M.T = 235 F , BHT = 200 F ,  ON STREAM </t>
    </r>
  </si>
  <si>
    <r>
      <t xml:space="preserve">BAKER , FREQ= 50 HZ , CURRENT = 20A , </t>
    </r>
    <r>
      <rPr>
        <b/>
        <u/>
        <sz val="12"/>
        <color indexed="10"/>
        <rFont val="Calibri"/>
        <family val="2"/>
      </rPr>
      <t>USP/DSP =470/200 PSI</t>
    </r>
    <r>
      <rPr>
        <b/>
        <sz val="12"/>
        <color indexed="12"/>
        <rFont val="Calibri"/>
        <family val="2"/>
      </rPr>
      <t xml:space="preserve"> ,</t>
    </r>
    <r>
      <rPr>
        <b/>
        <u/>
        <sz val="12"/>
        <color indexed="10"/>
        <rFont val="Calibri"/>
        <family val="2"/>
      </rPr>
      <t xml:space="preserve"> PIP =1562 PSI </t>
    </r>
    <r>
      <rPr>
        <b/>
        <sz val="12"/>
        <color indexed="12"/>
        <rFont val="Calibri"/>
        <family val="2"/>
      </rPr>
      <t>, PDP = 2342 PSI , M.T = 236 F , BHT = 200 F</t>
    </r>
  </si>
  <si>
    <r>
      <t>BAKER , FREQ= 50 HZ , CURRENT = 22A ,</t>
    </r>
    <r>
      <rPr>
        <b/>
        <u/>
        <sz val="12"/>
        <color indexed="10"/>
        <rFont val="Calibri"/>
        <family val="2"/>
      </rPr>
      <t xml:space="preserve"> USP/DSP =600/200 PSI</t>
    </r>
    <r>
      <rPr>
        <b/>
        <sz val="12"/>
        <color indexed="12"/>
        <rFont val="Calibri"/>
        <family val="2"/>
      </rPr>
      <t xml:space="preserve"> , </t>
    </r>
    <r>
      <rPr>
        <b/>
        <u/>
        <sz val="12"/>
        <color indexed="10"/>
        <rFont val="Calibri"/>
        <family val="2"/>
      </rPr>
      <t>PIP =1400 PSI</t>
    </r>
    <r>
      <rPr>
        <b/>
        <sz val="12"/>
        <color indexed="12"/>
        <rFont val="Calibri"/>
        <family val="2"/>
      </rPr>
      <t xml:space="preserve"> , PDP = 2540 PSI , M.T = 237 F , BHT = 197 F</t>
    </r>
  </si>
  <si>
    <r>
      <t xml:space="preserve">CHOKE UP TILL HAD USP DECREASED  F/600 PSI TO 500 PSI  , ( FREQ= 50 HZ , CURRENT = 21 A , USP/DSP =500/180 PSI , </t>
    </r>
    <r>
      <rPr>
        <b/>
        <u/>
        <sz val="12"/>
        <color indexed="10"/>
        <rFont val="Calibri"/>
        <family val="2"/>
      </rPr>
      <t>PIP =1300 PS</t>
    </r>
    <r>
      <rPr>
        <b/>
        <sz val="12"/>
        <color indexed="10"/>
        <rFont val="Calibri"/>
        <family val="2"/>
      </rPr>
      <t xml:space="preserve">I </t>
    </r>
    <r>
      <rPr>
        <b/>
        <sz val="12"/>
        <color indexed="12"/>
        <rFont val="Calibri"/>
        <family val="2"/>
      </rPr>
      <t>, PDP = 2380 PSI , M.T = 237 F , BHT = 197 F )</t>
    </r>
  </si>
  <si>
    <r>
      <t xml:space="preserve"> FREQ= 50 HZ , CURRENT = 21 A , USP/DSP =500/170 PSI ,</t>
    </r>
    <r>
      <rPr>
        <b/>
        <u/>
        <sz val="12"/>
        <color indexed="10"/>
        <rFont val="Calibri"/>
        <family val="2"/>
      </rPr>
      <t xml:space="preserve"> PIP =1200 PSI</t>
    </r>
    <r>
      <rPr>
        <b/>
        <sz val="12"/>
        <color indexed="12"/>
        <rFont val="Calibri"/>
        <family val="2"/>
      </rPr>
      <t xml:space="preserve"> , PDP = 2376 PSI , M.T = 237 F , BHT = 197 F</t>
    </r>
  </si>
  <si>
    <r>
      <t xml:space="preserve">BAKER, FREQ= 50 Hz, CURR= 21 A, USP/DSP= 480/190 PSI, </t>
    </r>
    <r>
      <rPr>
        <b/>
        <u/>
        <sz val="12"/>
        <color indexed="10"/>
        <rFont val="Calibri"/>
        <family val="2"/>
      </rPr>
      <t>PIP= 1135 PSI</t>
    </r>
    <r>
      <rPr>
        <b/>
        <sz val="12"/>
        <color indexed="10"/>
        <rFont val="Calibri"/>
        <family val="2"/>
      </rPr>
      <t xml:space="preserve">, </t>
    </r>
    <r>
      <rPr>
        <b/>
        <sz val="12"/>
        <color indexed="12"/>
        <rFont val="Calibri"/>
        <family val="2"/>
      </rPr>
      <t>PDP= 2353 PSI, M.T= 237 F, BHT= 198 F , WHT= 115 F</t>
    </r>
  </si>
  <si>
    <r>
      <t xml:space="preserve">FREQ= 50 Hz, CURR= 21 A, USP/DSP= 420/170 PSI, </t>
    </r>
    <r>
      <rPr>
        <b/>
        <u/>
        <sz val="12"/>
        <color indexed="10"/>
        <rFont val="Calibri"/>
        <family val="2"/>
      </rPr>
      <t>PIP= 1070 PSI</t>
    </r>
    <r>
      <rPr>
        <b/>
        <sz val="12"/>
        <color indexed="12"/>
        <rFont val="Calibri"/>
        <family val="2"/>
      </rPr>
      <t>, PDP= 2308 PSI, M.T=237 F, BHT= 197 F , WHT=115 F</t>
    </r>
  </si>
  <si>
    <r>
      <t xml:space="preserve">FREQ= 50 Hz, CURR= 20.5, </t>
    </r>
    <r>
      <rPr>
        <b/>
        <u/>
        <sz val="12"/>
        <color indexed="10"/>
        <rFont val="Calibri"/>
        <family val="2"/>
      </rPr>
      <t>PIP= 983 PSI</t>
    </r>
    <r>
      <rPr>
        <b/>
        <sz val="12"/>
        <color indexed="12"/>
        <rFont val="Calibri"/>
        <family val="2"/>
      </rPr>
      <t>, PDP= 2268 PSI, BHT= 92.4 C, M.T= 114.3 C, USP/DSP= 400/180 PSI</t>
    </r>
  </si>
  <si>
    <r>
      <t xml:space="preserve">FREQ= 50 Hz, </t>
    </r>
    <r>
      <rPr>
        <b/>
        <u/>
        <sz val="12"/>
        <color indexed="10"/>
        <rFont val="Calibri"/>
        <family val="2"/>
      </rPr>
      <t>PIP= 958 PSI</t>
    </r>
    <r>
      <rPr>
        <b/>
        <sz val="12"/>
        <color indexed="12"/>
        <rFont val="Calibri"/>
        <family val="2"/>
      </rPr>
      <t>, PDP= 2252 PSI, USP= 337 PSI, DSP= 160 PSI , ADJUSTED PIP SETTING TO 500 PSI .</t>
    </r>
  </si>
  <si>
    <r>
      <t xml:space="preserve">BAKER, FREQ= 50 Hz, CURR= 20 A, USP/DSP= 420/180 PSI, </t>
    </r>
    <r>
      <rPr>
        <b/>
        <u/>
        <sz val="12"/>
        <color indexed="10"/>
        <rFont val="Calibri"/>
        <family val="2"/>
      </rPr>
      <t>PIP= 950 PSI</t>
    </r>
    <r>
      <rPr>
        <b/>
        <sz val="12"/>
        <color indexed="12"/>
        <rFont val="Calibri"/>
        <family val="2"/>
      </rPr>
      <t>, BHT= 198 F, M.T= 239 F, WHT= 100 F</t>
    </r>
  </si>
  <si>
    <r>
      <t xml:space="preserve">DOWN DUE TO UNDERLOAD, </t>
    </r>
    <r>
      <rPr>
        <b/>
        <u/>
        <sz val="12"/>
        <color indexed="10"/>
        <rFont val="Calibri"/>
        <family val="2"/>
      </rPr>
      <t xml:space="preserve">STARTED THE WELL W/ 47 Hz </t>
    </r>
    <r>
      <rPr>
        <b/>
        <sz val="12"/>
        <color indexed="12"/>
        <rFont val="Calibri"/>
        <family val="2"/>
      </rPr>
      <t>, WELL DOWN AGAIN DUE 
TO HIGH MOTOR TEMP., STARTED WELL AGAIN, FOUND THE WELL NOT PROD., THEN DOWN AGAIN DUE TO HIGH MOTOR TEMP., STOPPED THE WELL</t>
    </r>
  </si>
  <si>
    <r>
      <t xml:space="preserve">WELL DOWN DUE TO HIGH MOTOR TEMP., TRIED TO START THE WELL W/ </t>
    </r>
    <r>
      <rPr>
        <b/>
        <u/>
        <sz val="12"/>
        <color indexed="10"/>
        <rFont val="Calibri"/>
        <family val="2"/>
      </rPr>
      <t>45 Hz</t>
    </r>
    <r>
      <rPr>
        <b/>
        <sz val="12"/>
        <color indexed="12"/>
        <rFont val="Calibri"/>
        <family val="2"/>
      </rPr>
      <t>, FOUND THE WELL NOT PROD., THEN DOWN AGAIN DUE TO HIGH MOTOR TEMP., STOPPED THE WELL.</t>
    </r>
  </si>
  <si>
    <r>
      <t>STARTED WELL (</t>
    </r>
    <r>
      <rPr>
        <b/>
        <sz val="12"/>
        <color indexed="10"/>
        <rFont val="Calibri"/>
        <family val="2"/>
      </rPr>
      <t>CENTER LIFT ENG.</t>
    </r>
    <r>
      <rPr>
        <b/>
        <sz val="12"/>
        <color indexed="12"/>
        <rFont val="Calibri"/>
        <family val="2"/>
      </rPr>
      <t>) @ 50 HZ, CURRENT= 21 A, PIP= 820 PSI, PDP= 2050 PSI, MT= 237 F.</t>
    </r>
  </si>
  <si>
    <r>
      <t xml:space="preserve">BAKER, FREQ= 50 Hz, CURR= 21 A, USP/DSP= 200/165 PSI, </t>
    </r>
    <r>
      <rPr>
        <b/>
        <u/>
        <sz val="12"/>
        <color indexed="10"/>
        <rFont val="Calibri"/>
        <family val="2"/>
      </rPr>
      <t>PIP= 688 PSI</t>
    </r>
    <r>
      <rPr>
        <b/>
        <sz val="12"/>
        <color indexed="12"/>
        <rFont val="Calibri"/>
        <family val="2"/>
      </rPr>
      <t>, BHT= 198 F, M.T= 239 F, WHT= 102 F</t>
    </r>
  </si>
  <si>
    <r>
      <t xml:space="preserve">BAKER, FREQ= 50 Hz, CURR= 21 A, </t>
    </r>
    <r>
      <rPr>
        <b/>
        <u/>
        <sz val="12"/>
        <color indexed="10"/>
        <rFont val="Calibri"/>
        <family val="2"/>
      </rPr>
      <t>PIP= 698 PSI</t>
    </r>
    <r>
      <rPr>
        <b/>
        <sz val="12"/>
        <color indexed="12"/>
        <rFont val="Calibri"/>
        <family val="2"/>
      </rPr>
      <t>,  PDP = 2035 PSI , BHT= 197 F, M.T= 237 F, WHP=172 PSI , WHT= 100 F</t>
    </r>
  </si>
  <si>
    <r>
      <t xml:space="preserve">BAKER,  CURR= 21 A , </t>
    </r>
    <r>
      <rPr>
        <b/>
        <u/>
        <sz val="12"/>
        <color indexed="12"/>
        <rFont val="Calibri"/>
        <family val="2"/>
      </rPr>
      <t>PIP= 528 PSI</t>
    </r>
    <r>
      <rPr>
        <b/>
        <sz val="12"/>
        <color indexed="12"/>
        <rFont val="Calibri"/>
        <family val="2"/>
      </rPr>
      <t xml:space="preserve"> , PDP = 2080 PSI , WHP=155 PSI , WHT= 105 F</t>
    </r>
  </si>
  <si>
    <r>
      <t xml:space="preserve">UNDER W/O DUE TO DOWN HOLE PROBELM ( NO HOLE FOUND ) , FOUND PUMP PLUGGED WITH HEAVY OIL , </t>
    </r>
    <r>
      <rPr>
        <b/>
        <sz val="12"/>
        <color indexed="10"/>
        <rFont val="Calibri"/>
        <family val="2"/>
      </rPr>
      <t>SWITCHED TO S/R SYSTEM</t>
    </r>
    <r>
      <rPr>
        <b/>
        <sz val="12"/>
        <color indexed="12"/>
        <rFont val="Calibri"/>
        <family val="2"/>
      </rPr>
      <t xml:space="preserve"> , TAGGED T.D.@6215' , </t>
    </r>
    <r>
      <rPr>
        <b/>
        <sz val="12"/>
        <color indexed="17"/>
        <rFont val="Calibri"/>
        <family val="2"/>
      </rPr>
      <t>ADD NEW INTERVAL  B-I : (5,823 – 5,827) Formation Press.= 977 psi (05 ft)  B-I : (5,835 – 5,845) Formation Press.= 966 psi (10 ft)  ,  ( B-I (5,924'-5,939') 15 ft OLD PERF. )</t>
    </r>
    <r>
      <rPr>
        <b/>
        <sz val="12"/>
        <color indexed="12"/>
        <rFont val="Calibri"/>
        <family val="2"/>
      </rPr>
      <t xml:space="preserve"> , R/U  , FOR 640 M-II S/U </t>
    </r>
    <r>
      <rPr>
        <b/>
        <sz val="12"/>
        <color indexed="10"/>
        <rFont val="Calibri"/>
        <family val="2"/>
      </rPr>
      <t xml:space="preserve">FROM (SE-25) </t>
    </r>
    <r>
      <rPr>
        <b/>
        <sz val="12"/>
        <color indexed="12"/>
        <rFont val="Calibri"/>
        <family val="2"/>
      </rPr>
      <t>( S.L. =112" , SH.S. =10" ) RIH WITH 2" DHP WITH</t>
    </r>
    <r>
      <rPr>
        <b/>
        <sz val="12"/>
        <color indexed="17"/>
        <rFont val="Calibri"/>
        <family val="2"/>
      </rPr>
      <t xml:space="preserve"> NEW N-97</t>
    </r>
    <r>
      <rPr>
        <b/>
        <sz val="12"/>
        <color indexed="12"/>
        <rFont val="Calibri"/>
        <family val="2"/>
      </rPr>
      <t xml:space="preserve"> S/R ( 30+130+77) ,ON STREAM </t>
    </r>
    <r>
      <rPr>
        <b/>
        <u/>
        <sz val="12"/>
        <color indexed="10"/>
        <rFont val="Calibri"/>
        <family val="2"/>
      </rPr>
      <t>15/1/14</t>
    </r>
  </si>
  <si>
    <r>
      <t>BAKER , AFTERT SWITCHING TO S/R SYSTEM  ,</t>
    </r>
    <r>
      <rPr>
        <b/>
        <sz val="12"/>
        <color indexed="10"/>
        <rFont val="Calibri"/>
        <family val="2"/>
      </rPr>
      <t xml:space="preserve"> ADD NEW INTERVAL B-I</t>
    </r>
  </si>
  <si>
    <r>
      <t xml:space="preserve">AFTER W/O , </t>
    </r>
    <r>
      <rPr>
        <b/>
        <sz val="12"/>
        <color indexed="10"/>
        <rFont val="Calibri"/>
        <family val="2"/>
      </rPr>
      <t>ADD NEW INTERVAL B-I</t>
    </r>
  </si>
  <si>
    <r>
      <t xml:space="preserve"> GAS INTERFERANCE , </t>
    </r>
    <r>
      <rPr>
        <b/>
        <sz val="12"/>
        <color indexed="10"/>
        <rFont val="Calibri"/>
        <family val="2"/>
      </rPr>
      <t xml:space="preserve">P.FILLAGE +/- 50 % </t>
    </r>
  </si>
  <si>
    <r>
      <t>NO PUMP ACTION, POOH W/DHP , (</t>
    </r>
    <r>
      <rPr>
        <b/>
        <sz val="12"/>
        <color indexed="8"/>
        <rFont val="Calibri"/>
        <family val="2"/>
      </rPr>
      <t xml:space="preserve"> FOUND MANDREL PLUGED W/SLUDGE</t>
    </r>
    <r>
      <rPr>
        <b/>
        <sz val="12"/>
        <color indexed="12"/>
        <rFont val="Calibri"/>
        <family val="2"/>
      </rPr>
      <t xml:space="preserve"> ), R.TRIP,  ON STREAM.</t>
    </r>
  </si>
  <si>
    <r>
      <t xml:space="preserve">SEVERE GAS INTERFERENCE, </t>
    </r>
    <r>
      <rPr>
        <b/>
        <sz val="12"/>
        <color indexed="10"/>
        <rFont val="Calibri"/>
        <family val="2"/>
      </rPr>
      <t>P. FILLAGE=43 %</t>
    </r>
  </si>
  <si>
    <r>
      <t>NO PUMP ACTION, R.TRIP</t>
    </r>
    <r>
      <rPr>
        <b/>
        <u/>
        <sz val="12"/>
        <color indexed="10"/>
        <rFont val="Calibri"/>
        <family val="2"/>
      </rPr>
      <t xml:space="preserve"> WITH 1.5" DHP</t>
    </r>
    <r>
      <rPr>
        <b/>
        <sz val="12"/>
        <color indexed="12"/>
        <rFont val="Calibri"/>
        <family val="2"/>
      </rPr>
      <t>,  ON STREAM.</t>
    </r>
  </si>
  <si>
    <r>
      <t xml:space="preserve">SEVERE GAS INTERFERENCE, </t>
    </r>
    <r>
      <rPr>
        <b/>
        <sz val="12"/>
        <color indexed="10"/>
        <rFont val="Calibri"/>
        <family val="2"/>
      </rPr>
      <t>P. FILLAGE=21 %</t>
    </r>
  </si>
  <si>
    <r>
      <t xml:space="preserve">NO PUMP ACTION, R.TRIP ,  ON STREAM </t>
    </r>
    <r>
      <rPr>
        <b/>
        <sz val="12"/>
        <color indexed="10"/>
        <rFont val="Calibri"/>
        <family val="2"/>
      </rPr>
      <t>26/1/15</t>
    </r>
  </si>
  <si>
    <r>
      <t xml:space="preserve">SEVERE GAS INTERFERENCE, </t>
    </r>
    <r>
      <rPr>
        <b/>
        <sz val="12"/>
        <color indexed="10"/>
        <rFont val="Calibri"/>
        <family val="2"/>
      </rPr>
      <t>P. FILLAGE=62 %</t>
    </r>
  </si>
  <si>
    <r>
      <t xml:space="preserve">EXPRO, </t>
    </r>
    <r>
      <rPr>
        <b/>
        <sz val="12"/>
        <color indexed="10"/>
        <rFont val="Calibri"/>
        <family val="2"/>
      </rPr>
      <t>SH. S.= 8" , P.S = 1.5"</t>
    </r>
  </si>
  <si>
    <r>
      <t xml:space="preserve">SEVERE GAS INTERFERENCE, </t>
    </r>
    <r>
      <rPr>
        <b/>
        <sz val="12"/>
        <color indexed="10"/>
        <rFont val="Calibri"/>
        <family val="2"/>
      </rPr>
      <t>P. FILLAGE=36 %</t>
    </r>
  </si>
  <si>
    <r>
      <t>NO PUMP ACTION, R.TRIP</t>
    </r>
    <r>
      <rPr>
        <b/>
        <u/>
        <sz val="12"/>
        <color indexed="10"/>
        <rFont val="Calibri"/>
        <family val="2"/>
      </rPr>
      <t xml:space="preserve"> WITH 1.75" DHP</t>
    </r>
    <r>
      <rPr>
        <b/>
        <sz val="12"/>
        <color indexed="12"/>
        <rFont val="Calibri"/>
        <family val="2"/>
      </rPr>
      <t xml:space="preserve">,  ON STREAM </t>
    </r>
    <r>
      <rPr>
        <b/>
        <u/>
        <sz val="12"/>
        <color indexed="10"/>
        <rFont val="Calibri"/>
        <family val="2"/>
      </rPr>
      <t>24/9/2015</t>
    </r>
  </si>
  <si>
    <r>
      <t xml:space="preserve">NO PUMP ACTION , </t>
    </r>
    <r>
      <rPr>
        <b/>
        <sz val="12"/>
        <color indexed="10"/>
        <rFont val="Calibri"/>
        <family val="2"/>
      </rPr>
      <t>R.TRIP</t>
    </r>
    <r>
      <rPr>
        <b/>
        <sz val="12"/>
        <color indexed="12"/>
        <rFont val="Calibri"/>
        <family val="2"/>
      </rPr>
      <t>,  ON STREAM</t>
    </r>
  </si>
  <si>
    <r>
      <t xml:space="preserve">EXPRO TMU#1 , </t>
    </r>
    <r>
      <rPr>
        <b/>
        <sz val="12"/>
        <color indexed="10"/>
        <rFont val="Calibri"/>
        <family val="2"/>
      </rPr>
      <t xml:space="preserve">SH.S =8" , P.S =1.75 "                        </t>
    </r>
  </si>
  <si>
    <r>
      <t xml:space="preserve">FINISHED DRILLING , COMPLEATED THE WELL AS OIL PRODUCER FROM ( </t>
    </r>
    <r>
      <rPr>
        <b/>
        <u/>
        <sz val="12"/>
        <color indexed="10"/>
        <rFont val="Calibri"/>
        <family val="2"/>
      </rPr>
      <t>B-I (5826'-5832') Formation Press. = 990 PSI 6 ft &amp; B-I (5842'-5878') Formation Press.= 1243 PSI 36 ft</t>
    </r>
    <r>
      <rPr>
        <b/>
        <sz val="12"/>
        <color indexed="8"/>
        <rFont val="Calibri"/>
        <family val="2"/>
      </rPr>
      <t xml:space="preserve"> )</t>
    </r>
    <r>
      <rPr>
        <b/>
        <sz val="12"/>
        <color indexed="48"/>
        <rFont val="Calibri"/>
        <family val="2"/>
      </rPr>
      <t xml:space="preserve"> , USING S/R SYSTEM ,  </t>
    </r>
    <r>
      <rPr>
        <b/>
        <sz val="12"/>
        <color indexed="51"/>
        <rFont val="Calibri"/>
        <family val="2"/>
      </rPr>
      <t>PERFORMED FRAC JOB</t>
    </r>
    <r>
      <rPr>
        <b/>
        <sz val="12"/>
        <color indexed="48"/>
        <rFont val="Calibri"/>
        <family val="2"/>
      </rPr>
      <t xml:space="preserve">  , TAGGED T.D. @ 6215 FT ,  RIH WITH 2" DHP WITH </t>
    </r>
    <r>
      <rPr>
        <b/>
        <sz val="12"/>
        <color indexed="10"/>
        <rFont val="Calibri"/>
        <family val="2"/>
      </rPr>
      <t>NEW H-CH S/R</t>
    </r>
    <r>
      <rPr>
        <b/>
        <sz val="12"/>
        <color indexed="48"/>
        <rFont val="Calibri"/>
        <family val="2"/>
      </rPr>
      <t xml:space="preserve"> (30 x 1" + 109 x 7/8"+ 87 x 1" ) , R/U FOR </t>
    </r>
    <r>
      <rPr>
        <b/>
        <sz val="12"/>
        <color indexed="10"/>
        <rFont val="Calibri"/>
        <family val="2"/>
      </rPr>
      <t xml:space="preserve">NEW  640 M-II </t>
    </r>
    <r>
      <rPr>
        <b/>
        <sz val="12"/>
        <color indexed="48"/>
        <rFont val="Calibri"/>
        <family val="2"/>
      </rPr>
      <t>S/U 
( SH.S= 8", S.L=128") , ON STREAM</t>
    </r>
  </si>
  <si>
    <r>
      <t xml:space="preserve">SLIGHT GAS POUND , </t>
    </r>
    <r>
      <rPr>
        <b/>
        <sz val="12"/>
        <color indexed="10"/>
        <rFont val="Calibri"/>
        <family val="2"/>
      </rPr>
      <t>P.FILLAGE+/- 91 %</t>
    </r>
  </si>
  <si>
    <r>
      <t xml:space="preserve">F.POUND , </t>
    </r>
    <r>
      <rPr>
        <b/>
        <sz val="12"/>
        <color indexed="10"/>
        <rFont val="Calibri"/>
        <family val="2"/>
      </rPr>
      <t>P.FILLAGE+/- 75 %</t>
    </r>
  </si>
  <si>
    <r>
      <t xml:space="preserve">F.POUND , </t>
    </r>
    <r>
      <rPr>
        <b/>
        <sz val="12"/>
        <color indexed="10"/>
        <rFont val="Calibri"/>
        <family val="2"/>
      </rPr>
      <t>P.FILLAGE+/- 60 %</t>
    </r>
  </si>
  <si>
    <r>
      <t xml:space="preserve"> GAS INTERFERANCE , </t>
    </r>
    <r>
      <rPr>
        <b/>
        <sz val="12"/>
        <color indexed="10"/>
        <rFont val="Calibri"/>
        <family val="2"/>
      </rPr>
      <t xml:space="preserve">P.FILLAGE +/- 68 % </t>
    </r>
  </si>
  <si>
    <r>
      <t>SEVER GAS INTERFERENCE ,</t>
    </r>
    <r>
      <rPr>
        <b/>
        <sz val="12"/>
        <color indexed="10"/>
        <rFont val="Calibri"/>
        <family val="2"/>
      </rPr>
      <t xml:space="preserve"> P.FILLAGE +/-50%</t>
    </r>
  </si>
  <si>
    <r>
      <t xml:space="preserve">EXPRO </t>
    </r>
    <r>
      <rPr>
        <b/>
        <sz val="12"/>
        <color indexed="10"/>
        <rFont val="Calibri"/>
        <family val="2"/>
      </rPr>
      <t>( DHP= 1.5" )</t>
    </r>
  </si>
  <si>
    <r>
      <t>SEVERE GAS INTERFERENCE,</t>
    </r>
    <r>
      <rPr>
        <b/>
        <sz val="12"/>
        <color indexed="10"/>
        <rFont val="Calibri"/>
        <family val="2"/>
      </rPr>
      <t xml:space="preserve"> P.FILLAGE 40 %</t>
    </r>
  </si>
  <si>
    <r>
      <t xml:space="preserve">FINISHED DRILLING , COMPLEATED THE WELL AS OIL PRODUCER FROM ( </t>
    </r>
    <r>
      <rPr>
        <b/>
        <u/>
        <sz val="12"/>
        <color indexed="10"/>
        <rFont val="Calibri"/>
        <family val="2"/>
      </rPr>
      <t>B-I</t>
    </r>
    <r>
      <rPr>
        <b/>
        <sz val="12"/>
        <color indexed="48"/>
        <rFont val="Calibri"/>
        <family val="2"/>
      </rPr>
      <t xml:space="preserve"> , </t>
    </r>
    <r>
      <rPr>
        <b/>
        <sz val="12"/>
        <color indexed="8"/>
        <rFont val="Calibri"/>
        <family val="2"/>
      </rPr>
      <t>(10 FT PRESS.=2337 PSI , 12 FT  PRESS.=1659 PSI  &amp;  22 FT PRESS.=1199-1632 PSI )</t>
    </r>
    <r>
      <rPr>
        <b/>
        <sz val="12"/>
        <color indexed="48"/>
        <rFont val="Calibri"/>
        <family val="2"/>
      </rPr>
      <t xml:space="preserve">) , USING S/R SYSTEM , TAGGED T.D. @ 6220 FT ,  RIH WITH 1.75" DHP WITH MIXED S/R ( 10X1.5" + 127X7/8"+ 98X1" ), ( </t>
    </r>
    <r>
      <rPr>
        <b/>
        <sz val="12"/>
        <color indexed="10"/>
        <rFont val="Calibri"/>
        <family val="2"/>
      </rPr>
      <t>1" MIXED ( H-CH , S-88  ) &amp; 7/8" NEW D-78</t>
    </r>
    <r>
      <rPr>
        <b/>
        <sz val="12"/>
        <color indexed="48"/>
        <rFont val="Calibri"/>
        <family val="2"/>
      </rPr>
      <t xml:space="preserve"> ),  R/U FOR </t>
    </r>
    <r>
      <rPr>
        <b/>
        <sz val="12"/>
        <color indexed="10"/>
        <rFont val="Calibri"/>
        <family val="2"/>
      </rPr>
      <t xml:space="preserve">NEW  
912 M-II </t>
    </r>
    <r>
      <rPr>
        <b/>
        <sz val="12"/>
        <color indexed="48"/>
        <rFont val="Calibri"/>
        <family val="2"/>
      </rPr>
      <t>S/U ( SH.S= 8", S.L=128") , ON STREAM</t>
    </r>
  </si>
  <si>
    <r>
      <t xml:space="preserve">BAKER , </t>
    </r>
    <r>
      <rPr>
        <b/>
        <sz val="12"/>
        <color indexed="10"/>
        <rFont val="Calibri"/>
        <family val="2"/>
      </rPr>
      <t>WHT = 90 F</t>
    </r>
  </si>
  <si>
    <r>
      <t xml:space="preserve">SEVERE F.P &amp; </t>
    </r>
    <r>
      <rPr>
        <b/>
        <sz val="12"/>
        <color indexed="10"/>
        <rFont val="Calibri"/>
        <family val="2"/>
      </rPr>
      <t>T.V LEAK</t>
    </r>
    <r>
      <rPr>
        <b/>
        <sz val="12"/>
        <color indexed="12"/>
        <rFont val="Calibri"/>
        <family val="2"/>
      </rPr>
      <t xml:space="preserve">, </t>
    </r>
    <r>
      <rPr>
        <b/>
        <sz val="12"/>
        <color indexed="10"/>
        <rFont val="Calibri"/>
        <family val="2"/>
      </rPr>
      <t>PUMP FILLIAGE 70 %</t>
    </r>
  </si>
  <si>
    <r>
      <t xml:space="preserve">SLIGHT GAS INTERFERENCE, </t>
    </r>
    <r>
      <rPr>
        <b/>
        <sz val="12"/>
        <color indexed="10"/>
        <rFont val="Calibri"/>
        <family val="2"/>
      </rPr>
      <t>P. FILLAGE=82 %</t>
    </r>
  </si>
  <si>
    <r>
      <t xml:space="preserve">FINISHED DRILLING , COMPLEATED THE WELL AS OIL PRODUCER FROM </t>
    </r>
    <r>
      <rPr>
        <b/>
        <sz val="12"/>
        <color indexed="10"/>
        <rFont val="Calibri"/>
        <family val="2"/>
      </rPr>
      <t>B-I</t>
    </r>
    <r>
      <rPr>
        <b/>
        <sz val="12"/>
        <color indexed="48"/>
        <rFont val="Calibri"/>
        <family val="2"/>
      </rPr>
      <t xml:space="preserve">
 ( </t>
    </r>
    <r>
      <rPr>
        <b/>
        <sz val="12"/>
        <color indexed="10"/>
        <rFont val="Calibri"/>
        <family val="2"/>
      </rPr>
      <t>30 FT, AVG. PRESS. = 1735 PSI</t>
    </r>
    <r>
      <rPr>
        <b/>
        <sz val="12"/>
        <color indexed="48"/>
        <rFont val="Calibri"/>
        <family val="2"/>
      </rPr>
      <t xml:space="preserve"> , </t>
    </r>
    <r>
      <rPr>
        <b/>
        <u/>
        <sz val="12"/>
        <color indexed="48"/>
        <rFont val="Calibri"/>
        <family val="2"/>
      </rPr>
      <t xml:space="preserve"> </t>
    </r>
    <r>
      <rPr>
        <b/>
        <u/>
        <sz val="12"/>
        <color indexed="10"/>
        <rFont val="Calibri"/>
        <family val="2"/>
      </rPr>
      <t>FRACTURED ZONE</t>
    </r>
    <r>
      <rPr>
        <b/>
        <u/>
        <sz val="12"/>
        <color indexed="48"/>
        <rFont val="Calibri"/>
        <family val="2"/>
      </rPr>
      <t xml:space="preserve"> )</t>
    </r>
    <r>
      <rPr>
        <b/>
        <sz val="12"/>
        <color indexed="48"/>
        <rFont val="Calibri"/>
        <family val="2"/>
      </rPr>
      <t xml:space="preserve"> ,( </t>
    </r>
    <r>
      <rPr>
        <b/>
        <sz val="12"/>
        <color indexed="8"/>
        <rFont val="Calibri"/>
        <family val="2"/>
      </rPr>
      <t xml:space="preserve">B-II , 8 FT , 2309 PSI </t>
    </r>
    <r>
      <rPr>
        <b/>
        <sz val="12"/>
        <color indexed="10"/>
        <rFont val="Calibri"/>
        <family val="2"/>
      </rPr>
      <t xml:space="preserve">) , ( </t>
    </r>
    <r>
      <rPr>
        <b/>
        <sz val="12"/>
        <color indexed="17"/>
        <rFont val="Calibri"/>
        <family val="2"/>
      </rPr>
      <t xml:space="preserve">B-III , 10 FT , PRESS. =1764 </t>
    </r>
    <r>
      <rPr>
        <b/>
        <sz val="12"/>
        <color indexed="10"/>
        <rFont val="Calibri"/>
        <family val="2"/>
      </rPr>
      <t>,  &amp; ( B-IV , 14FT , AVG. PRESS. = 1400 PSI  )</t>
    </r>
    <r>
      <rPr>
        <b/>
        <sz val="12"/>
        <color indexed="48"/>
        <rFont val="Calibri"/>
        <family val="2"/>
      </rPr>
      <t>,  USING S/R SYSTEM ,</t>
    </r>
    <r>
      <rPr>
        <b/>
        <sz val="12"/>
        <color indexed="10"/>
        <rFont val="Calibri"/>
        <family val="2"/>
      </rPr>
      <t xml:space="preserve"> TAGGED T.D. @ 6222 FT</t>
    </r>
    <r>
      <rPr>
        <b/>
        <sz val="12"/>
        <color indexed="48"/>
        <rFont val="Calibri"/>
        <family val="2"/>
      </rPr>
      <t xml:space="preserve"> ,  RIH WITH</t>
    </r>
    <r>
      <rPr>
        <b/>
        <sz val="12"/>
        <color indexed="10"/>
        <rFont val="Calibri"/>
        <family val="2"/>
      </rPr>
      <t xml:space="preserve"> 2"</t>
    </r>
    <r>
      <rPr>
        <b/>
        <sz val="12"/>
        <color indexed="48"/>
        <rFont val="Calibri"/>
        <family val="2"/>
      </rPr>
      <t xml:space="preserve"> DHP WITH </t>
    </r>
    <r>
      <rPr>
        <b/>
        <sz val="12"/>
        <color indexed="10"/>
        <rFont val="Calibri"/>
        <family val="2"/>
      </rPr>
      <t xml:space="preserve">NEW H CHINSE S/R </t>
    </r>
    <r>
      <rPr>
        <b/>
        <sz val="12"/>
        <color indexed="48"/>
        <rFont val="Calibri"/>
        <family val="2"/>
      </rPr>
      <t xml:space="preserve">( 30X1" + 79X7/8"+ 125X1" ), R/U FOR </t>
    </r>
    <r>
      <rPr>
        <b/>
        <sz val="12"/>
        <color indexed="10"/>
        <rFont val="Calibri"/>
        <family val="2"/>
      </rPr>
      <t xml:space="preserve"> 912 M-II S/U  FROM F-10 </t>
    </r>
    <r>
      <rPr>
        <b/>
        <sz val="12"/>
        <color indexed="48"/>
        <rFont val="Calibri"/>
        <family val="2"/>
      </rPr>
      <t>( SH.S= 10", S.L=128") , ON STREAM</t>
    </r>
  </si>
  <si>
    <r>
      <t xml:space="preserve">BAKER , </t>
    </r>
    <r>
      <rPr>
        <b/>
        <sz val="12"/>
        <color indexed="10"/>
        <rFont val="Calibri"/>
        <family val="2"/>
      </rPr>
      <t>AFTER RESET FOR DHP , 
GAS RATE = +/- 315420 SCF/D</t>
    </r>
  </si>
  <si>
    <r>
      <t xml:space="preserve">EXPRO.2 , </t>
    </r>
    <r>
      <rPr>
        <b/>
        <sz val="12"/>
        <color indexed="10"/>
        <rFont val="Calibri"/>
        <family val="2"/>
      </rPr>
      <t>AFTER .TRIP , RES. DECLINE</t>
    </r>
  </si>
  <si>
    <r>
      <t xml:space="preserve">SLIGHT F.POUND , </t>
    </r>
    <r>
      <rPr>
        <b/>
        <sz val="12"/>
        <color indexed="10"/>
        <rFont val="Calibri"/>
        <family val="2"/>
      </rPr>
      <t>P.FILLAGE +/- 88 %</t>
    </r>
  </si>
  <si>
    <r>
      <t xml:space="preserve">ROD NO ( </t>
    </r>
    <r>
      <rPr>
        <b/>
        <sz val="12"/>
        <color indexed="10"/>
        <rFont val="Calibri"/>
        <family val="2"/>
      </rPr>
      <t xml:space="preserve">44X1" </t>
    </r>
    <r>
      <rPr>
        <b/>
        <sz val="12"/>
        <color indexed="12"/>
        <rFont val="Calibri"/>
        <family val="2"/>
      </rPr>
      <t>) PARTED , FISHED OK , REPLACED PARTED ROD  , ON STREAM</t>
    </r>
  </si>
  <si>
    <r>
      <t xml:space="preserve">ROD NO ( </t>
    </r>
    <r>
      <rPr>
        <b/>
        <sz val="12"/>
        <color indexed="10"/>
        <rFont val="Calibri"/>
        <family val="2"/>
      </rPr>
      <t xml:space="preserve">59X7/8" </t>
    </r>
    <r>
      <rPr>
        <b/>
        <sz val="12"/>
        <color indexed="12"/>
        <rFont val="Calibri"/>
        <family val="2"/>
      </rPr>
      <t xml:space="preserve">) PARTED , FISHED OK , </t>
    </r>
    <r>
      <rPr>
        <b/>
        <sz val="12"/>
        <color indexed="10"/>
        <rFont val="Calibri"/>
        <family val="2"/>
      </rPr>
      <t xml:space="preserve">REPLACED ALL S/R BY </t>
    </r>
    <r>
      <rPr>
        <b/>
        <u/>
        <sz val="12"/>
        <color indexed="10"/>
        <rFont val="Calibri"/>
        <family val="2"/>
      </rPr>
      <t>NEW S-88</t>
    </r>
    <r>
      <rPr>
        <b/>
        <u/>
        <sz val="12"/>
        <color indexed="12"/>
        <rFont val="Calibri"/>
        <family val="2"/>
      </rPr>
      <t xml:space="preserve"> </t>
    </r>
    <r>
      <rPr>
        <b/>
        <sz val="12"/>
        <color indexed="12"/>
        <rFont val="Calibri"/>
        <family val="2"/>
      </rPr>
      <t xml:space="preserve">(30X1"+105X7/8"+102X1" )  , </t>
    </r>
    <r>
      <rPr>
        <b/>
        <u/>
        <sz val="12"/>
        <color indexed="12"/>
        <rFont val="Calibri"/>
        <family val="2"/>
      </rPr>
      <t>R.TRIP</t>
    </r>
    <r>
      <rPr>
        <b/>
        <sz val="12"/>
        <color indexed="12"/>
        <rFont val="Calibri"/>
        <family val="2"/>
      </rPr>
      <t xml:space="preserve"> , ON STREAM</t>
    </r>
  </si>
  <si>
    <r>
      <t xml:space="preserve"> SEVERE GAS INTERF.,</t>
    </r>
    <r>
      <rPr>
        <b/>
        <sz val="12"/>
        <color indexed="10"/>
        <rFont val="Calibri"/>
        <family val="2"/>
      </rPr>
      <t xml:space="preserve"> P. FILLAGE=35 %</t>
    </r>
  </si>
  <si>
    <r>
      <t xml:space="preserve"> GAS INTERF.,</t>
    </r>
    <r>
      <rPr>
        <b/>
        <sz val="12"/>
        <color indexed="10"/>
        <rFont val="Calibri"/>
        <family val="2"/>
      </rPr>
      <t xml:space="preserve"> P. FILLAGE=85 %</t>
    </r>
  </si>
  <si>
    <r>
      <t xml:space="preserve">SEVERE GAS INTERF., </t>
    </r>
    <r>
      <rPr>
        <b/>
        <sz val="12"/>
        <color indexed="10"/>
        <rFont val="Calibri"/>
        <family val="2"/>
      </rPr>
      <t>P. FILLAGE +/- 21 %</t>
    </r>
  </si>
  <si>
    <r>
      <t>ROD NO (</t>
    </r>
    <r>
      <rPr>
        <b/>
        <sz val="12"/>
        <color indexed="10"/>
        <rFont val="Calibri"/>
        <family val="2"/>
      </rPr>
      <t xml:space="preserve"> 41X1"</t>
    </r>
    <r>
      <rPr>
        <b/>
        <sz val="12"/>
        <color indexed="12"/>
        <rFont val="Calibri"/>
        <family val="2"/>
      </rPr>
      <t xml:space="preserve"> ) PARTED , FISHED OK , </t>
    </r>
    <r>
      <rPr>
        <b/>
        <sz val="12"/>
        <color indexed="10"/>
        <rFont val="Calibri"/>
        <family val="2"/>
      </rPr>
      <t>R.TRIP W/ 1.75 " DHP</t>
    </r>
    <r>
      <rPr>
        <b/>
        <sz val="12"/>
        <color indexed="12"/>
        <rFont val="Calibri"/>
        <family val="2"/>
      </rPr>
      <t xml:space="preserve"> , ON STREAM</t>
    </r>
  </si>
  <si>
    <r>
      <t>NO PUMP ACTION ,</t>
    </r>
    <r>
      <rPr>
        <b/>
        <sz val="12"/>
        <color indexed="10"/>
        <rFont val="Calibri"/>
        <family val="2"/>
      </rPr>
      <t xml:space="preserve"> R.TRIP</t>
    </r>
    <r>
      <rPr>
        <b/>
        <sz val="12"/>
        <color indexed="12"/>
        <rFont val="Calibri"/>
        <family val="2"/>
      </rPr>
      <t xml:space="preserve"> , ON STREAM ON </t>
    </r>
    <r>
      <rPr>
        <b/>
        <sz val="12"/>
        <color indexed="10"/>
        <rFont val="Calibri"/>
        <family val="2"/>
      </rPr>
      <t>6-10-2015</t>
    </r>
  </si>
  <si>
    <r>
      <t xml:space="preserve">ROD NO ( </t>
    </r>
    <r>
      <rPr>
        <b/>
        <sz val="12"/>
        <color indexed="10"/>
        <rFont val="Calibri"/>
        <family val="2"/>
      </rPr>
      <t>61X1"</t>
    </r>
    <r>
      <rPr>
        <b/>
        <sz val="12"/>
        <color indexed="12"/>
        <rFont val="Calibri"/>
        <family val="2"/>
      </rPr>
      <t xml:space="preserve"> ) PARTED , FISHED OK , R.TRIP W/ 1.75 " DHP (CHANGED 5 RODS X1 " )  , ON STREAM</t>
    </r>
  </si>
  <si>
    <r>
      <t xml:space="preserve">EXPRO TMU #1  , </t>
    </r>
    <r>
      <rPr>
        <b/>
        <sz val="12"/>
        <color indexed="10"/>
        <rFont val="Calibri"/>
        <family val="2"/>
      </rPr>
      <t>AFTER R.TRIP</t>
    </r>
  </si>
  <si>
    <r>
      <t xml:space="preserve">FINISHED DRILLING , COMPLEATED THE WELL AS OIL PRODUCER FROM </t>
    </r>
    <r>
      <rPr>
        <b/>
        <sz val="12"/>
        <color indexed="10"/>
        <rFont val="Calibri"/>
        <family val="2"/>
      </rPr>
      <t>B-I</t>
    </r>
    <r>
      <rPr>
        <b/>
        <sz val="12"/>
        <color indexed="48"/>
        <rFont val="Calibri"/>
        <family val="2"/>
      </rPr>
      <t xml:space="preserve">
 (</t>
    </r>
    <r>
      <rPr>
        <b/>
        <sz val="12"/>
        <color indexed="10"/>
        <rFont val="Calibri"/>
        <family val="2"/>
      </rPr>
      <t>1192 , 1635 PSI</t>
    </r>
    <r>
      <rPr>
        <b/>
        <sz val="12"/>
        <color indexed="48"/>
        <rFont val="Calibri"/>
        <family val="2"/>
      </rPr>
      <t xml:space="preserve"> ) , </t>
    </r>
    <r>
      <rPr>
        <b/>
        <sz val="12"/>
        <color indexed="10"/>
        <rFont val="Calibri"/>
        <family val="2"/>
      </rPr>
      <t>B-II</t>
    </r>
    <r>
      <rPr>
        <b/>
        <sz val="12"/>
        <color indexed="48"/>
        <rFont val="Calibri"/>
        <family val="2"/>
      </rPr>
      <t xml:space="preserve"> ( </t>
    </r>
    <r>
      <rPr>
        <b/>
        <sz val="12"/>
        <color indexed="10"/>
        <rFont val="Calibri"/>
        <family val="2"/>
      </rPr>
      <t>1697PSI</t>
    </r>
    <r>
      <rPr>
        <b/>
        <sz val="12"/>
        <color indexed="48"/>
        <rFont val="Calibri"/>
        <family val="2"/>
      </rPr>
      <t>)  USING S/R SYSTEM ,</t>
    </r>
    <r>
      <rPr>
        <b/>
        <sz val="12"/>
        <color indexed="10"/>
        <rFont val="Calibri"/>
        <family val="2"/>
      </rPr>
      <t xml:space="preserve"> TAGGED T.D. @ 6222 FT</t>
    </r>
    <r>
      <rPr>
        <b/>
        <sz val="12"/>
        <color indexed="48"/>
        <rFont val="Calibri"/>
        <family val="2"/>
      </rPr>
      <t xml:space="preserve"> ,  RIH WITH</t>
    </r>
    <r>
      <rPr>
        <b/>
        <sz val="12"/>
        <color indexed="10"/>
        <rFont val="Calibri"/>
        <family val="2"/>
      </rPr>
      <t xml:space="preserve"> 2"</t>
    </r>
    <r>
      <rPr>
        <b/>
        <sz val="12"/>
        <color indexed="48"/>
        <rFont val="Calibri"/>
        <family val="2"/>
      </rPr>
      <t xml:space="preserve"> DHP WITH </t>
    </r>
    <r>
      <rPr>
        <b/>
        <sz val="12"/>
        <color indexed="10"/>
        <rFont val="Calibri"/>
        <family val="2"/>
      </rPr>
      <t xml:space="preserve">NEW H CHINSE S/R </t>
    </r>
    <r>
      <rPr>
        <b/>
        <sz val="12"/>
        <color indexed="48"/>
        <rFont val="Calibri"/>
        <family val="2"/>
      </rPr>
      <t xml:space="preserve">( 30X1"+102X7/8"+96X1" ), R/U FOR </t>
    </r>
    <r>
      <rPr>
        <b/>
        <sz val="12"/>
        <color indexed="10"/>
        <rFont val="Calibri"/>
        <family val="2"/>
      </rPr>
      <t xml:space="preserve">NEW 912 M-II S/U </t>
    </r>
    <r>
      <rPr>
        <b/>
        <sz val="12"/>
        <color indexed="48"/>
        <rFont val="Calibri"/>
        <family val="2"/>
      </rPr>
      <t>( SH.S= 8", S.L=128") , ON STREAM</t>
    </r>
  </si>
  <si>
    <r>
      <t xml:space="preserve">SIGMA , </t>
    </r>
    <r>
      <rPr>
        <b/>
        <sz val="12"/>
        <color indexed="10"/>
        <rFont val="Calibri"/>
        <family val="2"/>
      </rPr>
      <t>SH.S = 8"</t>
    </r>
  </si>
  <si>
    <r>
      <t xml:space="preserve">BAKER , </t>
    </r>
    <r>
      <rPr>
        <b/>
        <sz val="12"/>
        <color indexed="10"/>
        <rFont val="Calibri"/>
        <family val="2"/>
      </rPr>
      <t>SH.S = 8"</t>
    </r>
  </si>
  <si>
    <r>
      <t xml:space="preserve">INCREASED SH.S </t>
    </r>
    <r>
      <rPr>
        <b/>
        <sz val="12"/>
        <color indexed="10"/>
        <rFont val="Calibri"/>
        <family val="2"/>
      </rPr>
      <t>F/8"</t>
    </r>
    <r>
      <rPr>
        <b/>
        <sz val="12"/>
        <color indexed="48"/>
        <rFont val="Calibri"/>
        <family val="2"/>
      </rPr>
      <t xml:space="preserve"> TO</t>
    </r>
    <r>
      <rPr>
        <b/>
        <sz val="12"/>
        <color indexed="10"/>
        <rFont val="Calibri"/>
        <family val="2"/>
      </rPr>
      <t xml:space="preserve"> 12"</t>
    </r>
  </si>
  <si>
    <r>
      <t>SIGMA ,</t>
    </r>
    <r>
      <rPr>
        <b/>
        <sz val="12"/>
        <color indexed="10"/>
        <rFont val="Calibri"/>
        <family val="2"/>
      </rPr>
      <t xml:space="preserve"> SH.S = 12"</t>
    </r>
  </si>
  <si>
    <r>
      <t xml:space="preserve">BAKER , </t>
    </r>
    <r>
      <rPr>
        <b/>
        <sz val="12"/>
        <color indexed="10"/>
        <rFont val="Calibri"/>
        <family val="2"/>
      </rPr>
      <t>SH.S = 12"</t>
    </r>
  </si>
  <si>
    <r>
      <t xml:space="preserve">FLUMPING , </t>
    </r>
    <r>
      <rPr>
        <b/>
        <sz val="12"/>
        <color indexed="10"/>
        <rFont val="Calibri"/>
        <family val="2"/>
      </rPr>
      <t xml:space="preserve"> SH.S = 12"</t>
    </r>
  </si>
  <si>
    <r>
      <t xml:space="preserve">BAKER , </t>
    </r>
    <r>
      <rPr>
        <b/>
        <sz val="12"/>
        <color indexed="10"/>
        <rFont val="Calibri"/>
        <family val="2"/>
      </rPr>
      <t>PLAN TO CHECK</t>
    </r>
  </si>
  <si>
    <r>
      <t xml:space="preserve">SEVER GAS INTERFERANCE , </t>
    </r>
    <r>
      <rPr>
        <b/>
        <sz val="12"/>
        <color indexed="10"/>
        <rFont val="Calibri"/>
        <family val="2"/>
      </rPr>
      <t xml:space="preserve">P.FILLAGE +/- 55 % </t>
    </r>
  </si>
  <si>
    <r>
      <t xml:space="preserve">BAKER , </t>
    </r>
    <r>
      <rPr>
        <b/>
        <sz val="12"/>
        <color indexed="10"/>
        <rFont val="Calibri"/>
        <family val="2"/>
      </rPr>
      <t>RES. DECLINE</t>
    </r>
  </si>
  <si>
    <r>
      <t>SEVERE GAS INTERFERENCE,</t>
    </r>
    <r>
      <rPr>
        <b/>
        <sz val="12"/>
        <color indexed="10"/>
        <rFont val="Calibri"/>
        <family val="2"/>
      </rPr>
      <t xml:space="preserve"> P.FILLAGE +/- 43 % </t>
    </r>
  </si>
  <si>
    <r>
      <t xml:space="preserve">SEVER GAS INTERFERANCE , </t>
    </r>
    <r>
      <rPr>
        <b/>
        <sz val="12"/>
        <color indexed="10"/>
        <rFont val="Calibri"/>
        <family val="2"/>
      </rPr>
      <t xml:space="preserve">P.FILLAGE +/- 43 % </t>
    </r>
  </si>
  <si>
    <r>
      <t xml:space="preserve">EXPRO , </t>
    </r>
    <r>
      <rPr>
        <b/>
        <sz val="12"/>
        <color indexed="10"/>
        <rFont val="Calibri"/>
        <family val="2"/>
      </rPr>
      <t xml:space="preserve">LOW PUMP EFF., </t>
    </r>
    <r>
      <rPr>
        <b/>
        <sz val="12"/>
        <color indexed="30"/>
        <rFont val="Calibri"/>
        <family val="2"/>
      </rPr>
      <t>GAS RATE = .065 MM SCF/D , H2S = 2 PPM . CO2 = 0 %</t>
    </r>
  </si>
  <si>
    <r>
      <t xml:space="preserve">EXPRO  , </t>
    </r>
    <r>
      <rPr>
        <b/>
        <sz val="12"/>
        <color indexed="10"/>
        <rFont val="Calibri"/>
        <family val="2"/>
      </rPr>
      <t>AFTER R.TRIP</t>
    </r>
  </si>
  <si>
    <r>
      <t>GAS INTERFERANCE ,</t>
    </r>
    <r>
      <rPr>
        <b/>
        <sz val="12"/>
        <color indexed="10"/>
        <rFont val="Calibri"/>
        <family val="2"/>
      </rPr>
      <t xml:space="preserve"> P.FILLAGE +/- 59 % </t>
    </r>
  </si>
  <si>
    <r>
      <t xml:space="preserve">EXPRO , </t>
    </r>
    <r>
      <rPr>
        <b/>
        <sz val="12"/>
        <color indexed="10"/>
        <rFont val="Calibri"/>
        <family val="2"/>
      </rPr>
      <t>LOW PUMP EFF.</t>
    </r>
  </si>
  <si>
    <r>
      <t xml:space="preserve">EXPRO , </t>
    </r>
    <r>
      <rPr>
        <b/>
        <sz val="12"/>
        <color indexed="10"/>
        <rFont val="Calibri"/>
        <family val="2"/>
      </rPr>
      <t>AFTER R.TRIP</t>
    </r>
  </si>
  <si>
    <r>
      <t xml:space="preserve">NO PUMP ACTION , R.TRIP  W/ 2" ANCHOR PUMP, ( </t>
    </r>
    <r>
      <rPr>
        <b/>
        <sz val="12"/>
        <color indexed="10"/>
        <rFont val="Calibri"/>
        <family val="2"/>
      </rPr>
      <t>RET. 10 X 1" ROD</t>
    </r>
    <r>
      <rPr>
        <b/>
        <sz val="12"/>
        <color indexed="12"/>
        <rFont val="Calibri"/>
        <family val="2"/>
      </rPr>
      <t xml:space="preserve"> ), SET ANCHOR PUMP</t>
    </r>
    <r>
      <rPr>
        <b/>
        <sz val="12"/>
        <color indexed="10"/>
        <rFont val="Calibri"/>
        <family val="2"/>
      </rPr>
      <t xml:space="preserve"> @ 5050 FT</t>
    </r>
    <r>
      <rPr>
        <b/>
        <sz val="12"/>
        <color indexed="12"/>
        <rFont val="Calibri"/>
        <family val="2"/>
      </rPr>
      <t xml:space="preserve"> , ON STREAM </t>
    </r>
  </si>
  <si>
    <r>
      <t xml:space="preserve">UNDER W/O TO REPAIR TBG LEAK,  ( FOUND CRACK IN JNT. # 184 , TOTAL JT 184 </t>
    </r>
    <r>
      <rPr>
        <b/>
        <sz val="12"/>
        <color indexed="12"/>
        <rFont val="Calibri"/>
        <family val="2"/>
      </rPr>
      <t xml:space="preserve">)  , TAGGED TD @ 6219 FT , RIH WITH 2" DHP WITH </t>
    </r>
    <r>
      <rPr>
        <b/>
        <sz val="12"/>
        <color indexed="10"/>
        <rFont val="Calibri"/>
        <family val="2"/>
      </rPr>
      <t>SAME S/R</t>
    </r>
    <r>
      <rPr>
        <b/>
        <sz val="12"/>
        <color indexed="12"/>
        <rFont val="Calibri"/>
        <family val="2"/>
      </rPr>
      <t xml:space="preserve"> ( 30 X 1" + 110 X 7/8" + 90 X 1") , ON STREAM </t>
    </r>
    <r>
      <rPr>
        <b/>
        <sz val="12"/>
        <color indexed="10"/>
        <rFont val="Calibri"/>
        <family val="2"/>
      </rPr>
      <t>14-8-2014</t>
    </r>
  </si>
  <si>
    <r>
      <t>GAS INTERFERENCE,</t>
    </r>
    <r>
      <rPr>
        <b/>
        <sz val="12"/>
        <color indexed="10"/>
        <rFont val="Calibri"/>
        <family val="2"/>
      </rPr>
      <t xml:space="preserve"> P. FILLAGE=62 %</t>
    </r>
  </si>
  <si>
    <r>
      <t>F.POUND ,</t>
    </r>
    <r>
      <rPr>
        <b/>
        <sz val="12"/>
        <color indexed="10"/>
        <rFont val="Calibri"/>
        <family val="2"/>
      </rPr>
      <t xml:space="preserve"> P. FILLAGE=63 %</t>
    </r>
  </si>
  <si>
    <r>
      <t xml:space="preserve">NO PUMP ACTION , R.TRIP W/ 1.5 " DHP , NO PROD. , PERFORMED HYDRO-TEST , NOT HOLD , R.TRIP WITH ANCHOR PUMP , RETREIVED ( 10X1" ) RODS , </t>
    </r>
    <r>
      <rPr>
        <b/>
        <sz val="12"/>
        <color indexed="10"/>
        <rFont val="Calibri"/>
        <family val="2"/>
      </rPr>
      <t>SET ANCHOR PUMP @ 5500 FT</t>
    </r>
    <r>
      <rPr>
        <b/>
        <sz val="12"/>
        <color indexed="12"/>
        <rFont val="Calibri"/>
        <family val="2"/>
      </rPr>
      <t xml:space="preserve"> , ON STREAM </t>
    </r>
    <r>
      <rPr>
        <b/>
        <sz val="12"/>
        <color indexed="10"/>
        <rFont val="Calibri"/>
        <family val="2"/>
      </rPr>
      <t>13-4-2015</t>
    </r>
  </si>
  <si>
    <r>
      <t>NO PUMP ACTION , R.TRIP WITH</t>
    </r>
    <r>
      <rPr>
        <b/>
        <sz val="12"/>
        <color indexed="10"/>
        <rFont val="Calibri"/>
        <family val="2"/>
      </rPr>
      <t xml:space="preserve"> 1.5 " ANCHOR PUMP</t>
    </r>
    <r>
      <rPr>
        <b/>
        <sz val="12"/>
        <color indexed="12"/>
        <rFont val="Calibri"/>
        <family val="2"/>
      </rPr>
      <t xml:space="preserve"> , RETREIVED ( </t>
    </r>
    <r>
      <rPr>
        <b/>
        <sz val="12"/>
        <color indexed="10"/>
        <rFont val="Calibri"/>
        <family val="2"/>
      </rPr>
      <t>10X1"</t>
    </r>
    <r>
      <rPr>
        <b/>
        <sz val="12"/>
        <color indexed="12"/>
        <rFont val="Calibri"/>
        <family val="2"/>
      </rPr>
      <t xml:space="preserve"> ) RODS , SET ANCHOR PUMP @ </t>
    </r>
    <r>
      <rPr>
        <b/>
        <sz val="12"/>
        <color indexed="10"/>
        <rFont val="Calibri"/>
        <family val="2"/>
      </rPr>
      <t>5250</t>
    </r>
    <r>
      <rPr>
        <b/>
        <sz val="12"/>
        <color indexed="12"/>
        <rFont val="Calibri"/>
        <family val="2"/>
      </rPr>
      <t xml:space="preserve"> FT , ON STREAM </t>
    </r>
    <r>
      <rPr>
        <b/>
        <sz val="12"/>
        <color indexed="10"/>
        <rFont val="Calibri"/>
        <family val="2"/>
      </rPr>
      <t>5/5/2015</t>
    </r>
  </si>
  <si>
    <r>
      <t xml:space="preserve">NO PUMP ACTION ,  </t>
    </r>
    <r>
      <rPr>
        <b/>
        <u/>
        <sz val="12"/>
        <color indexed="12"/>
        <rFont val="Calibri"/>
        <family val="2"/>
      </rPr>
      <t>R.TRIP</t>
    </r>
    <r>
      <rPr>
        <b/>
        <sz val="12"/>
        <color indexed="12"/>
        <rFont val="Calibri"/>
        <family val="2"/>
      </rPr>
      <t xml:space="preserve"> WITH</t>
    </r>
    <r>
      <rPr>
        <b/>
        <sz val="12"/>
        <color indexed="10"/>
        <rFont val="Calibri"/>
        <family val="2"/>
      </rPr>
      <t xml:space="preserve"> 1.5 "  ANCHOR PUMP</t>
    </r>
    <r>
      <rPr>
        <b/>
        <sz val="12"/>
        <color indexed="12"/>
        <rFont val="Calibri"/>
        <family val="2"/>
      </rPr>
      <t xml:space="preserve"> ,  RETRIEVED</t>
    </r>
    <r>
      <rPr>
        <b/>
        <sz val="12"/>
        <color indexed="10"/>
        <rFont val="Calibri"/>
        <family val="2"/>
      </rPr>
      <t xml:space="preserve"> 10 RODS X1"</t>
    </r>
    <r>
      <rPr>
        <b/>
        <sz val="12"/>
        <color indexed="12"/>
        <rFont val="Calibri"/>
        <family val="2"/>
      </rPr>
      <t xml:space="preserve">,SET ANCHOR PUMP @ </t>
    </r>
    <r>
      <rPr>
        <b/>
        <sz val="12"/>
        <color indexed="10"/>
        <rFont val="Calibri"/>
        <family val="2"/>
      </rPr>
      <t>5000</t>
    </r>
    <r>
      <rPr>
        <b/>
        <sz val="12"/>
        <color indexed="12"/>
        <rFont val="Calibri"/>
        <family val="2"/>
      </rPr>
      <t xml:space="preserve"> FT , ON STREAM</t>
    </r>
    <r>
      <rPr>
        <b/>
        <sz val="12"/>
        <color indexed="10"/>
        <rFont val="Calibri"/>
        <family val="2"/>
      </rPr>
      <t xml:space="preserve"> 20/5/2015</t>
    </r>
  </si>
  <si>
    <r>
      <t xml:space="preserve">SEVER GAS INTERFERANCE , </t>
    </r>
    <r>
      <rPr>
        <b/>
        <sz val="12"/>
        <color indexed="10"/>
        <rFont val="Calibri"/>
        <family val="2"/>
      </rPr>
      <t>P.FILLAGE+/-32 % , ANCHOR PUMP</t>
    </r>
  </si>
  <si>
    <r>
      <t xml:space="preserve">EXPRO TMU #2 , </t>
    </r>
    <r>
      <rPr>
        <b/>
        <sz val="12"/>
        <color indexed="10"/>
        <rFont val="Calibri"/>
        <family val="2"/>
      </rPr>
      <t xml:space="preserve">ANCHOR PUMP </t>
    </r>
  </si>
  <si>
    <r>
      <t>NO PUMP ACTION , R.TRIP WITH</t>
    </r>
    <r>
      <rPr>
        <b/>
        <sz val="12"/>
        <color indexed="10"/>
        <rFont val="Calibri"/>
        <family val="2"/>
      </rPr>
      <t xml:space="preserve"> 1.5 " ANCHOR PUMP</t>
    </r>
    <r>
      <rPr>
        <b/>
        <sz val="12"/>
        <color indexed="12"/>
        <rFont val="Calibri"/>
        <family val="2"/>
      </rPr>
      <t xml:space="preserve"> , RETREIVED ( </t>
    </r>
    <r>
      <rPr>
        <b/>
        <sz val="12"/>
        <color indexed="10"/>
        <rFont val="Calibri"/>
        <family val="2"/>
      </rPr>
      <t>5X1"</t>
    </r>
    <r>
      <rPr>
        <b/>
        <sz val="12"/>
        <color indexed="12"/>
        <rFont val="Calibri"/>
        <family val="2"/>
      </rPr>
      <t xml:space="preserve"> ) RODS , SET ANCHOR PUMP @ </t>
    </r>
    <r>
      <rPr>
        <b/>
        <sz val="12"/>
        <color indexed="10"/>
        <rFont val="Calibri"/>
        <family val="2"/>
      </rPr>
      <t>4875</t>
    </r>
    <r>
      <rPr>
        <b/>
        <sz val="12"/>
        <color indexed="12"/>
        <rFont val="Calibri"/>
        <family val="2"/>
      </rPr>
      <t xml:space="preserve"> FT , ON STREAM </t>
    </r>
    <r>
      <rPr>
        <b/>
        <sz val="12"/>
        <color indexed="10"/>
        <rFont val="Calibri"/>
        <family val="2"/>
      </rPr>
      <t>27/6/2015</t>
    </r>
  </si>
  <si>
    <r>
      <t>SEVER F.POUND ,</t>
    </r>
    <r>
      <rPr>
        <b/>
        <sz val="12"/>
        <color indexed="10"/>
        <rFont val="Calibri"/>
        <family val="2"/>
      </rPr>
      <t xml:space="preserve"> P. FILLAGE=24 % , ANCHOR PUMP</t>
    </r>
  </si>
  <si>
    <r>
      <t xml:space="preserve">BAKER , </t>
    </r>
    <r>
      <rPr>
        <b/>
        <sz val="12"/>
        <color indexed="10"/>
        <rFont val="Calibri"/>
        <family val="2"/>
      </rPr>
      <t>ANCHOR PUMP</t>
    </r>
  </si>
  <si>
    <r>
      <t xml:space="preserve">NO PUMP ACTION , </t>
    </r>
    <r>
      <rPr>
        <b/>
        <sz val="12"/>
        <color indexed="12"/>
        <rFont val="Calibri"/>
        <family val="2"/>
      </rPr>
      <t xml:space="preserve">RETREIVED ( </t>
    </r>
    <r>
      <rPr>
        <b/>
        <sz val="12"/>
        <color indexed="10"/>
        <rFont val="Calibri"/>
        <family val="2"/>
      </rPr>
      <t>1X1"</t>
    </r>
    <r>
      <rPr>
        <b/>
        <sz val="12"/>
        <color indexed="12"/>
        <rFont val="Calibri"/>
        <family val="2"/>
      </rPr>
      <t xml:space="preserve"> ) RODS , SET ANCHOR PUMP @ </t>
    </r>
    <r>
      <rPr>
        <b/>
        <sz val="12"/>
        <color indexed="10"/>
        <rFont val="Calibri"/>
        <family val="2"/>
      </rPr>
      <t>4850</t>
    </r>
    <r>
      <rPr>
        <b/>
        <sz val="12"/>
        <color indexed="12"/>
        <rFont val="Calibri"/>
        <family val="2"/>
      </rPr>
      <t xml:space="preserve"> FT , PERFORMED HYDRO TEST , NOT HOLD , </t>
    </r>
    <r>
      <rPr>
        <b/>
        <sz val="12"/>
        <color indexed="10"/>
        <rFont val="Calibri"/>
        <family val="2"/>
      </rPr>
      <t>WAITING FOR W/O.</t>
    </r>
  </si>
  <si>
    <r>
      <t xml:space="preserve">FINISHED DRILLING , COMPLEATED THE WELL AS OIL PRODUCER FROM 
( </t>
    </r>
    <r>
      <rPr>
        <b/>
        <sz val="12"/>
        <color indexed="10"/>
        <rFont val="Calibri"/>
        <family val="2"/>
      </rPr>
      <t xml:space="preserve">B-I </t>
    </r>
    <r>
      <rPr>
        <b/>
        <sz val="12"/>
        <color indexed="48"/>
        <rFont val="Calibri"/>
        <family val="2"/>
      </rPr>
      <t xml:space="preserve">, </t>
    </r>
    <r>
      <rPr>
        <b/>
        <sz val="12"/>
        <color indexed="10"/>
        <rFont val="Calibri"/>
        <family val="2"/>
      </rPr>
      <t xml:space="preserve">892 PSI , 30 FT </t>
    </r>
    <r>
      <rPr>
        <b/>
        <sz val="12"/>
        <color indexed="48"/>
        <rFont val="Calibri"/>
        <family val="2"/>
      </rPr>
      <t xml:space="preserve"> ) , ( </t>
    </r>
    <r>
      <rPr>
        <b/>
        <sz val="12"/>
        <color indexed="10"/>
        <rFont val="Calibri"/>
        <family val="2"/>
      </rPr>
      <t>B-III</t>
    </r>
    <r>
      <rPr>
        <b/>
        <sz val="12"/>
        <color indexed="48"/>
        <rFont val="Calibri"/>
        <family val="2"/>
      </rPr>
      <t xml:space="preserve"> , </t>
    </r>
    <r>
      <rPr>
        <b/>
        <sz val="12"/>
        <color indexed="10"/>
        <rFont val="Calibri"/>
        <family val="2"/>
      </rPr>
      <t>567</t>
    </r>
    <r>
      <rPr>
        <b/>
        <sz val="12"/>
        <color indexed="48"/>
        <rFont val="Calibri"/>
        <family val="2"/>
      </rPr>
      <t xml:space="preserve"> </t>
    </r>
    <r>
      <rPr>
        <b/>
        <sz val="12"/>
        <color indexed="10"/>
        <rFont val="Calibri"/>
        <family val="2"/>
      </rPr>
      <t xml:space="preserve">PSI , 10 FT </t>
    </r>
    <r>
      <rPr>
        <b/>
        <sz val="12"/>
        <color indexed="48"/>
        <rFont val="Calibri"/>
        <family val="2"/>
      </rPr>
      <t xml:space="preserve">)  &amp;  ( </t>
    </r>
    <r>
      <rPr>
        <b/>
        <sz val="12"/>
        <color indexed="10"/>
        <rFont val="Calibri"/>
        <family val="2"/>
      </rPr>
      <t>B-IV , 833 PSI , 24 FT</t>
    </r>
    <r>
      <rPr>
        <b/>
        <sz val="12"/>
        <color indexed="48"/>
        <rFont val="Calibri"/>
        <family val="2"/>
      </rPr>
      <t xml:space="preserve"> ) USING S/R SYSTEM , ,  RIH WITH</t>
    </r>
    <r>
      <rPr>
        <b/>
        <sz val="12"/>
        <color indexed="10"/>
        <rFont val="Calibri"/>
        <family val="2"/>
      </rPr>
      <t xml:space="preserve"> 2"</t>
    </r>
    <r>
      <rPr>
        <b/>
        <sz val="12"/>
        <color indexed="48"/>
        <rFont val="Calibri"/>
        <family val="2"/>
      </rPr>
      <t xml:space="preserve"> DHP WITH </t>
    </r>
    <r>
      <rPr>
        <b/>
        <sz val="12"/>
        <color indexed="10"/>
        <rFont val="Calibri"/>
        <family val="2"/>
      </rPr>
      <t xml:space="preserve">NEW H CHINSE S/R ( 25X1"+40X7/8" ) ONLY </t>
    </r>
    <r>
      <rPr>
        <b/>
        <sz val="12"/>
        <color indexed="48"/>
        <rFont val="Calibri"/>
        <family val="2"/>
      </rPr>
      <t xml:space="preserve"> , </t>
    </r>
    <r>
      <rPr>
        <b/>
        <sz val="12"/>
        <color indexed="10"/>
        <rFont val="Calibri"/>
        <family val="2"/>
      </rPr>
      <t>F</t>
    </r>
    <r>
      <rPr>
        <b/>
        <u/>
        <sz val="12"/>
        <color indexed="10"/>
        <rFont val="Calibri"/>
        <family val="2"/>
      </rPr>
      <t>OUND THE LEVEL OF THE WELL HEAD IS VERY HIGH  ( NOT SUITABLE TO START WITH  S/U ) , WAITING FOR W/O</t>
    </r>
  </si>
  <si>
    <r>
      <t xml:space="preserve">UNDER W/O TO REPLACMENT WELL HEAD ( </t>
    </r>
    <r>
      <rPr>
        <b/>
        <sz val="12"/>
        <color indexed="10"/>
        <rFont val="Calibri"/>
        <family val="2"/>
      </rPr>
      <t>WELL HEAD IS VERY HIGH</t>
    </r>
    <r>
      <rPr>
        <b/>
        <sz val="12"/>
        <color indexed="48"/>
        <rFont val="Calibri"/>
        <family val="2"/>
      </rPr>
      <t xml:space="preserve">)  , RIH W/1.75"DHP ON S/R </t>
    </r>
    <r>
      <rPr>
        <b/>
        <sz val="12"/>
        <color indexed="10"/>
        <rFont val="Calibri"/>
        <family val="2"/>
      </rPr>
      <t>NEW H-CHINSES</t>
    </r>
    <r>
      <rPr>
        <b/>
        <sz val="12"/>
        <color indexed="48"/>
        <rFont val="Calibri"/>
        <family val="2"/>
      </rPr>
      <t xml:space="preserve"> ( 25X1" + 115X7/8" + 87X1" ), R/U FOR NEW S/U M-II 912 ( S.L=128" , SH.S.=8" ) ,  ON STREAM </t>
    </r>
    <r>
      <rPr>
        <b/>
        <u/>
        <sz val="12"/>
        <color indexed="10"/>
        <rFont val="Calibri"/>
        <family val="2"/>
      </rPr>
      <t>27/1/12</t>
    </r>
  </si>
  <si>
    <r>
      <t xml:space="preserve">FLUID POUND , </t>
    </r>
    <r>
      <rPr>
        <b/>
        <sz val="12"/>
        <color indexed="10"/>
        <rFont val="Calibri"/>
        <family val="2"/>
      </rPr>
      <t>P.FILLAGE = 60 %</t>
    </r>
  </si>
  <si>
    <r>
      <t xml:space="preserve">FLUID POUND , </t>
    </r>
    <r>
      <rPr>
        <b/>
        <sz val="12"/>
        <color indexed="10"/>
        <rFont val="Calibri"/>
        <family val="2"/>
      </rPr>
      <t>P.FILLAGE = 65 %</t>
    </r>
  </si>
  <si>
    <r>
      <t>GAS INTERFERENCE ,</t>
    </r>
    <r>
      <rPr>
        <b/>
        <sz val="12"/>
        <color indexed="10"/>
        <rFont val="Calibri"/>
        <family val="2"/>
      </rPr>
      <t xml:space="preserve"> P. FILLAGE +/- 23%</t>
    </r>
  </si>
  <si>
    <r>
      <t>NO PUMP ACTION , R.TRIP</t>
    </r>
    <r>
      <rPr>
        <b/>
        <u/>
        <sz val="12"/>
        <color indexed="10"/>
        <rFont val="Calibri"/>
        <family val="2"/>
      </rPr>
      <t xml:space="preserve"> W/2" DHP</t>
    </r>
    <r>
      <rPr>
        <b/>
        <sz val="12"/>
        <color indexed="12"/>
        <rFont val="Calibri"/>
        <family val="2"/>
      </rPr>
      <t xml:space="preserve"> , ON STREAM.</t>
    </r>
  </si>
  <si>
    <r>
      <t xml:space="preserve">SEVER F.POUND , </t>
    </r>
    <r>
      <rPr>
        <b/>
        <sz val="12"/>
        <color indexed="10"/>
        <rFont val="Calibri"/>
        <family val="2"/>
      </rPr>
      <t>P.FILLAGE = 57 %</t>
    </r>
  </si>
  <si>
    <r>
      <t xml:space="preserve">BAKER  , </t>
    </r>
    <r>
      <rPr>
        <b/>
        <sz val="12"/>
        <color indexed="10"/>
        <rFont val="Calibri"/>
        <family val="2"/>
      </rPr>
      <t>P.S = 2"</t>
    </r>
  </si>
  <si>
    <r>
      <t xml:space="preserve">SEVER FLUID POUND , </t>
    </r>
    <r>
      <rPr>
        <b/>
        <sz val="12"/>
        <color indexed="10"/>
        <rFont val="Calibri"/>
        <family val="2"/>
      </rPr>
      <t>P.FILLAGE = 25 %</t>
    </r>
  </si>
  <si>
    <r>
      <rPr>
        <b/>
        <sz val="12"/>
        <color indexed="12"/>
        <rFont val="Calibri"/>
        <family val="2"/>
      </rPr>
      <t>NO PUMP ACTION , R.TRIP , NOT PROD., RIH W</t>
    </r>
    <r>
      <rPr>
        <b/>
        <sz val="12"/>
        <color indexed="48"/>
        <rFont val="Calibri"/>
        <family val="2"/>
      </rPr>
      <t xml:space="preserve">/ </t>
    </r>
    <r>
      <rPr>
        <b/>
        <u/>
        <sz val="12"/>
        <color indexed="10"/>
        <rFont val="Calibri"/>
        <family val="2"/>
      </rPr>
      <t>1.5" ANCHOR PUMP</t>
    </r>
    <r>
      <rPr>
        <b/>
        <sz val="12"/>
        <color indexed="48"/>
        <rFont val="Calibri"/>
        <family val="2"/>
      </rPr>
      <t xml:space="preserve"> </t>
    </r>
    <r>
      <rPr>
        <b/>
        <sz val="12"/>
        <color indexed="12"/>
        <rFont val="Calibri"/>
        <family val="2"/>
      </rPr>
      <t>(</t>
    </r>
    <r>
      <rPr>
        <b/>
        <sz val="12"/>
        <color indexed="10"/>
        <rFont val="Calibri"/>
        <family val="2"/>
      </rPr>
      <t xml:space="preserve"> RET. 10X1"</t>
    </r>
    <r>
      <rPr>
        <b/>
        <sz val="12"/>
        <color indexed="12"/>
        <rFont val="Calibri"/>
        <family val="2"/>
      </rPr>
      <t xml:space="preserve"> ROD ), SET ANCHOR PUMP </t>
    </r>
    <r>
      <rPr>
        <b/>
        <sz val="12"/>
        <color indexed="10"/>
        <rFont val="Calibri"/>
        <family val="2"/>
      </rPr>
      <t>@</t>
    </r>
    <r>
      <rPr>
        <b/>
        <u/>
        <sz val="12"/>
        <color indexed="10"/>
        <rFont val="Calibri"/>
        <family val="2"/>
      </rPr>
      <t xml:space="preserve"> 5425'</t>
    </r>
    <r>
      <rPr>
        <b/>
        <sz val="12"/>
        <color indexed="12"/>
        <rFont val="Calibri"/>
        <family val="2"/>
      </rPr>
      <t>, ON STREAM</t>
    </r>
  </si>
  <si>
    <r>
      <t xml:space="preserve">SEVER F.POUND , </t>
    </r>
    <r>
      <rPr>
        <b/>
        <sz val="12"/>
        <color indexed="10"/>
        <rFont val="Calibri"/>
        <family val="2"/>
      </rPr>
      <t>P.FILLAGE = 58 %</t>
    </r>
  </si>
  <si>
    <r>
      <rPr>
        <b/>
        <sz val="12"/>
        <color indexed="12"/>
        <rFont val="Calibri"/>
        <family val="2"/>
      </rPr>
      <t>NO PUMP ACTION , R.TRIP , W</t>
    </r>
    <r>
      <rPr>
        <b/>
        <sz val="12"/>
        <color indexed="48"/>
        <rFont val="Calibri"/>
        <family val="2"/>
      </rPr>
      <t xml:space="preserve">/ </t>
    </r>
    <r>
      <rPr>
        <b/>
        <u/>
        <sz val="12"/>
        <color indexed="10"/>
        <rFont val="Calibri"/>
        <family val="2"/>
      </rPr>
      <t>1.5" ANCHOR PUMP</t>
    </r>
    <r>
      <rPr>
        <b/>
        <sz val="12"/>
        <color indexed="48"/>
        <rFont val="Calibri"/>
        <family val="2"/>
      </rPr>
      <t xml:space="preserve"> </t>
    </r>
    <r>
      <rPr>
        <b/>
        <sz val="12"/>
        <color indexed="12"/>
        <rFont val="Calibri"/>
        <family val="2"/>
      </rPr>
      <t>(</t>
    </r>
    <r>
      <rPr>
        <b/>
        <sz val="12"/>
        <color indexed="10"/>
        <rFont val="Calibri"/>
        <family val="2"/>
      </rPr>
      <t xml:space="preserve"> RET. 8X1"</t>
    </r>
    <r>
      <rPr>
        <b/>
        <sz val="12"/>
        <color indexed="12"/>
        <rFont val="Calibri"/>
        <family val="2"/>
      </rPr>
      <t xml:space="preserve"> ROD ), SET ANCHOR PUMP </t>
    </r>
    <r>
      <rPr>
        <b/>
        <sz val="12"/>
        <color indexed="30"/>
        <rFont val="Calibri"/>
        <family val="2"/>
      </rPr>
      <t>@</t>
    </r>
    <r>
      <rPr>
        <sz val="10"/>
        <rFont val="Calibri"/>
        <family val="2"/>
      </rPr>
      <t xml:space="preserve"> 5225'</t>
    </r>
    <r>
      <rPr>
        <b/>
        <sz val="12"/>
        <color indexed="12"/>
        <rFont val="Calibri"/>
        <family val="2"/>
      </rPr>
      <t>, ON STREAM ,</t>
    </r>
    <r>
      <rPr>
        <b/>
        <u/>
        <sz val="12"/>
        <color indexed="12"/>
        <rFont val="Calibri"/>
        <family val="2"/>
      </rPr>
      <t xml:space="preserve"> THEN N.P.A , </t>
    </r>
    <r>
      <rPr>
        <b/>
        <sz val="12"/>
        <color indexed="12"/>
        <rFont val="Calibri"/>
        <family val="2"/>
      </rPr>
      <t>2 R.TRIP W/ ANCHOR PUMP ( TOTAL RET. 28X1" ROD ), NOT PROD., WAITING W/O</t>
    </r>
  </si>
  <si>
    <r>
      <t xml:space="preserve">UNDER W/O TO REPARE TBG LEAK,  ( </t>
    </r>
    <r>
      <rPr>
        <b/>
        <sz val="12"/>
        <color indexed="10"/>
        <rFont val="Calibri"/>
        <family val="2"/>
      </rPr>
      <t xml:space="preserve"> </t>
    </r>
    <r>
      <rPr>
        <b/>
        <sz val="12"/>
        <rFont val="Calibri"/>
        <family val="2"/>
      </rPr>
      <t xml:space="preserve">FOUND LONG. CRACK IN JT'S NUM 182 = </t>
    </r>
    <r>
      <rPr>
        <b/>
        <sz val="12"/>
        <color indexed="10"/>
        <rFont val="Calibri"/>
        <family val="2"/>
      </rPr>
      <t>JT ABOVE P.S.N  DIRECTLY</t>
    </r>
    <r>
      <rPr>
        <b/>
        <sz val="12"/>
        <rFont val="Calibri"/>
        <family val="2"/>
      </rPr>
      <t xml:space="preserve"> ) &amp; JT'S NUM. 104 &amp; 120 HAD NO TORQUE</t>
    </r>
    <r>
      <rPr>
        <b/>
        <sz val="12"/>
        <color indexed="12"/>
        <rFont val="Calibri"/>
        <family val="2"/>
      </rPr>
      <t xml:space="preserve"> )  , TAGGED TD @ 6218 FT , RIH WITH 1.5" DHP WITH SAME S/R EXCEPT ( </t>
    </r>
    <r>
      <rPr>
        <b/>
        <sz val="12"/>
        <color indexed="10"/>
        <rFont val="Calibri"/>
        <family val="2"/>
      </rPr>
      <t xml:space="preserve">8X7/8"+ 27X1" COND.2 , H-CH </t>
    </r>
    <r>
      <rPr>
        <b/>
        <sz val="12"/>
        <color indexed="12"/>
        <rFont val="Calibri"/>
        <family val="2"/>
      </rPr>
      <t>)  ( 25X1"+120X7/8"+86</t>
    </r>
    <r>
      <rPr>
        <b/>
        <sz val="12"/>
        <color indexed="10"/>
        <rFont val="Calibri"/>
        <family val="2"/>
      </rPr>
      <t xml:space="preserve">X1" </t>
    </r>
    <r>
      <rPr>
        <b/>
        <sz val="12"/>
        <color indexed="12"/>
        <rFont val="Calibri"/>
        <family val="2"/>
      </rPr>
      <t xml:space="preserve">) , ON STREAM </t>
    </r>
    <r>
      <rPr>
        <b/>
        <sz val="12"/>
        <color indexed="10"/>
        <rFont val="Calibri"/>
        <family val="2"/>
      </rPr>
      <t>9-3-2014</t>
    </r>
  </si>
  <si>
    <r>
      <t xml:space="preserve">BAKER , AFTER W/O , </t>
    </r>
    <r>
      <rPr>
        <b/>
        <sz val="12"/>
        <color indexed="10"/>
        <rFont val="Calibri"/>
        <family val="2"/>
      </rPr>
      <t>P.S = 1.5"</t>
    </r>
  </si>
  <si>
    <r>
      <t xml:space="preserve">NO PUMP ACTION , </t>
    </r>
    <r>
      <rPr>
        <b/>
        <sz val="12"/>
        <color indexed="10"/>
        <rFont val="Calibri"/>
        <family val="2"/>
      </rPr>
      <t>2</t>
    </r>
    <r>
      <rPr>
        <b/>
        <sz val="12"/>
        <color indexed="12"/>
        <rFont val="Calibri"/>
        <family val="2"/>
      </rPr>
      <t xml:space="preserve"> R.TRIP , NOT PRODUCE , R.TRIP WITH 1.5" ANCHOR PUMP , RETRIEVED ( </t>
    </r>
    <r>
      <rPr>
        <b/>
        <sz val="12"/>
        <color indexed="10"/>
        <rFont val="Calibri"/>
        <family val="2"/>
      </rPr>
      <t>10X1"</t>
    </r>
    <r>
      <rPr>
        <b/>
        <sz val="12"/>
        <color indexed="12"/>
        <rFont val="Calibri"/>
        <family val="2"/>
      </rPr>
      <t xml:space="preserve"> ) RODS , SET ANCHOR PUMP 5525 FT , ON STREAM </t>
    </r>
    <r>
      <rPr>
        <b/>
        <sz val="12"/>
        <color indexed="10"/>
        <rFont val="Calibri"/>
        <family val="2"/>
      </rPr>
      <t>2/2/2015</t>
    </r>
  </si>
  <si>
    <r>
      <t>SLIGHT FLUID POUND,</t>
    </r>
    <r>
      <rPr>
        <b/>
        <sz val="12"/>
        <color indexed="10"/>
        <rFont val="Calibri"/>
        <family val="2"/>
      </rPr>
      <t xml:space="preserve"> P. FILLAGE=96 %</t>
    </r>
  </si>
  <si>
    <r>
      <t xml:space="preserve">FINISHED DRILLING , COMPLEATED THE WELL AS OIL PRODUCER FROM  B-IV
 ( </t>
    </r>
    <r>
      <rPr>
        <b/>
        <sz val="12"/>
        <color indexed="10"/>
        <rFont val="Calibri"/>
        <family val="2"/>
      </rPr>
      <t>1336 PSI</t>
    </r>
    <r>
      <rPr>
        <b/>
        <sz val="12"/>
        <color indexed="48"/>
        <rFont val="Calibri"/>
        <family val="2"/>
      </rPr>
      <t xml:space="preserve"> ) , ( </t>
    </r>
    <r>
      <rPr>
        <b/>
        <sz val="12"/>
        <color indexed="10"/>
        <rFont val="Calibri"/>
        <family val="2"/>
      </rPr>
      <t>B-I  FUTURE PERFORATION</t>
    </r>
    <r>
      <rPr>
        <b/>
        <sz val="12"/>
        <color indexed="48"/>
        <rFont val="Calibri"/>
        <family val="2"/>
      </rPr>
      <t xml:space="preserve">  )  USING S/R SYSTEM ,</t>
    </r>
    <r>
      <rPr>
        <b/>
        <sz val="12"/>
        <color indexed="10"/>
        <rFont val="Calibri"/>
        <family val="2"/>
      </rPr>
      <t xml:space="preserve"> TAGGED T.D. @ 6206 FT </t>
    </r>
    <r>
      <rPr>
        <b/>
        <sz val="12"/>
        <color indexed="48"/>
        <rFont val="Calibri"/>
        <family val="2"/>
      </rPr>
      <t>,  RIH WITH</t>
    </r>
    <r>
      <rPr>
        <b/>
        <sz val="12"/>
        <color indexed="10"/>
        <rFont val="Calibri"/>
        <family val="2"/>
      </rPr>
      <t xml:space="preserve"> 1.75"</t>
    </r>
    <r>
      <rPr>
        <b/>
        <sz val="12"/>
        <color indexed="48"/>
        <rFont val="Calibri"/>
        <family val="2"/>
      </rPr>
      <t xml:space="preserve"> DHP WITH </t>
    </r>
    <r>
      <rPr>
        <b/>
        <sz val="12"/>
        <color indexed="10"/>
        <rFont val="Calibri"/>
        <family val="2"/>
      </rPr>
      <t xml:space="preserve">NEW H CHINSE S/R </t>
    </r>
    <r>
      <rPr>
        <b/>
        <sz val="12"/>
        <color indexed="48"/>
        <rFont val="Calibri"/>
        <family val="2"/>
      </rPr>
      <t xml:space="preserve">(25X1"+125X7/8"+79X1"  ), R/U FOR </t>
    </r>
    <r>
      <rPr>
        <b/>
        <sz val="12"/>
        <color indexed="10"/>
        <rFont val="Calibri"/>
        <family val="2"/>
      </rPr>
      <t xml:space="preserve">NEW 640 M-II  S/U </t>
    </r>
    <r>
      <rPr>
        <b/>
        <sz val="12"/>
        <color indexed="48"/>
        <rFont val="Calibri"/>
        <family val="2"/>
      </rPr>
      <t xml:space="preserve">( SH.S= 8", S.L= 128 ") , ON STREAM </t>
    </r>
    <r>
      <rPr>
        <b/>
        <sz val="12"/>
        <color indexed="10"/>
        <rFont val="Calibri"/>
        <family val="2"/>
      </rPr>
      <t xml:space="preserve">  </t>
    </r>
  </si>
  <si>
    <r>
      <t xml:space="preserve">BAKER , </t>
    </r>
    <r>
      <rPr>
        <b/>
        <sz val="12"/>
        <color indexed="17"/>
        <rFont val="Calibri"/>
        <family val="2"/>
      </rPr>
      <t>B-IV ONLY</t>
    </r>
  </si>
  <si>
    <r>
      <t>SEVER FLUID POUND ,</t>
    </r>
    <r>
      <rPr>
        <b/>
        <sz val="12"/>
        <color indexed="10"/>
        <rFont val="Calibri"/>
        <family val="2"/>
      </rPr>
      <t xml:space="preserve"> P.FILLAGE = 41 %</t>
    </r>
  </si>
  <si>
    <r>
      <t xml:space="preserve">UNDER W/O DUE TO FORMATION DAMGE , </t>
    </r>
    <r>
      <rPr>
        <b/>
        <sz val="12"/>
        <color indexed="10"/>
        <rFont val="Calibri"/>
        <family val="2"/>
      </rPr>
      <t xml:space="preserve"> RE-PERFORATED B-IV INTERVAL BY TCP GUNS , </t>
    </r>
    <r>
      <rPr>
        <b/>
        <sz val="12"/>
        <color indexed="30"/>
        <rFont val="Calibri"/>
        <family val="2"/>
      </rPr>
      <t xml:space="preserve">RIH WITH 1.75" DHP &amp; SAME S/R ( 25X1" + 125X7/8"+77X1" ) , 
ON STREAM </t>
    </r>
    <r>
      <rPr>
        <b/>
        <sz val="12"/>
        <color indexed="10"/>
        <rFont val="Calibri"/>
        <family val="2"/>
      </rPr>
      <t>ON 14/10/11</t>
    </r>
  </si>
  <si>
    <r>
      <t xml:space="preserve">SEVER FLUID POUND , </t>
    </r>
    <r>
      <rPr>
        <b/>
        <sz val="12"/>
        <color indexed="10"/>
        <rFont val="Calibri"/>
        <family val="2"/>
      </rPr>
      <t>P.FILLAGE = 22 %</t>
    </r>
  </si>
  <si>
    <r>
      <t xml:space="preserve">BAKER , AFTER W/O (  </t>
    </r>
    <r>
      <rPr>
        <b/>
        <sz val="12"/>
        <color indexed="10"/>
        <rFont val="Calibri"/>
        <family val="2"/>
      </rPr>
      <t>RE-PERFORATED B-IV INTERVAL BY TCP GUNS</t>
    </r>
    <r>
      <rPr>
        <b/>
        <sz val="12"/>
        <color indexed="12"/>
        <rFont val="Calibri"/>
        <family val="2"/>
      </rPr>
      <t xml:space="preserve"> )</t>
    </r>
  </si>
  <si>
    <r>
      <t>SEVERE F. POUND,</t>
    </r>
    <r>
      <rPr>
        <b/>
        <sz val="12"/>
        <color indexed="10"/>
        <rFont val="Calibri"/>
        <family val="2"/>
      </rPr>
      <t xml:space="preserve"> FILLAGE +/- 20 %.</t>
    </r>
  </si>
  <si>
    <r>
      <t xml:space="preserve">RIH WITH 1.75" DHP WITH </t>
    </r>
    <r>
      <rPr>
        <b/>
        <sz val="12"/>
        <color indexed="17"/>
        <rFont val="Calibri"/>
        <family val="2"/>
      </rPr>
      <t xml:space="preserve">NEW S/R GRAD D </t>
    </r>
    <r>
      <rPr>
        <b/>
        <sz val="12"/>
        <color indexed="12"/>
        <rFont val="Calibri"/>
        <family val="2"/>
      </rPr>
      <t>( 25X1"+100X7/8"+105X1" ) , ON STREAM</t>
    </r>
  </si>
  <si>
    <r>
      <t xml:space="preserve">BAKER , AFTER ADD PERF. FOR B-I ( </t>
    </r>
    <r>
      <rPr>
        <b/>
        <sz val="12"/>
        <color indexed="17"/>
        <rFont val="Calibri"/>
        <family val="2"/>
      </rPr>
      <t>B-I,IV ON PRODUCTION</t>
    </r>
    <r>
      <rPr>
        <b/>
        <sz val="12"/>
        <color indexed="12"/>
        <rFont val="Calibri"/>
        <family val="2"/>
      </rPr>
      <t xml:space="preserve"> )</t>
    </r>
  </si>
  <si>
    <r>
      <t>SEVERE F. POUND,</t>
    </r>
    <r>
      <rPr>
        <b/>
        <sz val="12"/>
        <color indexed="10"/>
        <rFont val="Calibri"/>
        <family val="2"/>
      </rPr>
      <t xml:space="preserve"> FILLAGE +/- 65 %.</t>
    </r>
  </si>
  <si>
    <r>
      <t xml:space="preserve">SEVER FLUID POUND , </t>
    </r>
    <r>
      <rPr>
        <b/>
        <sz val="12"/>
        <color indexed="10"/>
        <rFont val="Calibri"/>
        <family val="2"/>
      </rPr>
      <t>P.FILLAGE +/-49 %</t>
    </r>
  </si>
  <si>
    <r>
      <t xml:space="preserve">VALVE ROD UNSCREW , FISHED OK , </t>
    </r>
    <r>
      <rPr>
        <b/>
        <sz val="12"/>
        <color indexed="10"/>
        <rFont val="Calibri"/>
        <family val="2"/>
      </rPr>
      <t>R.TRIP WITH 1.5" DHP</t>
    </r>
    <r>
      <rPr>
        <b/>
        <sz val="12"/>
        <color indexed="12"/>
        <rFont val="Calibri"/>
        <family val="2"/>
      </rPr>
      <t xml:space="preserve"> , ON STREAM</t>
    </r>
  </si>
  <si>
    <r>
      <t>NO PUMP ACTION , R.TRIP, NOT PRODUCE , TRYING TO FILL TBG W/ TREATED WATER WITHOUT SUCCESS, POOH FOUND PUMP FILLED W/ SAND</t>
    </r>
    <r>
      <rPr>
        <b/>
        <sz val="12"/>
        <color indexed="12"/>
        <rFont val="Calibri"/>
        <family val="2"/>
      </rPr>
      <t xml:space="preserve"> , </t>
    </r>
    <r>
      <rPr>
        <b/>
        <sz val="12"/>
        <color indexed="10"/>
        <rFont val="Calibri"/>
        <family val="2"/>
      </rPr>
      <t xml:space="preserve">TAGGED TD @ 6216' ( END OF PERF. @ 6088' ) </t>
    </r>
    <r>
      <rPr>
        <b/>
        <sz val="12"/>
        <color indexed="12"/>
        <rFont val="Calibri"/>
        <family val="2"/>
      </rPr>
      <t xml:space="preserve">, R.TRIP </t>
    </r>
    <r>
      <rPr>
        <b/>
        <sz val="12"/>
        <color indexed="10"/>
        <rFont val="Calibri"/>
        <family val="2"/>
      </rPr>
      <t>W/ 1.5" ANCHOR PUMP</t>
    </r>
    <r>
      <rPr>
        <b/>
        <sz val="12"/>
        <color indexed="12"/>
        <rFont val="Calibri"/>
        <family val="2"/>
      </rPr>
      <t xml:space="preserve"> ,  RETRIEVED ( 10X1" ROD), SET ANCHOR PUMP DEPTH @ 5575' , ON STREAM </t>
    </r>
    <r>
      <rPr>
        <b/>
        <sz val="12"/>
        <color indexed="10"/>
        <rFont val="Calibri"/>
        <family val="2"/>
      </rPr>
      <t>12/3/14</t>
    </r>
  </si>
  <si>
    <r>
      <t xml:space="preserve">N.P.A , R/T W/ 1.5" ANCHOR PUMP ,  RETRIEVED ( 5X1" ROD), SET ANCHOR PUMP DEPTH @ </t>
    </r>
    <r>
      <rPr>
        <b/>
        <sz val="12"/>
        <color indexed="10"/>
        <rFont val="Calibri"/>
        <family val="2"/>
      </rPr>
      <t>5450</t>
    </r>
    <r>
      <rPr>
        <b/>
        <sz val="12"/>
        <color indexed="12"/>
        <rFont val="Calibri"/>
        <family val="2"/>
      </rPr>
      <t>' , ON STREAM</t>
    </r>
  </si>
  <si>
    <r>
      <t xml:space="preserve">SEVER FLUID POUND , </t>
    </r>
    <r>
      <rPr>
        <b/>
        <sz val="12"/>
        <color indexed="10"/>
        <rFont val="Calibri"/>
        <family val="2"/>
      </rPr>
      <t>P.FILLAGE = 55 % , EGY OTS</t>
    </r>
  </si>
  <si>
    <r>
      <t xml:space="preserve">NO PUMP ACTION, R/T W/1.5" ANCHOR PUMP, FOUND OBST. @500 FT, SPOT HCL, RIH W/2.6" G.C, PASSED, RIH W/2.84" G.C, PASSED, RIH W/1.5" ANCHOR PUMP, RET.(10X1") RODS, </t>
    </r>
    <r>
      <rPr>
        <b/>
        <sz val="12"/>
        <color indexed="10"/>
        <rFont val="Calibri"/>
        <family val="2"/>
      </rPr>
      <t>SET PUMP @ 5200 FT</t>
    </r>
    <r>
      <rPr>
        <b/>
        <sz val="12"/>
        <color indexed="12"/>
        <rFont val="Calibri"/>
        <family val="2"/>
      </rPr>
      <t>, ON STREAM</t>
    </r>
  </si>
  <si>
    <r>
      <t xml:space="preserve">NO PUMP ACTION, </t>
    </r>
    <r>
      <rPr>
        <b/>
        <u/>
        <sz val="12"/>
        <color indexed="10"/>
        <rFont val="Calibri"/>
        <family val="2"/>
      </rPr>
      <t>WAITING FOR W/O</t>
    </r>
  </si>
  <si>
    <r>
      <t>UNDER W/O DUE TO TBG LEAK , ( FOUND CRACK ON THE JT RIGHT ABOVE P.S.N ( 181 )</t>
    </r>
    <r>
      <rPr>
        <b/>
        <sz val="12"/>
        <color indexed="10"/>
        <rFont val="Calibri"/>
        <family val="2"/>
      </rPr>
      <t xml:space="preserve">,   TOTAL JT'S =182 ) </t>
    </r>
    <r>
      <rPr>
        <b/>
        <sz val="12"/>
        <color indexed="12"/>
        <rFont val="Calibri"/>
        <family val="2"/>
      </rPr>
      <t xml:space="preserve"> ,  RIH W/1.5" D.H.P ON </t>
    </r>
    <r>
      <rPr>
        <b/>
        <sz val="12"/>
        <color indexed="10"/>
        <rFont val="Calibri"/>
        <family val="2"/>
      </rPr>
      <t>S/R  ( 1" D-78 , 7/8" S-88 ) COND.2 (</t>
    </r>
    <r>
      <rPr>
        <b/>
        <sz val="12"/>
        <color indexed="12"/>
        <rFont val="Calibri"/>
        <family val="2"/>
      </rPr>
      <t>30X1" + 115X7/8" + 85x1" ) , ON STREAM</t>
    </r>
    <r>
      <rPr>
        <b/>
        <u/>
        <sz val="12"/>
        <color indexed="10"/>
        <rFont val="Calibri"/>
        <family val="2"/>
      </rPr>
      <t xml:space="preserve"> 30/6/2015</t>
    </r>
  </si>
  <si>
    <r>
      <t xml:space="preserve">NO PUMP ACTION , R.TRIP, ON STREAM ON </t>
    </r>
    <r>
      <rPr>
        <b/>
        <sz val="12"/>
        <color indexed="10"/>
        <rFont val="Calibri"/>
        <family val="2"/>
      </rPr>
      <t>16/11/2015</t>
    </r>
  </si>
  <si>
    <r>
      <t xml:space="preserve">FINISHED DRILLING , COMPLET THE WELL AS OIL PRODUCER FROM B-I , III , USING S/R SYSTEM , ( PSN BELOW ANCHOR ) , R/U FOR 640 M-II S/U ( FROM G-NW-2 ) ( SH.S. 8' , S.L. 112" ) , RIH WITH 1.75" DHP WITH </t>
    </r>
    <r>
      <rPr>
        <b/>
        <sz val="12"/>
        <color indexed="17"/>
        <rFont val="Calibri"/>
        <family val="2"/>
      </rPr>
      <t xml:space="preserve">NEW N-97 </t>
    </r>
    <r>
      <rPr>
        <b/>
        <sz val="12"/>
        <color indexed="12"/>
        <rFont val="Calibri"/>
        <family val="2"/>
      </rPr>
      <t xml:space="preserve"> S/R ( 25+90+120 ) , ON STREAM </t>
    </r>
  </si>
  <si>
    <r>
      <t xml:space="preserve">AL.AHLIA , </t>
    </r>
    <r>
      <rPr>
        <b/>
        <sz val="12"/>
        <color indexed="10"/>
        <rFont val="Calibri"/>
        <family val="2"/>
      </rPr>
      <t xml:space="preserve">TBG. &amp; CASING </t>
    </r>
  </si>
  <si>
    <r>
      <t xml:space="preserve">AL.AHLIA , </t>
    </r>
    <r>
      <rPr>
        <b/>
        <sz val="12"/>
        <color indexed="10"/>
        <rFont val="Calibri"/>
        <family val="2"/>
      </rPr>
      <t xml:space="preserve">TBG. </t>
    </r>
  </si>
  <si>
    <r>
      <t xml:space="preserve">BAKER , AFTER INCREASED SH.S., </t>
    </r>
    <r>
      <rPr>
        <b/>
        <sz val="12"/>
        <color indexed="10"/>
        <rFont val="Calibri"/>
        <family val="2"/>
      </rPr>
      <t>TBG</t>
    </r>
  </si>
  <si>
    <r>
      <t xml:space="preserve">BAKER. </t>
    </r>
    <r>
      <rPr>
        <b/>
        <sz val="12"/>
        <color indexed="10"/>
        <rFont val="Calibri"/>
        <family val="2"/>
      </rPr>
      <t>TBG</t>
    </r>
  </si>
  <si>
    <r>
      <t xml:space="preserve">BAKER , </t>
    </r>
    <r>
      <rPr>
        <b/>
        <sz val="12"/>
        <color indexed="10"/>
        <rFont val="Calibri"/>
        <family val="2"/>
      </rPr>
      <t>LOW PUMP EFF.</t>
    </r>
  </si>
  <si>
    <r>
      <t xml:space="preserve">SEVER GAS INTERFERANCE , </t>
    </r>
    <r>
      <rPr>
        <b/>
        <sz val="12"/>
        <color indexed="10"/>
        <rFont val="Calibri"/>
        <family val="2"/>
      </rPr>
      <t>P.FILLAGE = 63 %</t>
    </r>
  </si>
  <si>
    <r>
      <t xml:space="preserve">BAKER , </t>
    </r>
    <r>
      <rPr>
        <b/>
        <sz val="12"/>
        <color indexed="10"/>
        <rFont val="Calibri"/>
        <family val="2"/>
      </rPr>
      <t>AFTER R.TRIP</t>
    </r>
  </si>
  <si>
    <r>
      <t xml:space="preserve">F.POUND , </t>
    </r>
    <r>
      <rPr>
        <b/>
        <sz val="12"/>
        <color indexed="10"/>
        <rFont val="Calibri"/>
        <family val="2"/>
      </rPr>
      <t>P.FILLAGE = 45%</t>
    </r>
  </si>
  <si>
    <r>
      <t xml:space="preserve">GAS INTERF. , </t>
    </r>
    <r>
      <rPr>
        <b/>
        <sz val="12"/>
        <color indexed="10"/>
        <rFont val="Calibri"/>
        <family val="2"/>
      </rPr>
      <t>P.FILLAGE = 64 %</t>
    </r>
  </si>
  <si>
    <r>
      <t xml:space="preserve">FINISHED DRILLING , COMPLET THE WELL AS OIL PRODUCER FROM B-I ( </t>
    </r>
    <r>
      <rPr>
        <b/>
        <sz val="12"/>
        <color indexed="10"/>
        <rFont val="Calibri"/>
        <family val="2"/>
      </rPr>
      <t xml:space="preserve">1655 PSI </t>
    </r>
    <r>
      <rPr>
        <b/>
        <sz val="12"/>
        <color indexed="12"/>
        <rFont val="Calibri"/>
        <family val="2"/>
      </rPr>
      <t xml:space="preserve">) ,B- IV ( </t>
    </r>
    <r>
      <rPr>
        <b/>
        <sz val="12"/>
        <color indexed="10"/>
        <rFont val="Calibri"/>
        <family val="2"/>
      </rPr>
      <t>2125 PSI</t>
    </r>
    <r>
      <rPr>
        <b/>
        <sz val="12"/>
        <color indexed="12"/>
        <rFont val="Calibri"/>
        <family val="2"/>
      </rPr>
      <t xml:space="preserve"> )  , USING ESP  SYSTEM , RIH WITH DN 725 ESP , ON STREAM </t>
    </r>
  </si>
  <si>
    <r>
      <t xml:space="preserve">FREQ.= 50 HZ, A= 18 AMP, </t>
    </r>
    <r>
      <rPr>
        <b/>
        <sz val="12"/>
        <color indexed="10"/>
        <rFont val="Calibri"/>
        <family val="2"/>
      </rPr>
      <t>PIP= 1688 PSI</t>
    </r>
    <r>
      <rPr>
        <b/>
        <sz val="12"/>
        <color indexed="12"/>
        <rFont val="Calibri"/>
        <family val="2"/>
      </rPr>
      <t xml:space="preserve">, </t>
    </r>
    <r>
      <rPr>
        <b/>
        <sz val="12"/>
        <color indexed="10"/>
        <rFont val="Calibri"/>
        <family val="2"/>
      </rPr>
      <t>PDP= 1817 PSI</t>
    </r>
    <r>
      <rPr>
        <b/>
        <sz val="12"/>
        <color indexed="12"/>
        <rFont val="Calibri"/>
        <family val="2"/>
      </rPr>
      <t xml:space="preserve">, BHT= 197 F, M.T= 214 F, WHP= 180 PSI. </t>
    </r>
  </si>
  <si>
    <r>
      <t>FREQ.= 50 HZ, A= 17 AMP,</t>
    </r>
    <r>
      <rPr>
        <b/>
        <sz val="12"/>
        <color indexed="10"/>
        <rFont val="Calibri"/>
        <family val="2"/>
      </rPr>
      <t xml:space="preserve"> PIP= 1505 PSI</t>
    </r>
    <r>
      <rPr>
        <b/>
        <sz val="12"/>
        <color indexed="12"/>
        <rFont val="Calibri"/>
        <family val="2"/>
      </rPr>
      <t xml:space="preserve">, </t>
    </r>
    <r>
      <rPr>
        <b/>
        <sz val="12"/>
        <color indexed="10"/>
        <rFont val="Calibri"/>
        <family val="2"/>
      </rPr>
      <t>PDP= 1444 PSI</t>
    </r>
    <r>
      <rPr>
        <b/>
        <sz val="12"/>
        <color indexed="12"/>
        <rFont val="Calibri"/>
        <family val="2"/>
      </rPr>
      <t xml:space="preserve">,  M.T= 215 F, WHP= 175/150 PSI. </t>
    </r>
  </si>
  <si>
    <r>
      <t>FREQ.= 50 HZ, AMP= 15.9/16.3A ,</t>
    </r>
    <r>
      <rPr>
        <b/>
        <sz val="12"/>
        <color indexed="10"/>
        <rFont val="Calibri"/>
        <family val="2"/>
      </rPr>
      <t xml:space="preserve"> PIP= 1318 PSI </t>
    </r>
    <r>
      <rPr>
        <b/>
        <sz val="12"/>
        <color indexed="12"/>
        <rFont val="Calibri"/>
        <family val="2"/>
      </rPr>
      <t xml:space="preserve">, </t>
    </r>
    <r>
      <rPr>
        <b/>
        <sz val="12"/>
        <color indexed="10"/>
        <rFont val="Calibri"/>
        <family val="2"/>
      </rPr>
      <t>PDP= 1495 PSI</t>
    </r>
    <r>
      <rPr>
        <b/>
        <sz val="12"/>
        <color indexed="12"/>
        <rFont val="Calibri"/>
        <family val="2"/>
      </rPr>
      <t>,  M.T= 216 F, WHT= 115 F</t>
    </r>
  </si>
  <si>
    <r>
      <t>FREQ.= 50 HZ, AMP= 16.4 A ,</t>
    </r>
    <r>
      <rPr>
        <b/>
        <sz val="12"/>
        <color indexed="10"/>
        <rFont val="Calibri"/>
        <family val="2"/>
      </rPr>
      <t xml:space="preserve"> PIP= 1154 PSI </t>
    </r>
    <r>
      <rPr>
        <b/>
        <sz val="12"/>
        <color indexed="12"/>
        <rFont val="Calibri"/>
        <family val="2"/>
      </rPr>
      <t>,</t>
    </r>
    <r>
      <rPr>
        <b/>
        <sz val="12"/>
        <color indexed="10"/>
        <rFont val="Calibri"/>
        <family val="2"/>
      </rPr>
      <t xml:space="preserve"> PDP= 1418 PSI</t>
    </r>
    <r>
      <rPr>
        <b/>
        <sz val="12"/>
        <color indexed="12"/>
        <rFont val="Calibri"/>
        <family val="2"/>
      </rPr>
      <t>,  M.T= 216 F, 
BHT = 198 F , WHP= 180 PSI , WHT= 120 F</t>
    </r>
  </si>
  <si>
    <r>
      <t>FREQ.= 50 HZ, AMP= 17 A ,</t>
    </r>
    <r>
      <rPr>
        <b/>
        <sz val="12"/>
        <color indexed="10"/>
        <rFont val="Calibri"/>
        <family val="2"/>
      </rPr>
      <t xml:space="preserve"> PIP= 844 PSI</t>
    </r>
    <r>
      <rPr>
        <b/>
        <sz val="12"/>
        <color indexed="12"/>
        <rFont val="Calibri"/>
        <family val="2"/>
      </rPr>
      <t xml:space="preserve"> , </t>
    </r>
    <r>
      <rPr>
        <b/>
        <sz val="12"/>
        <color indexed="10"/>
        <rFont val="Calibri"/>
        <family val="2"/>
      </rPr>
      <t>PDP= 1574 PSI</t>
    </r>
    <r>
      <rPr>
        <b/>
        <sz val="12"/>
        <color indexed="12"/>
        <rFont val="Calibri"/>
        <family val="2"/>
      </rPr>
      <t xml:space="preserve">,  M.T= 219 F, 
BHT = 196 F , WHP= 175 PSI </t>
    </r>
  </si>
  <si>
    <r>
      <t xml:space="preserve"> </t>
    </r>
    <r>
      <rPr>
        <b/>
        <sz val="12"/>
        <color indexed="10"/>
        <rFont val="Calibri"/>
        <family val="2"/>
      </rPr>
      <t>PIP= 800 PSI</t>
    </r>
    <r>
      <rPr>
        <b/>
        <sz val="12"/>
        <color indexed="12"/>
        <rFont val="Calibri"/>
        <family val="2"/>
      </rPr>
      <t xml:space="preserve"> , PDP= 1600 PSI</t>
    </r>
  </si>
  <si>
    <r>
      <t xml:space="preserve">FREQ.= 50 HZ, AMP= 17 A , VOLT = 316 , </t>
    </r>
    <r>
      <rPr>
        <b/>
        <sz val="12"/>
        <color indexed="10"/>
        <rFont val="Calibri"/>
        <family val="2"/>
      </rPr>
      <t xml:space="preserve"> PIP= 732 PSI</t>
    </r>
    <r>
      <rPr>
        <b/>
        <sz val="12"/>
        <color indexed="12"/>
        <rFont val="Calibri"/>
        <family val="2"/>
      </rPr>
      <t xml:space="preserve"> , </t>
    </r>
    <r>
      <rPr>
        <b/>
        <sz val="12"/>
        <color indexed="10"/>
        <rFont val="Calibri"/>
        <family val="2"/>
      </rPr>
      <t>PDP= 1618 PSI</t>
    </r>
    <r>
      <rPr>
        <b/>
        <sz val="12"/>
        <color indexed="12"/>
        <rFont val="Calibri"/>
        <family val="2"/>
      </rPr>
      <t xml:space="preserve">,  M.T= 213 F, 
BHT = 196 F </t>
    </r>
  </si>
  <si>
    <r>
      <t xml:space="preserve">Freq =50 HZ, AMP=16.4 A, </t>
    </r>
    <r>
      <rPr>
        <b/>
        <sz val="12"/>
        <color indexed="10"/>
        <rFont val="Calibri"/>
        <family val="2"/>
      </rPr>
      <t>P.I.P.=730 PSI</t>
    </r>
    <r>
      <rPr>
        <b/>
        <sz val="12"/>
        <color indexed="12"/>
        <rFont val="Calibri"/>
        <family val="2"/>
      </rPr>
      <t xml:space="preserve">, </t>
    </r>
    <r>
      <rPr>
        <b/>
        <sz val="12"/>
        <color indexed="10"/>
        <rFont val="Calibri"/>
        <family val="2"/>
      </rPr>
      <t>P.D.P.=1683 PSI</t>
    </r>
    <r>
      <rPr>
        <b/>
        <sz val="12"/>
        <color indexed="12"/>
        <rFont val="Calibri"/>
        <family val="2"/>
      </rPr>
      <t>, WHP/DSP= 190/170 PSI.</t>
    </r>
  </si>
  <si>
    <r>
      <t xml:space="preserve">Freq =50 HZ, AMP=16.6/18.2 A, </t>
    </r>
    <r>
      <rPr>
        <b/>
        <sz val="12"/>
        <color indexed="10"/>
        <rFont val="Calibri"/>
        <family val="2"/>
      </rPr>
      <t>P.I.P.=725 PSI</t>
    </r>
    <r>
      <rPr>
        <b/>
        <sz val="12"/>
        <color indexed="12"/>
        <rFont val="Calibri"/>
        <family val="2"/>
      </rPr>
      <t xml:space="preserve">, </t>
    </r>
    <r>
      <rPr>
        <b/>
        <sz val="12"/>
        <color indexed="10"/>
        <rFont val="Calibri"/>
        <family val="2"/>
      </rPr>
      <t>P.D.P.=1655 PSI</t>
    </r>
    <r>
      <rPr>
        <b/>
        <sz val="12"/>
        <color indexed="12"/>
        <rFont val="Calibri"/>
        <family val="2"/>
      </rPr>
      <t>, BHT = 195 F, M.T = 215 F , WHP= 160 PSI.</t>
    </r>
  </si>
  <si>
    <r>
      <t xml:space="preserve">Freq =50 HZ, AMP=16.5/18 A, </t>
    </r>
    <r>
      <rPr>
        <b/>
        <sz val="12"/>
        <color indexed="10"/>
        <rFont val="Calibri"/>
        <family val="2"/>
      </rPr>
      <t>P.I.P.=724 PSI</t>
    </r>
    <r>
      <rPr>
        <b/>
        <sz val="12"/>
        <color indexed="12"/>
        <rFont val="Calibri"/>
        <family val="2"/>
      </rPr>
      <t xml:space="preserve">, </t>
    </r>
    <r>
      <rPr>
        <b/>
        <sz val="12"/>
        <color indexed="10"/>
        <rFont val="Calibri"/>
        <family val="2"/>
      </rPr>
      <t>P.D.P.=1650 PSI</t>
    </r>
    <r>
      <rPr>
        <b/>
        <sz val="12"/>
        <color indexed="12"/>
        <rFont val="Calibri"/>
        <family val="2"/>
      </rPr>
      <t>, BHT = 196 F, M.T = 213 F , WHP= 175 PSI., WHT = 106 F</t>
    </r>
  </si>
  <si>
    <r>
      <t xml:space="preserve">Freq =50 HZ, AMP=17 A, </t>
    </r>
    <r>
      <rPr>
        <b/>
        <sz val="12"/>
        <color indexed="10"/>
        <rFont val="Calibri"/>
        <family val="2"/>
      </rPr>
      <t>P.I.P.=630 PSI</t>
    </r>
    <r>
      <rPr>
        <b/>
        <sz val="12"/>
        <color indexed="12"/>
        <rFont val="Calibri"/>
        <family val="2"/>
      </rPr>
      <t>,</t>
    </r>
    <r>
      <rPr>
        <b/>
        <sz val="12"/>
        <color indexed="10"/>
        <rFont val="Calibri"/>
        <family val="2"/>
      </rPr>
      <t xml:space="preserve"> P.D.P.=1830 PSI</t>
    </r>
    <r>
      <rPr>
        <b/>
        <sz val="12"/>
        <color indexed="12"/>
        <rFont val="Calibri"/>
        <family val="2"/>
      </rPr>
      <t>, BHT = 195 F, WHP= 160 PSI, WHT=102 F.</t>
    </r>
  </si>
  <si>
    <r>
      <t xml:space="preserve">BAKER , </t>
    </r>
    <r>
      <rPr>
        <b/>
        <u/>
        <sz val="12"/>
        <color indexed="10"/>
        <rFont val="Calibri"/>
        <family val="2"/>
      </rPr>
      <t>EXPECTED RES. DECLINE</t>
    </r>
  </si>
  <si>
    <r>
      <t xml:space="preserve">UNDER W/O TO SWITCH TO S/R SYSTEAM &amp; INSTALL SELECTIVE COMPLETION , ( </t>
    </r>
    <r>
      <rPr>
        <b/>
        <sz val="12"/>
        <color indexed="10"/>
        <rFont val="Calibri"/>
        <family val="2"/>
      </rPr>
      <t xml:space="preserve">KEPT SSD CLOSED AGAINST B-I </t>
    </r>
    <r>
      <rPr>
        <b/>
        <sz val="12"/>
        <color indexed="12"/>
        <rFont val="Calibri"/>
        <family val="2"/>
      </rPr>
      <t xml:space="preserve">) , ( </t>
    </r>
    <r>
      <rPr>
        <b/>
        <sz val="12"/>
        <color indexed="17"/>
        <rFont val="Calibri"/>
        <family val="2"/>
      </rPr>
      <t>B-IV ONLY ON PRODUCTION</t>
    </r>
    <r>
      <rPr>
        <b/>
        <sz val="12"/>
        <color indexed="12"/>
        <rFont val="Calibri"/>
        <family val="2"/>
      </rPr>
      <t xml:space="preserve"> ) , R/U FOR NEW 912 M-II S/U , ( SH.S = 8" , S.L = 128" ) , RIH WITH 1.75" &amp; </t>
    </r>
    <r>
      <rPr>
        <b/>
        <sz val="12"/>
        <color indexed="17"/>
        <rFont val="Calibri"/>
        <family val="2"/>
      </rPr>
      <t>NEW S/R GRAD -D</t>
    </r>
    <r>
      <rPr>
        <b/>
        <sz val="12"/>
        <color indexed="12"/>
        <rFont val="Calibri"/>
        <family val="2"/>
      </rPr>
      <t xml:space="preserve"> ( 30X1" +110X7/8"+93X1" ) , ON STREAM </t>
    </r>
    <r>
      <rPr>
        <b/>
        <sz val="12"/>
        <color indexed="10"/>
        <rFont val="Calibri"/>
        <family val="2"/>
      </rPr>
      <t>11/10/2013</t>
    </r>
  </si>
  <si>
    <r>
      <t>VALVE ROD PARTED , MANY TRIALS TO FISH W/O SUCCESS , RETRIEVED O-SHOT ,</t>
    </r>
    <r>
      <rPr>
        <b/>
        <sz val="12"/>
        <color indexed="10"/>
        <rFont val="Calibri"/>
        <family val="2"/>
      </rPr>
      <t xml:space="preserve"> </t>
    </r>
    <r>
      <rPr>
        <b/>
        <u/>
        <sz val="12"/>
        <color indexed="10"/>
        <rFont val="Calibri"/>
        <family val="2"/>
      </rPr>
      <t xml:space="preserve">( </t>
    </r>
    <r>
      <rPr>
        <b/>
        <u/>
        <sz val="12"/>
        <rFont val="Calibri"/>
        <family val="2"/>
      </rPr>
      <t>DHP LOST IN THE WELL @ P.S.N</t>
    </r>
    <r>
      <rPr>
        <b/>
        <sz val="12"/>
        <color indexed="10"/>
        <rFont val="Calibri"/>
        <family val="2"/>
      </rPr>
      <t xml:space="preserve">) , RIH W/ 2" ANCHOR PUMP , </t>
    </r>
    <r>
      <rPr>
        <b/>
        <sz val="12"/>
        <color indexed="12"/>
        <rFont val="Calibri"/>
        <family val="2"/>
      </rPr>
      <t xml:space="preserve">RET. </t>
    </r>
    <r>
      <rPr>
        <b/>
        <sz val="12"/>
        <color indexed="10"/>
        <rFont val="Calibri"/>
        <family val="2"/>
      </rPr>
      <t xml:space="preserve">2 X1" </t>
    </r>
    <r>
      <rPr>
        <b/>
        <sz val="12"/>
        <color indexed="12"/>
        <rFont val="Calibri"/>
        <family val="2"/>
      </rPr>
      <t>RODS</t>
    </r>
    <r>
      <rPr>
        <b/>
        <sz val="12"/>
        <color indexed="10"/>
        <rFont val="Calibri"/>
        <family val="2"/>
      </rPr>
      <t xml:space="preserve"> ,</t>
    </r>
    <r>
      <rPr>
        <b/>
        <sz val="12"/>
        <color indexed="12"/>
        <rFont val="Calibri"/>
        <family val="2"/>
      </rPr>
      <t xml:space="preserve"> NOT PRODUCE , R.TRIP WITH ANCHOR PUMP , RET. </t>
    </r>
    <r>
      <rPr>
        <b/>
        <sz val="12"/>
        <color indexed="10"/>
        <rFont val="Calibri"/>
        <family val="2"/>
      </rPr>
      <t xml:space="preserve">1 X1" </t>
    </r>
    <r>
      <rPr>
        <b/>
        <sz val="12"/>
        <color indexed="12"/>
        <rFont val="Calibri"/>
        <family val="2"/>
      </rPr>
      <t xml:space="preserve">RODS , </t>
    </r>
    <r>
      <rPr>
        <b/>
        <u/>
        <sz val="12"/>
        <color indexed="12"/>
        <rFont val="Calibri"/>
        <family val="2"/>
      </rPr>
      <t>TOTAL RET.</t>
    </r>
    <r>
      <rPr>
        <b/>
        <u/>
        <sz val="12"/>
        <color indexed="10"/>
        <rFont val="Calibri"/>
        <family val="2"/>
      </rPr>
      <t xml:space="preserve"> 3 X1"</t>
    </r>
    <r>
      <rPr>
        <b/>
        <u/>
        <sz val="12"/>
        <color indexed="12"/>
        <rFont val="Calibri"/>
        <family val="2"/>
      </rPr>
      <t xml:space="preserve"> RODS</t>
    </r>
    <r>
      <rPr>
        <b/>
        <sz val="12"/>
        <color indexed="12"/>
        <rFont val="Calibri"/>
        <family val="2"/>
      </rPr>
      <t xml:space="preserve"> , </t>
    </r>
    <r>
      <rPr>
        <b/>
        <sz val="12"/>
        <color indexed="10"/>
        <rFont val="Calibri"/>
        <family val="2"/>
      </rPr>
      <t>SET ANCHOR PUMP @ 5750 FT</t>
    </r>
    <r>
      <rPr>
        <b/>
        <sz val="12"/>
        <color indexed="12"/>
        <rFont val="Calibri"/>
        <family val="2"/>
      </rPr>
      <t xml:space="preserve"> , ON STREAM </t>
    </r>
    <r>
      <rPr>
        <b/>
        <u/>
        <sz val="12"/>
        <color indexed="10"/>
        <rFont val="Calibri"/>
        <family val="2"/>
      </rPr>
      <t>13/12/14</t>
    </r>
  </si>
  <si>
    <r>
      <t xml:space="preserve">NORMAL CARD , </t>
    </r>
    <r>
      <rPr>
        <b/>
        <sz val="12"/>
        <color indexed="10"/>
        <rFont val="Calibri"/>
        <family val="2"/>
      </rPr>
      <t>F.L FOR B-I ,IV</t>
    </r>
  </si>
  <si>
    <r>
      <t>NO PUMP ACTION ,  R.TRIP WITH 2 ANCHOR PUMP , RET. 1 X1" RODS , SET ANCHOR PUMP @ 5700 FT , ON STREAM</t>
    </r>
    <r>
      <rPr>
        <b/>
        <sz val="12"/>
        <color indexed="10"/>
        <rFont val="Calibri"/>
        <family val="2"/>
      </rPr>
      <t xml:space="preserve"> 18/2/15</t>
    </r>
  </si>
  <si>
    <r>
      <t xml:space="preserve">NO PUMP ACTION ,  R.TRIP WITH </t>
    </r>
    <r>
      <rPr>
        <b/>
        <sz val="12"/>
        <color indexed="10"/>
        <rFont val="Calibri"/>
        <family val="2"/>
      </rPr>
      <t>2" ANCHOR PUMP</t>
    </r>
    <r>
      <rPr>
        <b/>
        <sz val="12"/>
        <color indexed="12"/>
        <rFont val="Calibri"/>
        <family val="2"/>
      </rPr>
      <t xml:space="preserve"> , RET. </t>
    </r>
    <r>
      <rPr>
        <b/>
        <sz val="12"/>
        <color indexed="10"/>
        <rFont val="Calibri"/>
        <family val="2"/>
      </rPr>
      <t>10 X1"</t>
    </r>
    <r>
      <rPr>
        <b/>
        <sz val="12"/>
        <color indexed="12"/>
        <rFont val="Calibri"/>
        <family val="2"/>
      </rPr>
      <t xml:space="preserve"> RODS , SET</t>
    </r>
    <r>
      <rPr>
        <b/>
        <sz val="12"/>
        <color indexed="10"/>
        <rFont val="Calibri"/>
        <family val="2"/>
      </rPr>
      <t xml:space="preserve"> ANCHOR PUMP @ 5450 FT</t>
    </r>
    <r>
      <rPr>
        <b/>
        <sz val="12"/>
        <color indexed="12"/>
        <rFont val="Calibri"/>
        <family val="2"/>
      </rPr>
      <t>, ON STREAM</t>
    </r>
  </si>
  <si>
    <r>
      <t>BAKER (</t>
    </r>
    <r>
      <rPr>
        <b/>
        <sz val="12"/>
        <color indexed="10"/>
        <rFont val="Calibri"/>
        <family val="2"/>
      </rPr>
      <t>ANCHOR PUMP</t>
    </r>
    <r>
      <rPr>
        <b/>
        <sz val="12"/>
        <color indexed="12"/>
        <rFont val="Calibri"/>
        <family val="2"/>
      </rPr>
      <t xml:space="preserve">) , </t>
    </r>
    <r>
      <rPr>
        <b/>
        <sz val="12"/>
        <color indexed="17"/>
        <rFont val="Calibri"/>
        <family val="2"/>
      </rPr>
      <t>B-I&amp;IV</t>
    </r>
  </si>
  <si>
    <r>
      <t xml:space="preserve">NO PUMP ACTION , </t>
    </r>
    <r>
      <rPr>
        <b/>
        <sz val="12"/>
        <color indexed="10"/>
        <rFont val="Calibri"/>
        <family val="2"/>
      </rPr>
      <t xml:space="preserve"> 2</t>
    </r>
    <r>
      <rPr>
        <b/>
        <sz val="12"/>
        <color indexed="12"/>
        <rFont val="Calibri"/>
        <family val="2"/>
      </rPr>
      <t xml:space="preserve"> R.TRIP WITH </t>
    </r>
    <r>
      <rPr>
        <b/>
        <sz val="12"/>
        <color indexed="10"/>
        <rFont val="Calibri"/>
        <family val="2"/>
      </rPr>
      <t>2" ANCHOR PUMP</t>
    </r>
    <r>
      <rPr>
        <b/>
        <sz val="12"/>
        <color indexed="12"/>
        <rFont val="Calibri"/>
        <family val="2"/>
      </rPr>
      <t xml:space="preserve"> , TOTAL RET. </t>
    </r>
    <r>
      <rPr>
        <b/>
        <sz val="12"/>
        <color indexed="10"/>
        <rFont val="Calibri"/>
        <family val="2"/>
      </rPr>
      <t>15 X1"</t>
    </r>
    <r>
      <rPr>
        <b/>
        <sz val="12"/>
        <color indexed="12"/>
        <rFont val="Calibri"/>
        <family val="2"/>
      </rPr>
      <t xml:space="preserve"> RODS , SET</t>
    </r>
    <r>
      <rPr>
        <b/>
        <sz val="12"/>
        <color indexed="10"/>
        <rFont val="Calibri"/>
        <family val="2"/>
      </rPr>
      <t xml:space="preserve"> ANCHOR PUMP @ 5075 FT</t>
    </r>
    <r>
      <rPr>
        <b/>
        <sz val="12"/>
        <color indexed="12"/>
        <rFont val="Calibri"/>
        <family val="2"/>
      </rPr>
      <t>, ON STREAM</t>
    </r>
  </si>
  <si>
    <r>
      <t xml:space="preserve">GAS INTERFERENCE , </t>
    </r>
    <r>
      <rPr>
        <b/>
        <sz val="12"/>
        <color indexed="10"/>
        <rFont val="Calibri"/>
        <family val="2"/>
      </rPr>
      <t>P.FILLAGE +/- 50 %</t>
    </r>
    <r>
      <rPr>
        <b/>
        <sz val="12"/>
        <color indexed="12"/>
        <rFont val="Calibri"/>
        <family val="2"/>
      </rPr>
      <t xml:space="preserve"> </t>
    </r>
  </si>
  <si>
    <r>
      <t xml:space="preserve">FLUID POUND, </t>
    </r>
    <r>
      <rPr>
        <b/>
        <sz val="12"/>
        <color indexed="10"/>
        <rFont val="Calibri"/>
        <family val="2"/>
      </rPr>
      <t>P. FILLAGE= 70 %</t>
    </r>
  </si>
  <si>
    <r>
      <t>GAS INTERFERENCE ,</t>
    </r>
    <r>
      <rPr>
        <b/>
        <sz val="12"/>
        <color indexed="10"/>
        <rFont val="Calibri"/>
        <family val="2"/>
      </rPr>
      <t xml:space="preserve"> P.FILLAGE +/- 82 % </t>
    </r>
  </si>
  <si>
    <r>
      <t>GAS INTERFERENCE ,</t>
    </r>
    <r>
      <rPr>
        <b/>
        <sz val="12"/>
        <color indexed="10"/>
        <rFont val="Calibri"/>
        <family val="2"/>
      </rPr>
      <t xml:space="preserve"> P.FILLAGE +/- 80 % </t>
    </r>
  </si>
  <si>
    <r>
      <t>GAS INTERFERENCE ,</t>
    </r>
    <r>
      <rPr>
        <b/>
        <sz val="12"/>
        <color indexed="10"/>
        <rFont val="Calibri"/>
        <family val="2"/>
      </rPr>
      <t xml:space="preserve"> P.FILLAGE +/- 83 % </t>
    </r>
  </si>
  <si>
    <r>
      <rPr>
        <b/>
        <sz val="12"/>
        <color indexed="10"/>
        <rFont val="Calibri"/>
        <family val="2"/>
      </rPr>
      <t>PIP= 430 PSI</t>
    </r>
    <r>
      <rPr>
        <b/>
        <sz val="12"/>
        <color indexed="12"/>
        <rFont val="Calibri"/>
        <family val="2"/>
      </rPr>
      <t xml:space="preserve"> , PDP= 1635 PSI, BHT= 185 F, M.T.= 215 F, FREQ.= 47 HZ, AMP= 8 A , WHP= 150 PSI. </t>
    </r>
  </si>
  <si>
    <r>
      <t xml:space="preserve">FREQ= 50 HZ , AMP = 12.6/13.3 A , </t>
    </r>
    <r>
      <rPr>
        <b/>
        <sz val="12"/>
        <color indexed="10"/>
        <rFont val="Calibri"/>
        <family val="2"/>
      </rPr>
      <t xml:space="preserve">PIP = 329 PSI </t>
    </r>
    <r>
      <rPr>
        <b/>
        <sz val="12"/>
        <color indexed="12"/>
        <rFont val="Calibri"/>
        <family val="2"/>
      </rPr>
      <t>, PDP=1955 PSI , MT=229 F , BHT=185 F , WHP=155 PSI , WHT=86 F.</t>
    </r>
  </si>
  <si>
    <r>
      <t>FREQ= 50 HZ , AMP = 10 A ,</t>
    </r>
    <r>
      <rPr>
        <b/>
        <sz val="12"/>
        <color indexed="10"/>
        <rFont val="Calibri"/>
        <family val="2"/>
      </rPr>
      <t xml:space="preserve"> PIP = 313 PSI</t>
    </r>
    <r>
      <rPr>
        <b/>
        <sz val="12"/>
        <color indexed="12"/>
        <rFont val="Calibri"/>
        <family val="2"/>
      </rPr>
      <t xml:space="preserve"> , PDP=2004 PSI , MT=230 F , BHT=185 F , WHP=165 PSI</t>
    </r>
  </si>
  <si>
    <r>
      <t xml:space="preserve">FREQ= 50 HZ , AMP = 8.9/11.1 A , </t>
    </r>
    <r>
      <rPr>
        <b/>
        <sz val="12"/>
        <color indexed="10"/>
        <rFont val="Calibri"/>
        <family val="2"/>
      </rPr>
      <t xml:space="preserve">PIP = 284 PSI </t>
    </r>
    <r>
      <rPr>
        <b/>
        <sz val="12"/>
        <color indexed="12"/>
        <rFont val="Calibri"/>
        <family val="2"/>
      </rPr>
      <t>, PDP=2090 PSI , MT=228 F , BHT=184 F , WHP=175PSI</t>
    </r>
  </si>
  <si>
    <r>
      <t xml:space="preserve">FREQ= 50 HZ , AMP = 9/12 A , </t>
    </r>
    <r>
      <rPr>
        <b/>
        <sz val="12"/>
        <color indexed="10"/>
        <rFont val="Calibri"/>
        <family val="2"/>
      </rPr>
      <t>PIP = 310 PSI</t>
    </r>
    <r>
      <rPr>
        <b/>
        <sz val="12"/>
        <color indexed="12"/>
        <rFont val="Calibri"/>
        <family val="2"/>
      </rPr>
      <t xml:space="preserve"> , PDP=2100 PSI , MT=235 F , BHT=185 F , WHP=170PSI</t>
    </r>
  </si>
  <si>
    <r>
      <t xml:space="preserve">FREQ= 50 HZ , AMP = 11/13.5 A , </t>
    </r>
    <r>
      <rPr>
        <b/>
        <sz val="12"/>
        <color indexed="10"/>
        <rFont val="Calibri"/>
        <family val="2"/>
      </rPr>
      <t>PIP = 317 PSI</t>
    </r>
    <r>
      <rPr>
        <b/>
        <sz val="12"/>
        <color indexed="12"/>
        <rFont val="Calibri"/>
        <family val="2"/>
      </rPr>
      <t xml:space="preserve"> , PDP=2100 PSI , MT=234 F , BHT=186 F , WHP=175PSI</t>
    </r>
  </si>
  <si>
    <r>
      <t xml:space="preserve">FREQ= 50 HZ , AMP = 10/13 A , </t>
    </r>
    <r>
      <rPr>
        <b/>
        <sz val="12"/>
        <color indexed="10"/>
        <rFont val="Calibri"/>
        <family val="2"/>
      </rPr>
      <t>PIP = 303 PSI</t>
    </r>
    <r>
      <rPr>
        <b/>
        <sz val="12"/>
        <color indexed="12"/>
        <rFont val="Calibri"/>
        <family val="2"/>
      </rPr>
      <t xml:space="preserve"> , PDP=2087 PSI , MT=237F , BHT=188 F , WHP=150 PSI</t>
    </r>
  </si>
  <si>
    <r>
      <t xml:space="preserve">UNDER W/O DUE TO SHORT CIRCUIT &amp; TO SWITCH TO S/R, ( </t>
    </r>
    <r>
      <rPr>
        <b/>
        <sz val="12"/>
        <color indexed="10"/>
        <rFont val="Calibri"/>
        <family val="2"/>
      </rPr>
      <t>FOUND JACKET &amp; ARMOR DAMAGED @ JT NO 128</t>
    </r>
    <r>
      <rPr>
        <b/>
        <sz val="12"/>
        <color indexed="12"/>
        <rFont val="Calibri"/>
        <family val="2"/>
      </rPr>
      <t xml:space="preserve">  ) , RIH </t>
    </r>
    <r>
      <rPr>
        <b/>
        <sz val="12"/>
        <color indexed="10"/>
        <rFont val="Calibri"/>
        <family val="2"/>
      </rPr>
      <t>W/1.75"</t>
    </r>
    <r>
      <rPr>
        <b/>
        <sz val="12"/>
        <color indexed="12"/>
        <rFont val="Calibri"/>
        <family val="2"/>
      </rPr>
      <t xml:space="preserve"> DHP &amp; S/R ( 25+131+75 ) FROM </t>
    </r>
    <r>
      <rPr>
        <b/>
        <sz val="12"/>
        <color indexed="10"/>
        <rFont val="Calibri"/>
        <family val="2"/>
      </rPr>
      <t>NE-13</t>
    </r>
    <r>
      <rPr>
        <b/>
        <sz val="12"/>
        <color indexed="12"/>
        <rFont val="Calibri"/>
        <family val="2"/>
      </rPr>
      <t xml:space="preserve">, R/U FOR S/U </t>
    </r>
    <r>
      <rPr>
        <b/>
        <sz val="12"/>
        <color indexed="10"/>
        <rFont val="Calibri"/>
        <family val="2"/>
      </rPr>
      <t>M-II 640</t>
    </r>
    <r>
      <rPr>
        <b/>
        <sz val="12"/>
        <color indexed="12"/>
        <rFont val="Calibri"/>
        <family val="2"/>
      </rPr>
      <t xml:space="preserve"> NEW ( S.L.=128" , SH.S=8" ), ON STREAM </t>
    </r>
    <r>
      <rPr>
        <b/>
        <sz val="12"/>
        <color indexed="10"/>
        <rFont val="Calibri"/>
        <family val="2"/>
      </rPr>
      <t>3/7/12</t>
    </r>
  </si>
  <si>
    <r>
      <t xml:space="preserve">BAKER ( </t>
    </r>
    <r>
      <rPr>
        <b/>
        <sz val="12"/>
        <color indexed="10"/>
        <rFont val="Calibri"/>
        <family val="2"/>
      </rPr>
      <t>SWITCH TO S/R</t>
    </r>
    <r>
      <rPr>
        <b/>
        <sz val="12"/>
        <color indexed="12"/>
        <rFont val="Calibri"/>
        <family val="2"/>
      </rPr>
      <t xml:space="preserve"> )</t>
    </r>
  </si>
  <si>
    <r>
      <t xml:space="preserve">SEVERE GAS INTERF. , </t>
    </r>
    <r>
      <rPr>
        <b/>
        <sz val="12"/>
        <color indexed="10"/>
        <rFont val="Calibri"/>
        <family val="2"/>
      </rPr>
      <t>P.FILLAGE 47 %
AFTER SWITCHING TO S/R</t>
    </r>
  </si>
  <si>
    <r>
      <t xml:space="preserve"> GAS INTERF. , </t>
    </r>
    <r>
      <rPr>
        <b/>
        <sz val="12"/>
        <color indexed="10"/>
        <rFont val="Calibri"/>
        <family val="2"/>
      </rPr>
      <t xml:space="preserve">P.FILLAGE 55 %
</t>
    </r>
  </si>
  <si>
    <r>
      <t xml:space="preserve">SEVERE GAS INTERF. , </t>
    </r>
    <r>
      <rPr>
        <b/>
        <sz val="12"/>
        <color indexed="10"/>
        <rFont val="Calibri"/>
        <family val="2"/>
      </rPr>
      <t xml:space="preserve">P.FILLAGE 60 %
</t>
    </r>
  </si>
  <si>
    <r>
      <t xml:space="preserve">SEVERE GAS INTERF. </t>
    </r>
    <r>
      <rPr>
        <b/>
        <sz val="12"/>
        <color indexed="10"/>
        <rFont val="Calibri"/>
        <family val="2"/>
      </rPr>
      <t xml:space="preserve">, P.FILLAGE 35 %
</t>
    </r>
  </si>
  <si>
    <r>
      <t>ROD NO. (</t>
    </r>
    <r>
      <rPr>
        <b/>
        <sz val="12"/>
        <color indexed="10"/>
        <rFont val="Calibri"/>
        <family val="2"/>
      </rPr>
      <t>11X 7/8"</t>
    </r>
    <r>
      <rPr>
        <b/>
        <sz val="12"/>
        <color indexed="12"/>
        <rFont val="Calibri"/>
        <family val="2"/>
      </rPr>
      <t>) UNSCREW , FISHED OK ,</t>
    </r>
    <r>
      <rPr>
        <b/>
        <sz val="12"/>
        <color indexed="10"/>
        <rFont val="Calibri"/>
        <family val="2"/>
      </rPr>
      <t xml:space="preserve"> </t>
    </r>
    <r>
      <rPr>
        <b/>
        <u/>
        <sz val="12"/>
        <color indexed="10"/>
        <rFont val="Calibri"/>
        <family val="2"/>
      </rPr>
      <t>R.TRIP W/ NEW 1.5" DHP</t>
    </r>
    <r>
      <rPr>
        <b/>
        <sz val="12"/>
        <color indexed="12"/>
        <rFont val="Calibri"/>
        <family val="2"/>
      </rPr>
      <t xml:space="preserve"> , ON STREAM</t>
    </r>
  </si>
  <si>
    <r>
      <t xml:space="preserve">BAKER ( </t>
    </r>
    <r>
      <rPr>
        <b/>
        <sz val="12"/>
        <color indexed="10"/>
        <rFont val="Calibri"/>
        <family val="2"/>
      </rPr>
      <t>TBG ONLY</t>
    </r>
    <r>
      <rPr>
        <b/>
        <sz val="12"/>
        <color indexed="12"/>
        <rFont val="Calibri"/>
        <family val="2"/>
      </rPr>
      <t xml:space="preserve"> )</t>
    </r>
  </si>
  <si>
    <r>
      <t xml:space="preserve">FREQ= 50 HZ , AMP = 11 ,  </t>
    </r>
    <r>
      <rPr>
        <b/>
        <sz val="12"/>
        <color indexed="10"/>
        <rFont val="Calibri"/>
        <family val="2"/>
      </rPr>
      <t>PIP = 463 PSI</t>
    </r>
    <r>
      <rPr>
        <b/>
        <sz val="12"/>
        <color indexed="12"/>
        <rFont val="Calibri"/>
        <family val="2"/>
      </rPr>
      <t xml:space="preserve"> , PDP = 2104 PSI , M.T=192 F, BHT=190 F , WHP= 180 PSI</t>
    </r>
  </si>
  <si>
    <r>
      <t xml:space="preserve">DOWN DUE TO ELEC. PROBLEM , STARTED THE WELL , 
( FREQ= 50 HZ , AMP = 11 ,  </t>
    </r>
    <r>
      <rPr>
        <b/>
        <sz val="12"/>
        <color indexed="10"/>
        <rFont val="Calibri"/>
        <family val="2"/>
      </rPr>
      <t xml:space="preserve"> PIP = 544 PSI</t>
    </r>
    <r>
      <rPr>
        <b/>
        <sz val="12"/>
        <color indexed="12"/>
        <rFont val="Calibri"/>
        <family val="2"/>
      </rPr>
      <t xml:space="preserve"> , PDP = 1857 PSI , M.T=194 F, WHP=160 PSI )</t>
    </r>
  </si>
  <si>
    <r>
      <t xml:space="preserve">THE WELL STOPPED DUE TO UNDER LOAD  ,  BLEED OFF GASES , STARTED AGAIN AT 
AMP = 11 A , FREQ = 50 HZ ,  PIP = 422  , PDP = 2012 PSI , M.T = 204 F ,  STARTED THE WELL MANY TIMES , PRODUCE FOR 2 HRS ,  NOT PRODUCE AGAIN , STOPPED THE WELL , </t>
    </r>
    <r>
      <rPr>
        <b/>
        <sz val="12"/>
        <color indexed="10"/>
        <rFont val="Calibri"/>
        <family val="2"/>
      </rPr>
      <t xml:space="preserve"> STATIC PIP = 630 PSI AFTER 12 HRS</t>
    </r>
    <r>
      <rPr>
        <b/>
        <sz val="12"/>
        <color indexed="12"/>
        <rFont val="Calibri"/>
        <family val="2"/>
      </rPr>
      <t xml:space="preserve"> , STARTED THE WELL , NOT PRODUCE , STOPPED THE WELL FOR MONITORING PIP.</t>
    </r>
  </si>
  <si>
    <r>
      <t>INSTALLED DOWN HOLE SENSOR ,</t>
    </r>
    <r>
      <rPr>
        <b/>
        <sz val="12"/>
        <color indexed="10"/>
        <rFont val="Calibri"/>
        <family val="2"/>
      </rPr>
      <t xml:space="preserve"> S.P.I.P = 635 PSI </t>
    </r>
    <r>
      <rPr>
        <b/>
        <sz val="12"/>
        <color indexed="12"/>
        <rFont val="Calibri"/>
        <family val="2"/>
      </rPr>
      <t>, STARTED THE WELL , FREQ= 45HZ , AMP = 10 ,</t>
    </r>
    <r>
      <rPr>
        <b/>
        <sz val="12"/>
        <color indexed="10"/>
        <rFont val="Calibri"/>
        <family val="2"/>
      </rPr>
      <t xml:space="preserve"> PIP = 480 PSI</t>
    </r>
    <r>
      <rPr>
        <b/>
        <sz val="12"/>
        <color indexed="12"/>
        <rFont val="Calibri"/>
        <family val="2"/>
      </rPr>
      <t xml:space="preserve"> , PDP = 2100 PSI , BHT = 195 F , WHP = 120 PSI. ,THE WELL NOT PRODUCE , STOPPED THE WELL </t>
    </r>
  </si>
  <si>
    <r>
      <t>STATIC P.I.P=635 PSI, PUMPED +/- 45 BBL WATER THROUGH CSG, STARTED THE WELL, FREQ=45 HZ, A=10.6 A, WHP/DSP = 160/140 PSI,</t>
    </r>
    <r>
      <rPr>
        <b/>
        <sz val="12"/>
        <color indexed="10"/>
        <rFont val="Calibri"/>
        <family val="2"/>
      </rPr>
      <t xml:space="preserve"> P.I.P=798 PSI</t>
    </r>
    <r>
      <rPr>
        <b/>
        <sz val="12"/>
        <color indexed="12"/>
        <rFont val="Calibri"/>
        <family val="2"/>
      </rPr>
      <t xml:space="preserve">, P.D.P=2050 PSI, THE WELL PRODUCED FOR </t>
    </r>
    <r>
      <rPr>
        <b/>
        <sz val="12"/>
        <color indexed="10"/>
        <rFont val="Calibri"/>
        <family val="2"/>
      </rPr>
      <t>2</t>
    </r>
    <r>
      <rPr>
        <b/>
        <sz val="12"/>
        <color indexed="12"/>
        <rFont val="Calibri"/>
        <family val="2"/>
      </rPr>
      <t xml:space="preserve"> HRS , THEN NOT PRODUCE.</t>
    </r>
  </si>
  <si>
    <r>
      <rPr>
        <b/>
        <sz val="12"/>
        <color indexed="10"/>
        <rFont val="Calibri"/>
        <family val="2"/>
      </rPr>
      <t>INCREASED FREQ. TO 52 HZ</t>
    </r>
    <r>
      <rPr>
        <b/>
        <sz val="12"/>
        <color indexed="12"/>
        <rFont val="Calibri"/>
        <family val="2"/>
      </rPr>
      <t xml:space="preserve"> , ( FREQ=52 HZ, A=12.3 A, WHP/DSP = 155/140 PSI, </t>
    </r>
    <r>
      <rPr>
        <b/>
        <sz val="12"/>
        <color indexed="10"/>
        <rFont val="Calibri"/>
        <family val="2"/>
      </rPr>
      <t>P.I.P=375 PSI</t>
    </r>
    <r>
      <rPr>
        <b/>
        <sz val="12"/>
        <color indexed="12"/>
        <rFont val="Calibri"/>
        <family val="2"/>
      </rPr>
      <t>, P.D.P= 2550 PSI, BHT=195 F, MT=196 F ), ON STREAM</t>
    </r>
  </si>
  <si>
    <r>
      <t xml:space="preserve"> FREQ=52 HZ, A=10.6 A, WHP/DSP = 180/170 PSI,</t>
    </r>
    <r>
      <rPr>
        <b/>
        <sz val="12"/>
        <color indexed="10"/>
        <rFont val="Calibri"/>
        <family val="2"/>
      </rPr>
      <t xml:space="preserve"> P.I.P=455 PSI,</t>
    </r>
    <r>
      <rPr>
        <b/>
        <sz val="12"/>
        <color indexed="12"/>
        <rFont val="Calibri"/>
        <family val="2"/>
      </rPr>
      <t xml:space="preserve"> P.D.P= 2195 PSI, 
BHT=192 F, MT =193 F , </t>
    </r>
    <r>
      <rPr>
        <b/>
        <u/>
        <sz val="12"/>
        <color indexed="10"/>
        <rFont val="Calibri"/>
        <family val="2"/>
      </rPr>
      <t>THE WELL PRODUCED +/- 200 BOPD/D</t>
    </r>
  </si>
  <si>
    <r>
      <t xml:space="preserve"> UNDER W/O TO SWITCH TO S/R SYSTEM , ( </t>
    </r>
    <r>
      <rPr>
        <b/>
        <sz val="12"/>
        <color indexed="10"/>
        <rFont val="Calibri"/>
        <family val="2"/>
      </rPr>
      <t xml:space="preserve">FOUND TBG &amp; ESP IN GOOD CONDITION </t>
    </r>
    <r>
      <rPr>
        <b/>
        <sz val="12"/>
        <color indexed="12"/>
        <rFont val="Calibri"/>
        <family val="2"/>
      </rPr>
      <t xml:space="preserve">) , INSTALL ANCHOR CATCHER , RIH WITH 2" DHP WITH </t>
    </r>
    <r>
      <rPr>
        <b/>
        <sz val="12"/>
        <color indexed="10"/>
        <rFont val="Calibri"/>
        <family val="2"/>
      </rPr>
      <t>NEW H-CH S/R</t>
    </r>
    <r>
      <rPr>
        <b/>
        <sz val="12"/>
        <color indexed="12"/>
        <rFont val="Calibri"/>
        <family val="2"/>
      </rPr>
      <t xml:space="preserve"> 
( 25X1"+100X7/8"+109X1" ) , R/U FOR 912 M-II </t>
    </r>
    <r>
      <rPr>
        <b/>
        <sz val="12"/>
        <color indexed="10"/>
        <rFont val="Calibri"/>
        <family val="2"/>
      </rPr>
      <t>S/U FROM SE-8</t>
    </r>
    <r>
      <rPr>
        <b/>
        <sz val="12"/>
        <color indexed="12"/>
        <rFont val="Calibri"/>
        <family val="2"/>
      </rPr>
      <t xml:space="preserve"> ( S.L =128" , SH.S = 8" ) , 
ON STREAM </t>
    </r>
    <r>
      <rPr>
        <b/>
        <u/>
        <sz val="12"/>
        <color indexed="10"/>
        <rFont val="Calibri"/>
        <family val="2"/>
      </rPr>
      <t>29/11/11</t>
    </r>
  </si>
  <si>
    <r>
      <t xml:space="preserve">BAKER ( </t>
    </r>
    <r>
      <rPr>
        <b/>
        <sz val="12"/>
        <color indexed="10"/>
        <rFont val="Calibri"/>
        <family val="2"/>
      </rPr>
      <t>AFTER SWITCHING TO S/R , SH.S =8"</t>
    </r>
    <r>
      <rPr>
        <b/>
        <sz val="12"/>
        <color indexed="12"/>
        <rFont val="Calibri"/>
        <family val="2"/>
      </rPr>
      <t xml:space="preserve"> )</t>
    </r>
  </si>
  <si>
    <r>
      <t xml:space="preserve">BAKER ,  </t>
    </r>
    <r>
      <rPr>
        <b/>
        <sz val="12"/>
        <color indexed="10"/>
        <rFont val="Calibri"/>
        <family val="2"/>
      </rPr>
      <t>SH.S = 10"</t>
    </r>
  </si>
  <si>
    <r>
      <t xml:space="preserve">GAS INTERFERENCE , </t>
    </r>
    <r>
      <rPr>
        <b/>
        <sz val="12"/>
        <color indexed="10"/>
        <rFont val="Calibri"/>
        <family val="2"/>
      </rPr>
      <t xml:space="preserve">P.FILLAGE +/-76 % </t>
    </r>
  </si>
  <si>
    <r>
      <t>NO PUMP ACTION , R.TRIP , NOT PRODUCE , PERFORMED HYDRO. TEST, PRESS. NOT HOLD ,</t>
    </r>
    <r>
      <rPr>
        <b/>
        <u/>
        <sz val="12"/>
        <color indexed="10"/>
        <rFont val="Calibri"/>
        <family val="2"/>
      </rPr>
      <t xml:space="preserve"> 2 </t>
    </r>
    <r>
      <rPr>
        <b/>
        <sz val="12"/>
        <color indexed="12"/>
        <rFont val="Calibri"/>
        <family val="2"/>
      </rPr>
      <t xml:space="preserve">R.TRIP W/ </t>
    </r>
    <r>
      <rPr>
        <b/>
        <u/>
        <sz val="12"/>
        <color indexed="12"/>
        <rFont val="Calibri"/>
        <family val="2"/>
      </rPr>
      <t>2" ANCHOR PUMP</t>
    </r>
    <r>
      <rPr>
        <b/>
        <sz val="12"/>
        <color indexed="12"/>
        <rFont val="Calibri"/>
        <family val="2"/>
      </rPr>
      <t xml:space="preserve"> ( RET. </t>
    </r>
    <r>
      <rPr>
        <b/>
        <sz val="12"/>
        <color indexed="10"/>
        <rFont val="Calibri"/>
        <family val="2"/>
      </rPr>
      <t>5X1" ROD</t>
    </r>
    <r>
      <rPr>
        <b/>
        <sz val="12"/>
        <color indexed="12"/>
        <rFont val="Calibri"/>
        <family val="2"/>
      </rPr>
      <t xml:space="preserve"> ), SET ANCHOR PUMP @ </t>
    </r>
    <r>
      <rPr>
        <b/>
        <sz val="12"/>
        <color indexed="10"/>
        <rFont val="Calibri"/>
        <family val="2"/>
      </rPr>
      <t>5725'</t>
    </r>
    <r>
      <rPr>
        <b/>
        <sz val="12"/>
        <color indexed="12"/>
        <rFont val="Calibri"/>
        <family val="2"/>
      </rPr>
      <t xml:space="preserve"> , ON STREAM</t>
    </r>
  </si>
  <si>
    <r>
      <t xml:space="preserve">NO PUMP ACTION , MANY TRAILS TO START THE WELL WITH ANCHOR PUMP WITHOUT SUCCESS , TOTAL  RETRIEVED ( </t>
    </r>
    <r>
      <rPr>
        <b/>
        <sz val="12"/>
        <color indexed="10"/>
        <rFont val="Calibri"/>
        <family val="2"/>
      </rPr>
      <t>21X1"</t>
    </r>
    <r>
      <rPr>
        <b/>
        <sz val="12"/>
        <color indexed="12"/>
        <rFont val="Calibri"/>
        <family val="2"/>
      </rPr>
      <t xml:space="preserve"> ) RODS ,SET ANCHOR PUMP @ 5200 ' , WAITING FOR W/O</t>
    </r>
  </si>
  <si>
    <r>
      <t xml:space="preserve">UNDER W/O DUE TO TBG LEAK , ( CHECKED PULLED DHP , FOUND PLUNGER STUCK &amp;DHP  HAD  A SAND )  , ( </t>
    </r>
    <r>
      <rPr>
        <b/>
        <sz val="12"/>
        <color indexed="10"/>
        <rFont val="Calibri"/>
        <family val="2"/>
      </rPr>
      <t xml:space="preserve">FOUND CSG COLLAPSE IN DIFRRENT ZONES (  F/ 4533' : 4534.5') , (  F/ 5242' : 5244') &amp; ( F/ 5570' : 5571.5' </t>
    </r>
    <r>
      <rPr>
        <b/>
        <sz val="12"/>
        <color indexed="12"/>
        <rFont val="Calibri"/>
        <family val="2"/>
      </rPr>
      <t xml:space="preserve"> ) , FREE IT OK , INSTALLED SELECTIVE COMPLETION , 
(</t>
    </r>
    <r>
      <rPr>
        <b/>
        <sz val="12"/>
        <color indexed="10"/>
        <rFont val="Calibri"/>
        <family val="2"/>
      </rPr>
      <t xml:space="preserve"> KEPT SSD CLOSED AGAINST B-I&amp;III</t>
    </r>
    <r>
      <rPr>
        <b/>
        <sz val="12"/>
        <color indexed="12"/>
        <rFont val="Calibri"/>
        <family val="2"/>
      </rPr>
      <t xml:space="preserve"> ) , ( </t>
    </r>
    <r>
      <rPr>
        <b/>
        <sz val="12"/>
        <color indexed="17"/>
        <rFont val="Calibri"/>
        <family val="2"/>
      </rPr>
      <t>PRODUCE  FROM B-IV ONLY</t>
    </r>
    <r>
      <rPr>
        <b/>
        <sz val="12"/>
        <color indexed="12"/>
        <rFont val="Calibri"/>
        <family val="2"/>
      </rPr>
      <t xml:space="preserve"> ) ,  RIH WITH 2" DHP WITH THE SAME S/R </t>
    </r>
    <r>
      <rPr>
        <b/>
        <u/>
        <sz val="12"/>
        <color indexed="10"/>
        <rFont val="Calibri"/>
        <family val="2"/>
      </rPr>
      <t>EXCEPT ( 22X7/8" NEW H-CH</t>
    </r>
    <r>
      <rPr>
        <b/>
        <sz val="12"/>
        <color indexed="12"/>
        <rFont val="Calibri"/>
        <family val="2"/>
      </rPr>
      <t xml:space="preserve">) ( 25X1"+121X7/8"+89X1" ) , 
ON STREAM </t>
    </r>
    <r>
      <rPr>
        <b/>
        <sz val="12"/>
        <color indexed="10"/>
        <rFont val="Calibri"/>
        <family val="2"/>
      </rPr>
      <t>3/9/13</t>
    </r>
  </si>
  <si>
    <r>
      <t xml:space="preserve">BAKER( </t>
    </r>
    <r>
      <rPr>
        <b/>
        <sz val="12"/>
        <color indexed="10"/>
        <rFont val="Calibri"/>
        <family val="2"/>
      </rPr>
      <t>B-IV ONLY</t>
    </r>
    <r>
      <rPr>
        <b/>
        <sz val="12"/>
        <color indexed="12"/>
        <rFont val="Calibri"/>
        <family val="2"/>
      </rPr>
      <t xml:space="preserve"> )</t>
    </r>
  </si>
  <si>
    <r>
      <t xml:space="preserve">SEVER GAS INTERFERENCE , </t>
    </r>
    <r>
      <rPr>
        <b/>
        <sz val="12"/>
        <color indexed="10"/>
        <rFont val="Calibri"/>
        <family val="2"/>
      </rPr>
      <t xml:space="preserve">P.FILLAGE +/-33 % </t>
    </r>
  </si>
  <si>
    <r>
      <t xml:space="preserve">NO PUMP ACTION , </t>
    </r>
    <r>
      <rPr>
        <b/>
        <sz val="12"/>
        <color indexed="10"/>
        <rFont val="Calibri"/>
        <family val="2"/>
      </rPr>
      <t>2</t>
    </r>
    <r>
      <rPr>
        <b/>
        <sz val="12"/>
        <color indexed="12"/>
        <rFont val="Calibri"/>
        <family val="2"/>
      </rPr>
      <t xml:space="preserve"> R.TRP </t>
    </r>
    <r>
      <rPr>
        <b/>
        <sz val="12"/>
        <color indexed="10"/>
        <rFont val="Calibri"/>
        <family val="2"/>
      </rPr>
      <t xml:space="preserve">W/ </t>
    </r>
    <r>
      <rPr>
        <b/>
        <u/>
        <sz val="12"/>
        <color indexed="10"/>
        <rFont val="Calibri"/>
        <family val="2"/>
      </rPr>
      <t>1.75" DHP</t>
    </r>
    <r>
      <rPr>
        <b/>
        <sz val="12"/>
        <color indexed="10"/>
        <rFont val="Calibri"/>
        <family val="2"/>
      </rPr>
      <t xml:space="preserve"> </t>
    </r>
    <r>
      <rPr>
        <b/>
        <sz val="12"/>
        <color indexed="12"/>
        <rFont val="Calibri"/>
        <family val="2"/>
      </rPr>
      <t xml:space="preserve">, REPLACED 25X1" </t>
    </r>
    <r>
      <rPr>
        <b/>
        <sz val="12"/>
        <color indexed="10"/>
        <rFont val="Calibri"/>
        <family val="2"/>
      </rPr>
      <t>BY NEW D-78</t>
    </r>
    <r>
      <rPr>
        <b/>
        <sz val="12"/>
        <color indexed="12"/>
        <rFont val="Calibri"/>
        <family val="2"/>
      </rPr>
      <t xml:space="preserve"> , ON STREAM </t>
    </r>
    <r>
      <rPr>
        <b/>
        <sz val="12"/>
        <color indexed="10"/>
        <rFont val="Calibri"/>
        <family val="2"/>
      </rPr>
      <t>16/4/2014</t>
    </r>
  </si>
  <si>
    <r>
      <t>NO PUMP ACTION , RESET</t>
    </r>
    <r>
      <rPr>
        <b/>
        <sz val="12"/>
        <color indexed="12"/>
        <rFont val="Calibri"/>
        <family val="2"/>
      </rPr>
      <t xml:space="preserve"> , ON STREAM </t>
    </r>
    <r>
      <rPr>
        <sz val="11"/>
        <rFont val="Calibri"/>
        <family val="2"/>
        <charset val="204"/>
      </rPr>
      <t/>
    </r>
  </si>
  <si>
    <r>
      <t xml:space="preserve">EXPRO.2 , </t>
    </r>
    <r>
      <rPr>
        <b/>
        <sz val="12"/>
        <color indexed="10"/>
        <rFont val="Calibri"/>
        <family val="2"/>
      </rPr>
      <t>RES. DECLINE , AFTER R.TRIP</t>
    </r>
  </si>
  <si>
    <r>
      <t xml:space="preserve"> UNDER W/O DUE TO TBG LEAK , </t>
    </r>
    <r>
      <rPr>
        <b/>
        <sz val="12"/>
        <color indexed="8"/>
        <rFont val="Calibri"/>
        <family val="2"/>
      </rPr>
      <t>(FOUND LONGITUDINAL CRACK IN JT NO 191 (DIRECTLY ABOVE PSN), FOUND 2.75" GL-SSD (OPENED)</t>
    </r>
    <r>
      <rPr>
        <b/>
        <sz val="12"/>
        <color indexed="12"/>
        <rFont val="Calibri"/>
        <family val="2"/>
      </rPr>
      <t xml:space="preserve">) , </t>
    </r>
    <r>
      <rPr>
        <b/>
        <sz val="12"/>
        <color indexed="10"/>
        <rFont val="Calibri"/>
        <family val="2"/>
      </rPr>
      <t>REPERF. FOR OLD INTERVALS , (B-I,III,IV )</t>
    </r>
    <r>
      <rPr>
        <b/>
        <sz val="12"/>
        <color indexed="12"/>
        <rFont val="Calibri"/>
        <family val="2"/>
      </rPr>
      <t xml:space="preserve"> , </t>
    </r>
    <r>
      <rPr>
        <b/>
        <sz val="12"/>
        <color indexed="10"/>
        <rFont val="Calibri"/>
        <family val="2"/>
      </rPr>
      <t xml:space="preserve">ADD NEW PERF. </t>
    </r>
    <r>
      <rPr>
        <b/>
        <sz val="12"/>
        <color indexed="17"/>
        <rFont val="Calibri"/>
        <family val="2"/>
      </rPr>
      <t>B-I</t>
    </r>
    <r>
      <rPr>
        <b/>
        <sz val="12"/>
        <color indexed="10"/>
        <rFont val="Calibri"/>
        <family val="2"/>
      </rPr>
      <t xml:space="preserve"> (5845-5849)&amp;</t>
    </r>
    <r>
      <rPr>
        <b/>
        <sz val="12"/>
        <color indexed="17"/>
        <rFont val="Calibri"/>
        <family val="2"/>
      </rPr>
      <t xml:space="preserve">B-II </t>
    </r>
    <r>
      <rPr>
        <b/>
        <sz val="12"/>
        <color indexed="10"/>
        <rFont val="Calibri"/>
        <family val="2"/>
      </rPr>
      <t>(5968-5971</t>
    </r>
    <r>
      <rPr>
        <b/>
        <sz val="12"/>
        <color indexed="12"/>
        <rFont val="Calibri"/>
        <family val="2"/>
      </rPr>
      <t xml:space="preserve"> ) ,INSTALL ANCHOR CATCHER INSTEAD OF PKR ,  ( </t>
    </r>
    <r>
      <rPr>
        <b/>
        <sz val="12"/>
        <color indexed="17"/>
        <rFont val="Calibri"/>
        <family val="2"/>
      </rPr>
      <t>B-I,II,III,IV ON PRODUCTION</t>
    </r>
    <r>
      <rPr>
        <b/>
        <sz val="12"/>
        <color indexed="12"/>
        <rFont val="Calibri"/>
        <family val="2"/>
      </rPr>
      <t xml:space="preserve"> ) , RIH W/2" DHP &amp; SAME S/R CONFIG. (25X1" + 121X7/8" + 92X1") , ON STREAM </t>
    </r>
    <r>
      <rPr>
        <b/>
        <sz val="12"/>
        <color indexed="10"/>
        <rFont val="Calibri"/>
        <family val="2"/>
      </rPr>
      <t>3-8-2014</t>
    </r>
  </si>
  <si>
    <r>
      <t>AGIBA PACKAGE , 24 HRS ,</t>
    </r>
    <r>
      <rPr>
        <b/>
        <sz val="12"/>
        <color indexed="17"/>
        <rFont val="Calibri"/>
        <family val="2"/>
      </rPr>
      <t xml:space="preserve"> B-I,II,III,IV</t>
    </r>
  </si>
  <si>
    <r>
      <t xml:space="preserve">AGIBA PACKAGE , </t>
    </r>
    <r>
      <rPr>
        <b/>
        <sz val="12"/>
        <color indexed="17"/>
        <rFont val="Calibri"/>
        <family val="2"/>
      </rPr>
      <t>B-I,II,III,IV</t>
    </r>
  </si>
  <si>
    <r>
      <rPr>
        <b/>
        <sz val="12"/>
        <color indexed="12"/>
        <rFont val="Calibri"/>
        <family val="2"/>
      </rPr>
      <t>ROD NO</t>
    </r>
    <r>
      <rPr>
        <b/>
        <sz val="12"/>
        <rFont val="Calibri"/>
        <family val="2"/>
      </rPr>
      <t xml:space="preserve"> (</t>
    </r>
    <r>
      <rPr>
        <b/>
        <sz val="12"/>
        <color indexed="10"/>
        <rFont val="Calibri"/>
        <family val="2"/>
      </rPr>
      <t>10X1"</t>
    </r>
    <r>
      <rPr>
        <b/>
        <sz val="12"/>
        <color indexed="12"/>
        <rFont val="Calibri"/>
        <family val="2"/>
      </rPr>
      <t xml:space="preserve"> ) PARTED , FISHED OK , REPLACED ,  ON STREAM.</t>
    </r>
  </si>
  <si>
    <r>
      <t xml:space="preserve">EXPRO , </t>
    </r>
    <r>
      <rPr>
        <b/>
        <sz val="12"/>
        <color indexed="10"/>
        <rFont val="Calibri"/>
        <family val="2"/>
      </rPr>
      <t>LOW PUMP EFF.H2S =2 PPM , CO2=2%</t>
    </r>
  </si>
  <si>
    <r>
      <t xml:space="preserve">AGIBA , </t>
    </r>
    <r>
      <rPr>
        <b/>
        <sz val="12"/>
        <color indexed="10"/>
        <rFont val="Calibri"/>
        <family val="2"/>
      </rPr>
      <t>AFTER R.TRIP</t>
    </r>
  </si>
  <si>
    <r>
      <t>ROD NO. (</t>
    </r>
    <r>
      <rPr>
        <b/>
        <sz val="12"/>
        <color indexed="10"/>
        <rFont val="Calibri"/>
        <family val="2"/>
      </rPr>
      <t>32 X 1"</t>
    </r>
    <r>
      <rPr>
        <b/>
        <sz val="12"/>
        <color indexed="12"/>
        <rFont val="Calibri"/>
        <family val="2"/>
      </rPr>
      <t>) PARTED, FISHED OK, REPLACED , ON STREAM</t>
    </r>
  </si>
  <si>
    <r>
      <t>EXPRO TMU #2 ,</t>
    </r>
    <r>
      <rPr>
        <b/>
        <sz val="12"/>
        <color indexed="10"/>
        <rFont val="Calibri"/>
        <family val="2"/>
      </rPr>
      <t xml:space="preserve"> WRONG TEST</t>
    </r>
  </si>
  <si>
    <r>
      <t>ROD NO. (</t>
    </r>
    <r>
      <rPr>
        <b/>
        <sz val="12"/>
        <color indexed="10"/>
        <rFont val="Calibri"/>
        <family val="2"/>
      </rPr>
      <t>45 X 1"</t>
    </r>
    <r>
      <rPr>
        <b/>
        <sz val="12"/>
        <color indexed="12"/>
        <rFont val="Calibri"/>
        <family val="2"/>
      </rPr>
      <t xml:space="preserve">) PARTED, FISHED OK, REPLACED ( </t>
    </r>
    <r>
      <rPr>
        <b/>
        <u/>
        <sz val="12"/>
        <color indexed="10"/>
        <rFont val="Calibri"/>
        <family val="2"/>
      </rPr>
      <t>44X1") BY NEW H-CH</t>
    </r>
    <r>
      <rPr>
        <b/>
        <sz val="12"/>
        <color indexed="12"/>
        <rFont val="Calibri"/>
        <family val="2"/>
      </rPr>
      <t xml:space="preserve">  , </t>
    </r>
    <r>
      <rPr>
        <b/>
        <u/>
        <sz val="12"/>
        <color indexed="10"/>
        <rFont val="Calibri"/>
        <family val="2"/>
      </rPr>
      <t>R.TRIP</t>
    </r>
    <r>
      <rPr>
        <b/>
        <sz val="12"/>
        <color indexed="12"/>
        <rFont val="Calibri"/>
        <family val="2"/>
      </rPr>
      <t xml:space="preserve"> , ON STREAM</t>
    </r>
  </si>
  <si>
    <r>
      <t>ROD NO. (</t>
    </r>
    <r>
      <rPr>
        <b/>
        <sz val="12"/>
        <color indexed="10"/>
        <rFont val="Calibri"/>
        <family val="2"/>
      </rPr>
      <t>62 X 1"</t>
    </r>
    <r>
      <rPr>
        <b/>
        <sz val="12"/>
        <color indexed="12"/>
        <rFont val="Calibri"/>
        <family val="2"/>
      </rPr>
      <t xml:space="preserve">) PARTED, FISHED OK, REPLACED ( </t>
    </r>
    <r>
      <rPr>
        <b/>
        <u/>
        <sz val="12"/>
        <color indexed="10"/>
        <rFont val="Calibri"/>
        <family val="2"/>
      </rPr>
      <t>48X1") BY NEW H-CH</t>
    </r>
    <r>
      <rPr>
        <b/>
        <sz val="12"/>
        <color indexed="12"/>
        <rFont val="Calibri"/>
        <family val="2"/>
      </rPr>
      <t xml:space="preserve">  , </t>
    </r>
    <r>
      <rPr>
        <b/>
        <u/>
        <sz val="12"/>
        <color indexed="10"/>
        <rFont val="Calibri"/>
        <family val="2"/>
      </rPr>
      <t>R.TRIP</t>
    </r>
    <r>
      <rPr>
        <b/>
        <sz val="12"/>
        <color indexed="12"/>
        <rFont val="Calibri"/>
        <family val="2"/>
      </rPr>
      <t xml:space="preserve"> on S/R (106 X1''+  104 X 7/8''+  25 X1''  S.BAR) , ON STREAM</t>
    </r>
  </si>
  <si>
    <r>
      <t xml:space="preserve">NO PUMP ACTION , PERFORMED HYDRO. TEST, NOT HOLD ,  R.TRIP W/ </t>
    </r>
    <r>
      <rPr>
        <b/>
        <sz val="12"/>
        <color indexed="10"/>
        <rFont val="Calibri"/>
        <family val="2"/>
      </rPr>
      <t>2" ANCHOR PUMP</t>
    </r>
    <r>
      <rPr>
        <b/>
        <sz val="12"/>
        <color indexed="12"/>
        <rFont val="Calibri"/>
        <family val="2"/>
      </rPr>
      <t xml:space="preserve">        ( RET. 5X1" ROD ), SET ANCHOR PUMP @ 5500' , ON STREAM 16/10/2015</t>
    </r>
  </si>
  <si>
    <r>
      <t xml:space="preserve">EXPRO TMU#1 , </t>
    </r>
    <r>
      <rPr>
        <b/>
        <sz val="12"/>
        <color indexed="10"/>
        <rFont val="Calibri"/>
        <family val="2"/>
      </rPr>
      <t>ANCHOR PUMP</t>
    </r>
  </si>
  <si>
    <r>
      <t>BAKER ,</t>
    </r>
    <r>
      <rPr>
        <b/>
        <sz val="12"/>
        <color indexed="10"/>
        <rFont val="Calibri"/>
        <family val="2"/>
      </rPr>
      <t xml:space="preserve"> RES. DECLINE</t>
    </r>
  </si>
  <si>
    <r>
      <t xml:space="preserve">SEVER GAS INTERFERANCE , 
</t>
    </r>
    <r>
      <rPr>
        <b/>
        <sz val="12"/>
        <color indexed="10"/>
        <rFont val="Calibri"/>
        <family val="2"/>
      </rPr>
      <t>P.FILLAGE = 58%</t>
    </r>
  </si>
  <si>
    <r>
      <t xml:space="preserve">ROD NO ( </t>
    </r>
    <r>
      <rPr>
        <b/>
        <sz val="12"/>
        <color indexed="10"/>
        <rFont val="Calibri"/>
        <family val="2"/>
      </rPr>
      <t>5X7/8"</t>
    </r>
    <r>
      <rPr>
        <b/>
        <sz val="12"/>
        <color indexed="12"/>
        <rFont val="Calibri"/>
        <family val="2"/>
      </rPr>
      <t xml:space="preserve"> ) PARTED , FISHED OK , </t>
    </r>
    <r>
      <rPr>
        <b/>
        <sz val="12"/>
        <color indexed="10"/>
        <rFont val="Calibri"/>
        <family val="2"/>
      </rPr>
      <t>REPLACED</t>
    </r>
    <r>
      <rPr>
        <b/>
        <sz val="12"/>
        <color indexed="12"/>
        <rFont val="Calibri"/>
        <family val="2"/>
      </rPr>
      <t xml:space="preserve"> , </t>
    </r>
    <r>
      <rPr>
        <b/>
        <sz val="12"/>
        <color indexed="10"/>
        <rFont val="Calibri"/>
        <family val="2"/>
      </rPr>
      <t>R.TRIP</t>
    </r>
    <r>
      <rPr>
        <b/>
        <sz val="12"/>
        <color indexed="12"/>
        <rFont val="Calibri"/>
        <family val="2"/>
      </rPr>
      <t xml:space="preserve"> , ON STREAM</t>
    </r>
  </si>
  <si>
    <r>
      <t xml:space="preserve">NO PUMP ACTION , PERFORMED HYDRO TEST , FOUND TBG LEAK , R.TRIP WITH </t>
    </r>
    <r>
      <rPr>
        <b/>
        <sz val="12"/>
        <color indexed="10"/>
        <rFont val="Calibri"/>
        <family val="2"/>
      </rPr>
      <t>2" ANCHOR PUMP</t>
    </r>
    <r>
      <rPr>
        <b/>
        <sz val="12"/>
        <color indexed="12"/>
        <rFont val="Calibri"/>
        <family val="2"/>
      </rPr>
      <t xml:space="preserve"> , RETRIEVED ( </t>
    </r>
    <r>
      <rPr>
        <b/>
        <sz val="12"/>
        <color indexed="10"/>
        <rFont val="Calibri"/>
        <family val="2"/>
      </rPr>
      <t>10X1"</t>
    </r>
    <r>
      <rPr>
        <b/>
        <sz val="12"/>
        <color indexed="12"/>
        <rFont val="Calibri"/>
        <family val="2"/>
      </rPr>
      <t xml:space="preserve"> )RODS , </t>
    </r>
    <r>
      <rPr>
        <b/>
        <sz val="12"/>
        <color indexed="10"/>
        <rFont val="Calibri"/>
        <family val="2"/>
      </rPr>
      <t>SET ANCHOR PUMP @ 5450 FT</t>
    </r>
    <r>
      <rPr>
        <b/>
        <sz val="12"/>
        <color indexed="12"/>
        <rFont val="Calibri"/>
        <family val="2"/>
      </rPr>
      <t xml:space="preserve"> , ON STREAM </t>
    </r>
  </si>
  <si>
    <r>
      <t xml:space="preserve">NO PUMP ACTION , R.TRIP WITH ANCHOR PUMP , RETRIEVED  ( </t>
    </r>
    <r>
      <rPr>
        <b/>
        <sz val="12"/>
        <color indexed="10"/>
        <rFont val="Calibri"/>
        <family val="2"/>
      </rPr>
      <t xml:space="preserve"> 15X1</t>
    </r>
    <r>
      <rPr>
        <b/>
        <sz val="12"/>
        <color indexed="12"/>
        <rFont val="Calibri"/>
        <family val="2"/>
      </rPr>
      <t>") , NOT PRODUCE , WAITING FOR W/O</t>
    </r>
  </si>
  <si>
    <r>
      <t xml:space="preserve">UNDER W/O DUE TO TBG LEAK , ( </t>
    </r>
    <r>
      <rPr>
        <b/>
        <sz val="12"/>
        <color indexed="10"/>
        <rFont val="Calibri"/>
        <family val="2"/>
      </rPr>
      <t>FOUND CRACK IN JT NO 187&amp; 189</t>
    </r>
    <r>
      <rPr>
        <b/>
        <sz val="12"/>
        <color indexed="12"/>
        <rFont val="Calibri"/>
        <family val="2"/>
      </rPr>
      <t xml:space="preserve"> ) , INSTALLED ANCHOR CATCHER INSTEAD OFF PHL PKR , RIH WITH 2" DHP WITH </t>
    </r>
    <r>
      <rPr>
        <b/>
        <u/>
        <sz val="12"/>
        <color indexed="10"/>
        <rFont val="Calibri"/>
        <family val="2"/>
      </rPr>
      <t>NEW H-CH S/R</t>
    </r>
    <r>
      <rPr>
        <b/>
        <u/>
        <sz val="12"/>
        <color indexed="12"/>
        <rFont val="Calibri"/>
        <family val="2"/>
      </rPr>
      <t xml:space="preserve"> </t>
    </r>
    <r>
      <rPr>
        <b/>
        <sz val="12"/>
        <color indexed="12"/>
        <rFont val="Calibri"/>
        <family val="2"/>
      </rPr>
      <t xml:space="preserve">
( 25X1"+115X7/8"+90X1" ) ON STREAM </t>
    </r>
    <r>
      <rPr>
        <b/>
        <sz val="12"/>
        <color indexed="10"/>
        <rFont val="Calibri"/>
        <family val="2"/>
      </rPr>
      <t>20/11/12</t>
    </r>
  </si>
  <si>
    <r>
      <t>BAKER ,</t>
    </r>
    <r>
      <rPr>
        <b/>
        <sz val="12"/>
        <color indexed="10"/>
        <rFont val="Calibri"/>
        <family val="2"/>
      </rPr>
      <t xml:space="preserve"> AFTER W/O</t>
    </r>
  </si>
  <si>
    <r>
      <t xml:space="preserve">SEVER F.POUND , </t>
    </r>
    <r>
      <rPr>
        <b/>
        <sz val="12"/>
        <color indexed="10"/>
        <rFont val="Calibri"/>
        <family val="2"/>
      </rPr>
      <t>P.FILLAGE = 67%</t>
    </r>
  </si>
  <si>
    <r>
      <t xml:space="preserve">GAS INTERFERENCE , </t>
    </r>
    <r>
      <rPr>
        <b/>
        <sz val="12"/>
        <color indexed="10"/>
        <rFont val="Calibri"/>
        <family val="2"/>
      </rPr>
      <t>P.FILLAGE = 75%</t>
    </r>
  </si>
  <si>
    <r>
      <t xml:space="preserve">UNDER W/O DUE TO TBG LEAK ,  ( </t>
    </r>
    <r>
      <rPr>
        <b/>
        <sz val="12"/>
        <color indexed="10"/>
        <rFont val="Calibri"/>
        <family val="2"/>
      </rPr>
      <t>FOUND HOLE IN JT NO 33</t>
    </r>
    <r>
      <rPr>
        <b/>
        <sz val="12"/>
        <color indexed="12"/>
        <rFont val="Calibri"/>
        <family val="2"/>
      </rPr>
      <t xml:space="preserve"> ) ,( DETECTED CASING COLLAPSE @ 5270', DRESSED SAME &amp; TESTED CASING, HOLD ),  RIH WITH</t>
    </r>
    <r>
      <rPr>
        <b/>
        <sz val="12"/>
        <color indexed="10"/>
        <rFont val="Calibri"/>
        <family val="2"/>
      </rPr>
      <t xml:space="preserve"> 1.75" DHP</t>
    </r>
    <r>
      <rPr>
        <b/>
        <sz val="12"/>
        <color indexed="12"/>
        <rFont val="Calibri"/>
        <family val="2"/>
      </rPr>
      <t xml:space="preserve"> ON </t>
    </r>
    <r>
      <rPr>
        <b/>
        <sz val="12"/>
        <color indexed="10"/>
        <rFont val="Calibri"/>
        <family val="2"/>
      </rPr>
      <t>NEW N-97</t>
    </r>
    <r>
      <rPr>
        <b/>
        <sz val="12"/>
        <color indexed="12"/>
        <rFont val="Calibri"/>
        <family val="2"/>
      </rPr>
      <t xml:space="preserve"> S/R ( 84X1"+121X7/8"+30X1" ) ON STREAM</t>
    </r>
    <r>
      <rPr>
        <b/>
        <sz val="12"/>
        <color indexed="10"/>
        <rFont val="Calibri"/>
        <family val="2"/>
      </rPr>
      <t xml:space="preserve"> 8/11/13</t>
    </r>
  </si>
  <si>
    <r>
      <t xml:space="preserve"> (  </t>
    </r>
    <r>
      <rPr>
        <b/>
        <sz val="12"/>
        <color indexed="17"/>
        <rFont val="Calibri"/>
        <family val="2"/>
      </rPr>
      <t>PRODUCE FROM  B-I,III,IV</t>
    </r>
    <r>
      <rPr>
        <b/>
        <sz val="12"/>
        <color indexed="12"/>
        <rFont val="Calibri"/>
        <family val="2"/>
      </rPr>
      <t xml:space="preserve">  )  , 
 (</t>
    </r>
    <r>
      <rPr>
        <b/>
        <sz val="12"/>
        <color indexed="10"/>
        <rFont val="Calibri"/>
        <family val="2"/>
      </rPr>
      <t>ISOLATED B-V</t>
    </r>
    <r>
      <rPr>
        <b/>
        <sz val="12"/>
        <color indexed="12"/>
        <rFont val="Calibri"/>
        <family val="2"/>
      </rPr>
      <t xml:space="preserve"> )</t>
    </r>
  </si>
  <si>
    <r>
      <t>BAKER ( TBG ONLY ) 
 (</t>
    </r>
    <r>
      <rPr>
        <b/>
        <sz val="12"/>
        <color indexed="10"/>
        <rFont val="Calibri"/>
        <family val="2"/>
      </rPr>
      <t xml:space="preserve"> S.L  F/96" TO 112" &amp; SH.S F/12" TO 10"</t>
    </r>
    <r>
      <rPr>
        <b/>
        <sz val="12"/>
        <color indexed="12"/>
        <rFont val="Calibri"/>
        <family val="2"/>
      </rPr>
      <t xml:space="preserve"> )</t>
    </r>
  </si>
  <si>
    <r>
      <t>SLIGHT F.POUND ,</t>
    </r>
    <r>
      <rPr>
        <b/>
        <sz val="12"/>
        <color indexed="10"/>
        <rFont val="Calibri"/>
        <family val="2"/>
      </rPr>
      <t xml:space="preserve"> P.FILLAGE +/- 89 %</t>
    </r>
  </si>
  <si>
    <r>
      <t xml:space="preserve">PLUNGER STUCKED, R.TRIP, STILL NO PRODUCTION, RIH W/ 2" ANCHOR PUMP, RETRIEVED 15X1" RODS, </t>
    </r>
    <r>
      <rPr>
        <b/>
        <sz val="12"/>
        <color indexed="10"/>
        <rFont val="Calibri"/>
        <family val="2"/>
      </rPr>
      <t xml:space="preserve"> SET ANCHOR PUMP @ 5500 FT</t>
    </r>
    <r>
      <rPr>
        <b/>
        <sz val="12"/>
        <color indexed="12"/>
        <rFont val="Calibri"/>
        <family val="2"/>
      </rPr>
      <t xml:space="preserve"> ,  ON STREAM, </t>
    </r>
  </si>
  <si>
    <r>
      <t xml:space="preserve">NO PUMP ACTION , R.TRIP (RET. </t>
    </r>
    <r>
      <rPr>
        <b/>
        <sz val="12"/>
        <color indexed="10"/>
        <rFont val="Calibri"/>
        <family val="2"/>
      </rPr>
      <t>1X1"</t>
    </r>
    <r>
      <rPr>
        <b/>
        <sz val="12"/>
        <color indexed="48"/>
        <rFont val="Calibri"/>
        <family val="2"/>
      </rPr>
      <t xml:space="preserve"> ROD) </t>
    </r>
    <r>
      <rPr>
        <b/>
        <sz val="12"/>
        <color indexed="10"/>
        <rFont val="Calibri"/>
        <family val="2"/>
      </rPr>
      <t>SET ANCHOR PUMP @ 5475'</t>
    </r>
    <r>
      <rPr>
        <b/>
        <sz val="12"/>
        <color indexed="48"/>
        <rFont val="Calibri"/>
        <family val="2"/>
      </rPr>
      <t>, ON STREAM</t>
    </r>
  </si>
  <si>
    <r>
      <t xml:space="preserve">NO PUMP ACTION , </t>
    </r>
    <r>
      <rPr>
        <b/>
        <sz val="12"/>
        <color indexed="10"/>
        <rFont val="Calibri"/>
        <family val="2"/>
      </rPr>
      <t>2</t>
    </r>
    <r>
      <rPr>
        <b/>
        <sz val="12"/>
        <color indexed="12"/>
        <rFont val="Calibri"/>
        <family val="2"/>
      </rPr>
      <t xml:space="preserve"> R.TRIP WITH</t>
    </r>
    <r>
      <rPr>
        <b/>
        <u/>
        <sz val="12"/>
        <color indexed="10"/>
        <rFont val="Calibri"/>
        <family val="2"/>
      </rPr>
      <t xml:space="preserve"> 1.75"  ANCHOR PUMP</t>
    </r>
    <r>
      <rPr>
        <b/>
        <sz val="12"/>
        <color indexed="12"/>
        <rFont val="Calibri"/>
        <family val="2"/>
      </rPr>
      <t xml:space="preserve"> , (RET. </t>
    </r>
    <r>
      <rPr>
        <b/>
        <sz val="12"/>
        <color indexed="10"/>
        <rFont val="Calibri"/>
        <family val="2"/>
      </rPr>
      <t>6X1"</t>
    </r>
    <r>
      <rPr>
        <b/>
        <sz val="12"/>
        <color indexed="12"/>
        <rFont val="Calibri"/>
        <family val="2"/>
      </rPr>
      <t xml:space="preserve"> ROD) SET ANCHOR PUMP @ 5325', ON STREAM</t>
    </r>
  </si>
  <si>
    <r>
      <t xml:space="preserve">WHT DECREASED FROM 122 F ( BEFORE R.TRIP ) TO </t>
    </r>
    <r>
      <rPr>
        <b/>
        <sz val="12"/>
        <color indexed="10"/>
        <rFont val="Calibri"/>
        <family val="2"/>
      </rPr>
      <t>110 F</t>
    </r>
    <r>
      <rPr>
        <b/>
        <sz val="12"/>
        <color indexed="12"/>
        <rFont val="Calibri"/>
        <family val="2"/>
      </rPr>
      <t xml:space="preserve"> AFTER R.TRIP ) </t>
    </r>
  </si>
  <si>
    <r>
      <t xml:space="preserve">NO PUMP ACTION, R.TRIP W/ ANCHOR PUMP ( </t>
    </r>
    <r>
      <rPr>
        <b/>
        <sz val="12"/>
        <color indexed="10"/>
        <rFont val="Calibri"/>
        <family val="2"/>
      </rPr>
      <t>RET TOTAL 6 ROD X 1"</t>
    </r>
    <r>
      <rPr>
        <b/>
        <sz val="12"/>
        <color indexed="12"/>
        <rFont val="Calibri"/>
        <family val="2"/>
      </rPr>
      <t xml:space="preserve"> ), ANCHOR PUMP @ 5175', ON STREAM</t>
    </r>
  </si>
  <si>
    <r>
      <t xml:space="preserve">NO PUMP ACTION, R.TRIP W2"/ ANCHOR PUMP  ( </t>
    </r>
    <r>
      <rPr>
        <b/>
        <sz val="12"/>
        <color indexed="10"/>
        <rFont val="Calibri"/>
        <family val="2"/>
      </rPr>
      <t>RET  5 X 1" RODS</t>
    </r>
    <r>
      <rPr>
        <b/>
        <sz val="12"/>
        <color indexed="12"/>
        <rFont val="Calibri"/>
        <family val="2"/>
      </rPr>
      <t xml:space="preserve"> ), ANCHOR PUMP @ 5050', NOT PRODUCE , WAITING FOR W/O</t>
    </r>
  </si>
  <si>
    <r>
      <t>UNDER W/O DUE TO TBG LEAK , (  FOUND HOLE IN JOINT ABOVE P.S.N ( NUM 187</t>
    </r>
    <r>
      <rPr>
        <b/>
        <sz val="12"/>
        <color indexed="12"/>
        <rFont val="Calibri"/>
        <family val="2"/>
      </rPr>
      <t xml:space="preserve"> ) ,SUSPENDE W/O OPERATION , R/M TO E-D-1X , ------------</t>
    </r>
  </si>
  <si>
    <r>
      <t xml:space="preserve">CONT'D W/O , RIH WITH SELECTIVE COMPLETION ,( </t>
    </r>
    <r>
      <rPr>
        <b/>
        <sz val="12"/>
        <color indexed="10"/>
        <rFont val="Calibri"/>
        <family val="2"/>
      </rPr>
      <t>KEPT SSD CLOSED AGAINST B-I,III,IV</t>
    </r>
    <r>
      <rPr>
        <b/>
        <sz val="12"/>
        <color indexed="12"/>
        <rFont val="Calibri"/>
        <family val="2"/>
      </rPr>
      <t xml:space="preserve"> )  ,  (</t>
    </r>
    <r>
      <rPr>
        <b/>
        <sz val="12"/>
        <color indexed="17"/>
        <rFont val="Calibri"/>
        <family val="2"/>
      </rPr>
      <t xml:space="preserve"> PRODUCE FROM B-V ONLY</t>
    </r>
    <r>
      <rPr>
        <b/>
        <sz val="12"/>
        <color indexed="12"/>
        <rFont val="Calibri"/>
        <family val="2"/>
      </rPr>
      <t xml:space="preserve"> )  , </t>
    </r>
    <r>
      <rPr>
        <b/>
        <sz val="12"/>
        <rFont val="Calibri"/>
        <family val="2"/>
      </rPr>
      <t>KEPT KILLING SSD CLOSED !!!</t>
    </r>
    <r>
      <rPr>
        <b/>
        <sz val="12"/>
        <color indexed="12"/>
        <rFont val="Calibri"/>
        <family val="2"/>
      </rPr>
      <t xml:space="preserve"> ,  RIH WITH 1.75 " DHP &amp; </t>
    </r>
    <r>
      <rPr>
        <b/>
        <sz val="12"/>
        <color indexed="10"/>
        <rFont val="Calibri"/>
        <family val="2"/>
      </rPr>
      <t>S/R S-88 COND.2</t>
    </r>
    <r>
      <rPr>
        <b/>
        <sz val="12"/>
        <color indexed="12"/>
        <rFont val="Calibri"/>
        <family val="2"/>
      </rPr>
      <t xml:space="preserve"> (25 X 1" + 118 X 7/8" + 82X1" ) , ON STREAM 
</t>
    </r>
    <r>
      <rPr>
        <b/>
        <sz val="12"/>
        <color indexed="10"/>
        <rFont val="Calibri"/>
        <family val="2"/>
      </rPr>
      <t>22-6-2014</t>
    </r>
  </si>
  <si>
    <r>
      <t xml:space="preserve">NO PUMP ACTION, R.TRIP </t>
    </r>
    <r>
      <rPr>
        <b/>
        <sz val="12"/>
        <color indexed="10"/>
        <rFont val="Calibri"/>
        <family val="2"/>
      </rPr>
      <t xml:space="preserve">W/1.5" </t>
    </r>
    <r>
      <rPr>
        <b/>
        <sz val="12"/>
        <color indexed="12"/>
        <rFont val="Calibri"/>
        <family val="2"/>
      </rPr>
      <t xml:space="preserve">DHP, ON STREAM </t>
    </r>
    <r>
      <rPr>
        <b/>
        <sz val="12"/>
        <color indexed="10"/>
        <rFont val="Calibri"/>
        <family val="2"/>
      </rPr>
      <t>25-7-2014</t>
    </r>
  </si>
  <si>
    <r>
      <t xml:space="preserve">EXPRO ,  </t>
    </r>
    <r>
      <rPr>
        <b/>
        <sz val="12"/>
        <color indexed="17"/>
        <rFont val="Calibri"/>
        <family val="2"/>
      </rPr>
      <t>( PRODUCE FROM B-V ONLY</t>
    </r>
    <r>
      <rPr>
        <b/>
        <sz val="12"/>
        <color indexed="12"/>
        <rFont val="Calibri"/>
        <family val="2"/>
      </rPr>
      <t xml:space="preserve"> ) </t>
    </r>
    <r>
      <rPr>
        <b/>
        <sz val="12"/>
        <color indexed="10"/>
        <rFont val="Calibri"/>
        <family val="2"/>
      </rPr>
      <t>KEPT SSD CLOSED AGAINST B-I,III,IV</t>
    </r>
    <r>
      <rPr>
        <b/>
        <sz val="12"/>
        <color indexed="12"/>
        <rFont val="Calibri"/>
        <family val="2"/>
      </rPr>
      <t xml:space="preserve"> )</t>
    </r>
  </si>
  <si>
    <r>
      <t xml:space="preserve"> </t>
    </r>
    <r>
      <rPr>
        <b/>
        <sz val="12"/>
        <color indexed="10"/>
        <rFont val="Calibri"/>
        <family val="2"/>
      </rPr>
      <t>ISOLATED B-V</t>
    </r>
    <r>
      <rPr>
        <b/>
        <sz val="12"/>
        <color indexed="12"/>
        <rFont val="Calibri"/>
        <family val="2"/>
      </rPr>
      <t xml:space="preserve"> BY FWG PLUG AND </t>
    </r>
    <r>
      <rPr>
        <b/>
        <sz val="12"/>
        <color indexed="10"/>
        <rFont val="Calibri"/>
        <family val="2"/>
      </rPr>
      <t>OPEN SSD</t>
    </r>
    <r>
      <rPr>
        <b/>
        <sz val="12"/>
        <color indexed="12"/>
        <rFont val="Calibri"/>
        <family val="2"/>
      </rPr>
      <t xml:space="preserve"> AGAINST (</t>
    </r>
    <r>
      <rPr>
        <b/>
        <sz val="12"/>
        <color indexed="17"/>
        <rFont val="Calibri"/>
        <family val="2"/>
      </rPr>
      <t>B-I,III,IV</t>
    </r>
    <r>
      <rPr>
        <b/>
        <sz val="12"/>
        <color indexed="12"/>
        <rFont val="Calibri"/>
        <family val="2"/>
      </rPr>
      <t>),(</t>
    </r>
    <r>
      <rPr>
        <sz val="10"/>
        <rFont val="Calibri"/>
        <family val="2"/>
      </rPr>
      <t xml:space="preserve"> </t>
    </r>
    <r>
      <rPr>
        <b/>
        <u/>
        <sz val="12"/>
        <rFont val="Calibri"/>
        <family val="2"/>
      </rPr>
      <t>KILLING SSD STILL CLOSED</t>
    </r>
    <r>
      <rPr>
        <b/>
        <sz val="12"/>
        <color indexed="12"/>
        <rFont val="Calibri"/>
        <family val="2"/>
      </rPr>
      <t xml:space="preserve">)  </t>
    </r>
    <r>
      <rPr>
        <b/>
        <sz val="12"/>
        <color indexed="10"/>
        <rFont val="Calibri"/>
        <family val="2"/>
      </rPr>
      <t>,R.TRIP WITH</t>
    </r>
    <r>
      <rPr>
        <b/>
        <u/>
        <sz val="12"/>
        <color indexed="10"/>
        <rFont val="Calibri"/>
        <family val="2"/>
      </rPr>
      <t xml:space="preserve"> 1.75" DHP</t>
    </r>
    <r>
      <rPr>
        <b/>
        <sz val="12"/>
        <color indexed="12"/>
        <rFont val="Calibri"/>
        <family val="2"/>
      </rPr>
      <t xml:space="preserve"> ,ON STREAM</t>
    </r>
  </si>
  <si>
    <r>
      <t xml:space="preserve">AL.AHLIA , </t>
    </r>
    <r>
      <rPr>
        <b/>
        <sz val="12"/>
        <color indexed="10"/>
        <rFont val="Calibri"/>
        <family val="2"/>
      </rPr>
      <t>B- I,II,III,V</t>
    </r>
  </si>
  <si>
    <r>
      <t xml:space="preserve">UNDER W/O TO W.S.O , ( </t>
    </r>
    <r>
      <rPr>
        <b/>
        <sz val="12"/>
        <color indexed="10"/>
        <rFont val="Calibri"/>
        <family val="2"/>
      </rPr>
      <t>ISOLATED B-V BY B. PLUG , PRODUCE FROM B-I , II , III  , PSN ABOVE ANCHOR CATCHER )</t>
    </r>
    <r>
      <rPr>
        <b/>
        <sz val="12"/>
        <color indexed="48"/>
        <rFont val="Calibri"/>
        <family val="2"/>
      </rPr>
      <t xml:space="preserve"> , INSTALL KTH  , STRING UNDER TESTION 18 KIB , RIH WITH 1.75" RHAC PUMP WITH SAME S/R ( 26+126+83 ) , ON STREAM </t>
    </r>
  </si>
  <si>
    <r>
      <t xml:space="preserve">BAKER , </t>
    </r>
    <r>
      <rPr>
        <b/>
        <sz val="12"/>
        <color indexed="10"/>
        <rFont val="Calibri"/>
        <family val="2"/>
      </rPr>
      <t xml:space="preserve">B-I,II,III , AFTER W/O </t>
    </r>
  </si>
  <si>
    <r>
      <t xml:space="preserve">BAKER </t>
    </r>
    <r>
      <rPr>
        <b/>
        <sz val="12"/>
        <color indexed="30"/>
        <rFont val="Calibri"/>
        <family val="2"/>
      </rPr>
      <t>(</t>
    </r>
    <r>
      <rPr>
        <b/>
        <sz val="12"/>
        <color indexed="12"/>
        <rFont val="Calibri"/>
        <family val="2"/>
      </rPr>
      <t xml:space="preserve"> </t>
    </r>
    <r>
      <rPr>
        <b/>
        <sz val="12"/>
        <color indexed="10"/>
        <rFont val="Calibri"/>
        <family val="2"/>
      </rPr>
      <t xml:space="preserve">SH.S=8" </t>
    </r>
    <r>
      <rPr>
        <b/>
        <sz val="12"/>
        <color indexed="30"/>
        <rFont val="Calibri"/>
        <family val="2"/>
      </rPr>
      <t>)</t>
    </r>
  </si>
  <si>
    <r>
      <t xml:space="preserve">FLUID POUND , </t>
    </r>
    <r>
      <rPr>
        <b/>
        <sz val="12"/>
        <color indexed="10"/>
        <rFont val="Calibri"/>
        <family val="2"/>
      </rPr>
      <t>P.FILLAGE = 85 %</t>
    </r>
  </si>
  <si>
    <r>
      <t xml:space="preserve">SLIGHT F. POUND , </t>
    </r>
    <r>
      <rPr>
        <b/>
        <sz val="12"/>
        <color indexed="10"/>
        <rFont val="Calibri"/>
        <family val="2"/>
      </rPr>
      <t>P.FILLAGE= 56 %</t>
    </r>
  </si>
  <si>
    <r>
      <t xml:space="preserve">GAS INTERFERENCE , </t>
    </r>
    <r>
      <rPr>
        <b/>
        <sz val="12"/>
        <color indexed="10"/>
        <rFont val="Calibri"/>
        <family val="2"/>
      </rPr>
      <t>P.FILLAGE= 82 %</t>
    </r>
  </si>
  <si>
    <r>
      <t xml:space="preserve">NO PUMP ACTION , R.TRIP </t>
    </r>
    <r>
      <rPr>
        <b/>
        <sz val="12"/>
        <color indexed="10"/>
        <rFont val="Calibri"/>
        <family val="2"/>
      </rPr>
      <t>WITH 1.5" DHP</t>
    </r>
    <r>
      <rPr>
        <b/>
        <sz val="12"/>
        <color indexed="48"/>
        <rFont val="Calibri"/>
        <family val="2"/>
      </rPr>
      <t xml:space="preserve"> , ON STREAM ON </t>
    </r>
    <r>
      <rPr>
        <b/>
        <sz val="12"/>
        <color indexed="10"/>
        <rFont val="Calibri"/>
        <family val="2"/>
      </rPr>
      <t>11/1/14</t>
    </r>
  </si>
  <si>
    <r>
      <t xml:space="preserve">FLUID POUND , </t>
    </r>
    <r>
      <rPr>
        <b/>
        <sz val="12"/>
        <color indexed="10"/>
        <rFont val="Calibri"/>
        <family val="2"/>
      </rPr>
      <t>P.FILLAGE = 67 %</t>
    </r>
  </si>
  <si>
    <r>
      <t xml:space="preserve">SEVER GAS INTERFERENCE </t>
    </r>
    <r>
      <rPr>
        <b/>
        <sz val="12"/>
        <color indexed="10"/>
        <rFont val="Calibri"/>
        <family val="2"/>
      </rPr>
      <t>, P.FILLAGE=35 %</t>
    </r>
  </si>
  <si>
    <r>
      <t xml:space="preserve">PLUNGER STUCK , R.TRIP WITH 2" DHP , FOUND ACTION &amp; SUCTION , PERFORMED TBG TEST AGAINST DHP , FOUND TBG LEAK , R.TRIP WITH 2" ANCHOR PUMP , RETRIEVED ( </t>
    </r>
    <r>
      <rPr>
        <b/>
        <sz val="12"/>
        <color indexed="10"/>
        <rFont val="Calibri"/>
        <family val="2"/>
      </rPr>
      <t>10X1"</t>
    </r>
    <r>
      <rPr>
        <b/>
        <sz val="12"/>
        <color indexed="12"/>
        <rFont val="Calibri"/>
        <family val="2"/>
      </rPr>
      <t xml:space="preserve"> ) RODS , </t>
    </r>
    <r>
      <rPr>
        <b/>
        <sz val="12"/>
        <color indexed="10"/>
        <rFont val="Calibri"/>
        <family val="2"/>
      </rPr>
      <t>SET ANCHOR @ 5475 FT</t>
    </r>
    <r>
      <rPr>
        <b/>
        <sz val="12"/>
        <color indexed="12"/>
        <rFont val="Calibri"/>
        <family val="2"/>
      </rPr>
      <t xml:space="preserve"> , ON STREAM</t>
    </r>
  </si>
  <si>
    <r>
      <t xml:space="preserve">UNDER W/O DUE TO TBG LEAK &amp; ANCHOR PUMP STUCK , ( </t>
    </r>
    <r>
      <rPr>
        <b/>
        <sz val="12"/>
        <color indexed="10"/>
        <rFont val="Calibri"/>
        <family val="2"/>
      </rPr>
      <t xml:space="preserve">FOUND CRACK IN JT NO 
3 ABOVE P.S.N ) </t>
    </r>
    <r>
      <rPr>
        <b/>
        <sz val="12"/>
        <color indexed="12"/>
        <rFont val="Calibri"/>
        <family val="2"/>
      </rPr>
      <t xml:space="preserve"> ,  </t>
    </r>
    <r>
      <rPr>
        <b/>
        <sz val="12"/>
        <color indexed="10"/>
        <rFont val="Calibri"/>
        <family val="2"/>
      </rPr>
      <t>PEROFRMED ACID JOB</t>
    </r>
    <r>
      <rPr>
        <b/>
        <sz val="12"/>
        <color indexed="12"/>
        <rFont val="Calibri"/>
        <family val="2"/>
      </rPr>
      <t xml:space="preserve"> , RIH WITH </t>
    </r>
    <r>
      <rPr>
        <b/>
        <sz val="12"/>
        <color indexed="10"/>
        <rFont val="Calibri"/>
        <family val="2"/>
      </rPr>
      <t>2" DHP</t>
    </r>
    <r>
      <rPr>
        <b/>
        <sz val="12"/>
        <color indexed="12"/>
        <rFont val="Calibri"/>
        <family val="2"/>
      </rPr>
      <t xml:space="preserve"> &amp; </t>
    </r>
    <r>
      <rPr>
        <b/>
        <sz val="12"/>
        <color indexed="10"/>
        <rFont val="Calibri"/>
        <family val="2"/>
      </rPr>
      <t>NEW H-CH S/R</t>
    </r>
    <r>
      <rPr>
        <b/>
        <sz val="12"/>
        <color indexed="12"/>
        <rFont val="Calibri"/>
        <family val="2"/>
      </rPr>
      <t xml:space="preserve"> 
( 30X1" + 120X7/8"+ 82X1" ) , ON STREAM ON </t>
    </r>
    <r>
      <rPr>
        <b/>
        <sz val="12"/>
        <color indexed="10"/>
        <rFont val="Calibri"/>
        <family val="2"/>
      </rPr>
      <t>23/9/11</t>
    </r>
  </si>
  <si>
    <r>
      <t>BAKER ,</t>
    </r>
    <r>
      <rPr>
        <b/>
        <sz val="12"/>
        <color indexed="10"/>
        <rFont val="Calibri"/>
        <family val="2"/>
      </rPr>
      <t xml:space="preserve"> AFTER W/O</t>
    </r>
    <r>
      <rPr>
        <b/>
        <sz val="12"/>
        <color indexed="12"/>
        <rFont val="Calibri"/>
        <family val="2"/>
      </rPr>
      <t xml:space="preserve"> ,  </t>
    </r>
    <r>
      <rPr>
        <b/>
        <sz val="12"/>
        <color indexed="10"/>
        <rFont val="Calibri"/>
        <family val="2"/>
      </rPr>
      <t xml:space="preserve">LOW PUMP  EFF. </t>
    </r>
  </si>
  <si>
    <r>
      <t>BAKER ,</t>
    </r>
    <r>
      <rPr>
        <b/>
        <sz val="12"/>
        <color indexed="10"/>
        <rFont val="Calibri"/>
        <family val="2"/>
      </rPr>
      <t xml:space="preserve"> </t>
    </r>
    <r>
      <rPr>
        <b/>
        <sz val="12"/>
        <color indexed="12"/>
        <rFont val="Calibri"/>
        <family val="2"/>
      </rPr>
      <t xml:space="preserve"> ,  </t>
    </r>
    <r>
      <rPr>
        <b/>
        <sz val="12"/>
        <color indexed="10"/>
        <rFont val="Calibri"/>
        <family val="2"/>
      </rPr>
      <t xml:space="preserve">LOW PUMP  EFF. </t>
    </r>
  </si>
  <si>
    <r>
      <t xml:space="preserve">GAS INTERFERENCE , </t>
    </r>
    <r>
      <rPr>
        <b/>
        <sz val="12"/>
        <color indexed="10"/>
        <rFont val="Calibri"/>
        <family val="2"/>
      </rPr>
      <t>P.FILLAGE= 70 %</t>
    </r>
  </si>
  <si>
    <r>
      <t>NO PUMP ACTION , R.TRIP , NOT PRODUCE , PERFORMED HYDRO TEST , PRESS. NOT HOLD ,</t>
    </r>
    <r>
      <rPr>
        <b/>
        <sz val="12"/>
        <color indexed="10"/>
        <rFont val="Calibri"/>
        <family val="2"/>
      </rPr>
      <t xml:space="preserve"> R.TRIP WITH 2" ANCHOR PUMP</t>
    </r>
    <r>
      <rPr>
        <b/>
        <sz val="12"/>
        <color indexed="12"/>
        <rFont val="Calibri"/>
        <family val="2"/>
      </rPr>
      <t xml:space="preserve"> , RETRIEVED ( </t>
    </r>
    <r>
      <rPr>
        <b/>
        <sz val="12"/>
        <color indexed="10"/>
        <rFont val="Calibri"/>
        <family val="2"/>
      </rPr>
      <t>5 X1"</t>
    </r>
    <r>
      <rPr>
        <b/>
        <sz val="12"/>
        <color indexed="12"/>
        <rFont val="Calibri"/>
        <family val="2"/>
      </rPr>
      <t xml:space="preserve"> ) , </t>
    </r>
    <r>
      <rPr>
        <b/>
        <sz val="12"/>
        <color indexed="10"/>
        <rFont val="Calibri"/>
        <family val="2"/>
      </rPr>
      <t>SET ANCHOR PUMP @ 5700 FT</t>
    </r>
    <r>
      <rPr>
        <b/>
        <sz val="12"/>
        <color indexed="12"/>
        <rFont val="Calibri"/>
        <family val="2"/>
      </rPr>
      <t xml:space="preserve"> , ON STREAM</t>
    </r>
  </si>
  <si>
    <r>
      <t xml:space="preserve">SLIGHT F.POUND , </t>
    </r>
    <r>
      <rPr>
        <b/>
        <sz val="12"/>
        <color indexed="10"/>
        <rFont val="Calibri"/>
        <family val="2"/>
      </rPr>
      <t>P.FILLAGE +/- 86 %</t>
    </r>
  </si>
  <si>
    <r>
      <t xml:space="preserve">EXPRO. , </t>
    </r>
    <r>
      <rPr>
        <b/>
        <sz val="12"/>
        <color indexed="10"/>
        <rFont val="Calibri"/>
        <family val="2"/>
      </rPr>
      <t>ANCHOR PUMP</t>
    </r>
  </si>
  <si>
    <r>
      <t xml:space="preserve">NO PUMP ACTION , R.TRIP WITH 2" ANCHOR PUMP , RETRIEVED ( </t>
    </r>
    <r>
      <rPr>
        <b/>
        <sz val="12"/>
        <color indexed="10"/>
        <rFont val="Calibri"/>
        <family val="2"/>
      </rPr>
      <t>5 X1"</t>
    </r>
    <r>
      <rPr>
        <b/>
        <sz val="12"/>
        <color indexed="12"/>
        <rFont val="Calibri"/>
        <family val="2"/>
      </rPr>
      <t xml:space="preserve"> ) , </t>
    </r>
    <r>
      <rPr>
        <b/>
        <sz val="12"/>
        <color indexed="10"/>
        <rFont val="Calibri"/>
        <family val="2"/>
      </rPr>
      <t xml:space="preserve">SET ANCHOR PUMP @ </t>
    </r>
    <r>
      <rPr>
        <b/>
        <u/>
        <sz val="12"/>
        <color indexed="10"/>
        <rFont val="Calibri"/>
        <family val="2"/>
      </rPr>
      <t>5575 FT</t>
    </r>
    <r>
      <rPr>
        <b/>
        <sz val="12"/>
        <color indexed="12"/>
        <rFont val="Calibri"/>
        <family val="2"/>
      </rPr>
      <t xml:space="preserve"> , ON STREAM</t>
    </r>
  </si>
  <si>
    <r>
      <t>EXPRO, (</t>
    </r>
    <r>
      <rPr>
        <b/>
        <sz val="12"/>
        <color indexed="10"/>
        <rFont val="Calibri"/>
        <family val="2"/>
      </rPr>
      <t>ANCHOR PUMP</t>
    </r>
    <r>
      <rPr>
        <b/>
        <sz val="12"/>
        <color indexed="12"/>
        <rFont val="Calibri"/>
        <family val="2"/>
      </rPr>
      <t>)</t>
    </r>
  </si>
  <si>
    <r>
      <t xml:space="preserve">GAS INTERFERENCE , </t>
    </r>
    <r>
      <rPr>
        <b/>
        <sz val="12"/>
        <color indexed="10"/>
        <rFont val="Calibri"/>
        <family val="2"/>
      </rPr>
      <t>P.FILLAGE= 81 %</t>
    </r>
  </si>
  <si>
    <r>
      <t xml:space="preserve">UNDER W/O TO REPARE </t>
    </r>
    <r>
      <rPr>
        <b/>
        <sz val="12"/>
        <color indexed="10"/>
        <rFont val="Calibri"/>
        <family val="2"/>
      </rPr>
      <t>TBG LEAK</t>
    </r>
    <r>
      <rPr>
        <b/>
        <sz val="12"/>
        <color indexed="12"/>
        <rFont val="Calibri"/>
        <family val="2"/>
      </rPr>
      <t xml:space="preserve">,  ( </t>
    </r>
    <r>
      <rPr>
        <b/>
        <sz val="12"/>
        <color indexed="10"/>
        <rFont val="Calibri"/>
        <family val="2"/>
      </rPr>
      <t>FOUND CRACK IN JNT NO. 187</t>
    </r>
    <r>
      <rPr>
        <b/>
        <sz val="12"/>
        <color indexed="12"/>
        <rFont val="Calibri"/>
        <family val="2"/>
      </rPr>
      <t xml:space="preserve">  ), RIH W/ </t>
    </r>
    <r>
      <rPr>
        <b/>
        <sz val="12"/>
        <color indexed="10"/>
        <rFont val="Calibri"/>
        <family val="2"/>
      </rPr>
      <t>1.75 DHP</t>
    </r>
    <r>
      <rPr>
        <b/>
        <sz val="12"/>
        <color indexed="12"/>
        <rFont val="Calibri"/>
        <family val="2"/>
      </rPr>
      <t xml:space="preserve"> ON THE SAME S.R.  (30*1'' + 118*7/8'' + 85*1''), ON STREAM 
</t>
    </r>
    <r>
      <rPr>
        <b/>
        <sz val="12"/>
        <color indexed="10"/>
        <rFont val="Calibri"/>
        <family val="2"/>
      </rPr>
      <t>ON 3-10-2013</t>
    </r>
  </si>
  <si>
    <r>
      <t xml:space="preserve">NO PUMP ACTION , </t>
    </r>
    <r>
      <rPr>
        <b/>
        <sz val="12"/>
        <color indexed="10"/>
        <rFont val="Calibri"/>
        <family val="2"/>
      </rPr>
      <t xml:space="preserve">2 </t>
    </r>
    <r>
      <rPr>
        <b/>
        <sz val="12"/>
        <color indexed="12"/>
        <rFont val="Calibri"/>
        <family val="2"/>
      </rPr>
      <t xml:space="preserve">R.TRIP, NOT PROD., PERFORMED HYDRO TEST , NOT HOLD ,  </t>
    </r>
    <r>
      <rPr>
        <b/>
        <sz val="12"/>
        <color indexed="10"/>
        <rFont val="Calibri"/>
        <family val="2"/>
      </rPr>
      <t>2</t>
    </r>
    <r>
      <rPr>
        <b/>
        <sz val="12"/>
        <color indexed="12"/>
        <rFont val="Calibri"/>
        <family val="2"/>
      </rPr>
      <t xml:space="preserve"> R.TRIP W/ ANCHOR PUMP ( TOTAL RET. </t>
    </r>
    <r>
      <rPr>
        <b/>
        <sz val="12"/>
        <color indexed="10"/>
        <rFont val="Calibri"/>
        <family val="2"/>
      </rPr>
      <t>30x1"</t>
    </r>
    <r>
      <rPr>
        <b/>
        <sz val="12"/>
        <color indexed="12"/>
        <rFont val="Calibri"/>
        <family val="2"/>
      </rPr>
      <t xml:space="preserve"> ROD ) , NOT PRODUCE  , WAITING W/O</t>
    </r>
  </si>
  <si>
    <r>
      <t xml:space="preserve">UNDER W/O TO REPARE TBG LEAK,  ( </t>
    </r>
    <r>
      <rPr>
        <b/>
        <sz val="12"/>
        <color indexed="10"/>
        <rFont val="Calibri"/>
        <family val="2"/>
      </rPr>
      <t>FOUND HOLE IN JT NO 74 FROM SURFACE = JT NO 115 ABOVE P.S.N</t>
    </r>
    <r>
      <rPr>
        <b/>
        <sz val="12"/>
        <color indexed="12"/>
        <rFont val="Calibri"/>
        <family val="2"/>
      </rPr>
      <t xml:space="preserve"> )  , RIH W/ 1.5" DHP &amp; SAME  S.R (</t>
    </r>
    <r>
      <rPr>
        <b/>
        <sz val="12"/>
        <color indexed="8"/>
        <rFont val="Calibri"/>
        <family val="2"/>
      </rPr>
      <t>EXCEPT 35X1" N-97</t>
    </r>
    <r>
      <rPr>
        <b/>
        <sz val="12"/>
        <color indexed="12"/>
        <rFont val="Calibri"/>
        <family val="2"/>
      </rPr>
      <t xml:space="preserve"> ) ( 28 * 1" + 117 * 7/8"  + 85 * 1") , ON STREAM </t>
    </r>
    <r>
      <rPr>
        <b/>
        <u/>
        <sz val="12"/>
        <color indexed="10"/>
        <rFont val="Calibri"/>
        <family val="2"/>
      </rPr>
      <t>3/3/2014</t>
    </r>
  </si>
  <si>
    <r>
      <t xml:space="preserve">BAKER , </t>
    </r>
    <r>
      <rPr>
        <b/>
        <sz val="12"/>
        <color indexed="10"/>
        <rFont val="Calibri"/>
        <family val="2"/>
      </rPr>
      <t>AFTER W/O</t>
    </r>
  </si>
  <si>
    <r>
      <t xml:space="preserve">GAS INTERFERENCE, </t>
    </r>
    <r>
      <rPr>
        <b/>
        <sz val="12"/>
        <color indexed="10"/>
        <rFont val="Calibri"/>
        <family val="2"/>
      </rPr>
      <t>PUMP FILLIAGE 93 %</t>
    </r>
  </si>
  <si>
    <r>
      <t>EXPRO ,</t>
    </r>
    <r>
      <rPr>
        <b/>
        <sz val="12"/>
        <color indexed="10"/>
        <rFont val="Calibri"/>
        <family val="2"/>
      </rPr>
      <t xml:space="preserve"> AFTER R.TRIP</t>
    </r>
  </si>
  <si>
    <r>
      <t>NO PUMP ACTION , R.TRIP , NOT PRODUCE , PERFORMED HYDRO TEST , PRESS. NOT HOLD ,</t>
    </r>
    <r>
      <rPr>
        <b/>
        <sz val="12"/>
        <color indexed="10"/>
        <rFont val="Calibri"/>
        <family val="2"/>
      </rPr>
      <t xml:space="preserve"> R.TRIP WITH</t>
    </r>
    <r>
      <rPr>
        <b/>
        <sz val="12"/>
        <color indexed="12"/>
        <rFont val="Calibri"/>
        <family val="2"/>
      </rPr>
      <t xml:space="preserve"> </t>
    </r>
    <r>
      <rPr>
        <b/>
        <sz val="12"/>
        <color indexed="10"/>
        <rFont val="Calibri"/>
        <family val="2"/>
      </rPr>
      <t>1.5" ANCHOR PUMP , RETRIEVED ( 10 X1" ) , SET ANCHOR PUMP @ 5500 FT</t>
    </r>
    <r>
      <rPr>
        <b/>
        <sz val="12"/>
        <color indexed="12"/>
        <rFont val="Calibri"/>
        <family val="2"/>
      </rPr>
      <t xml:space="preserve"> , ON STREAM</t>
    </r>
  </si>
  <si>
    <r>
      <t>AGIBA ,</t>
    </r>
    <r>
      <rPr>
        <b/>
        <sz val="12"/>
        <color indexed="10"/>
        <rFont val="Calibri"/>
        <family val="2"/>
      </rPr>
      <t xml:space="preserve"> ANCHOR PUMP</t>
    </r>
  </si>
  <si>
    <r>
      <t xml:space="preserve">INCREASED SH.S FROM </t>
    </r>
    <r>
      <rPr>
        <b/>
        <sz val="12"/>
        <color indexed="10"/>
        <rFont val="Calibri"/>
        <family val="2"/>
      </rPr>
      <t xml:space="preserve">8" </t>
    </r>
    <r>
      <rPr>
        <b/>
        <sz val="12"/>
        <color indexed="12"/>
        <rFont val="Calibri"/>
        <family val="2"/>
      </rPr>
      <t xml:space="preserve">TO </t>
    </r>
    <r>
      <rPr>
        <b/>
        <sz val="12"/>
        <color indexed="10"/>
        <rFont val="Calibri"/>
        <family val="2"/>
      </rPr>
      <t>10 "</t>
    </r>
    <r>
      <rPr>
        <b/>
        <sz val="12"/>
        <color indexed="12"/>
        <rFont val="Calibri"/>
        <family val="2"/>
      </rPr>
      <t xml:space="preserve"> .</t>
    </r>
  </si>
  <si>
    <r>
      <t xml:space="preserve">NO PUMP ACTION , RETRIEVED ( 5 X1" ) , </t>
    </r>
    <r>
      <rPr>
        <b/>
        <sz val="12"/>
        <color indexed="10"/>
        <rFont val="Calibri"/>
        <family val="2"/>
      </rPr>
      <t xml:space="preserve">SET ANCHOR PUMP @ 5375 FT </t>
    </r>
    <r>
      <rPr>
        <b/>
        <sz val="12"/>
        <color indexed="12"/>
        <rFont val="Calibri"/>
        <family val="2"/>
      </rPr>
      <t xml:space="preserve">, ON STREAM 
</t>
    </r>
    <r>
      <rPr>
        <b/>
        <u/>
        <sz val="12"/>
        <color indexed="10"/>
        <rFont val="Calibri"/>
        <family val="2"/>
      </rPr>
      <t>17/12/14</t>
    </r>
  </si>
  <si>
    <r>
      <t>NO PUMP ACTION , R.TRIP WITH 2" ANCHOR PUMP , RETRIEVED ( 5 X1" ) , NOT PRODUCE ,  RETRIEVED ( 10 X1" ) , (TOTAL RETRIEVED 15 RODS  X1 ) ,</t>
    </r>
    <r>
      <rPr>
        <b/>
        <sz val="12"/>
        <color indexed="10"/>
        <rFont val="Calibri"/>
        <family val="2"/>
      </rPr>
      <t xml:space="preserve">  </t>
    </r>
    <r>
      <rPr>
        <b/>
        <u/>
        <sz val="12"/>
        <color indexed="10"/>
        <rFont val="Calibri"/>
        <family val="2"/>
      </rPr>
      <t>SET ANCHOR PUMP @ 5000 FT</t>
    </r>
    <r>
      <rPr>
        <b/>
        <sz val="12"/>
        <color indexed="12"/>
        <rFont val="Calibri"/>
        <family val="2"/>
      </rPr>
      <t xml:space="preserve"> , NOT PROD. , </t>
    </r>
    <r>
      <rPr>
        <b/>
        <u/>
        <sz val="12"/>
        <color indexed="10"/>
        <rFont val="Calibri"/>
        <family val="2"/>
      </rPr>
      <t>WAITING W/O</t>
    </r>
    <r>
      <rPr>
        <b/>
        <sz val="12"/>
        <color indexed="12"/>
        <rFont val="Calibri"/>
        <family val="2"/>
      </rPr>
      <t xml:space="preserve"> </t>
    </r>
  </si>
  <si>
    <r>
      <t xml:space="preserve">UNDER W/O TO </t>
    </r>
    <r>
      <rPr>
        <b/>
        <sz val="12"/>
        <color indexed="12"/>
        <rFont val="Calibri"/>
        <family val="2"/>
      </rPr>
      <t xml:space="preserve">REPAIR TBG LEAK,  ( NO VISUAL CRACKS ARE FOUND)  , TAGGED @ </t>
    </r>
    <r>
      <rPr>
        <b/>
        <sz val="12"/>
        <color indexed="10"/>
        <rFont val="Calibri"/>
        <family val="2"/>
      </rPr>
      <t>6145</t>
    </r>
    <r>
      <rPr>
        <b/>
        <sz val="12"/>
        <color indexed="12"/>
        <rFont val="Calibri"/>
        <family val="2"/>
      </rPr>
      <t xml:space="preserve"> FT , INSTALL SELECTIVE COMPLETION </t>
    </r>
    <r>
      <rPr>
        <b/>
        <sz val="12"/>
        <color indexed="10"/>
        <rFont val="Calibri"/>
        <family val="2"/>
      </rPr>
      <t xml:space="preserve">,ISOLATED </t>
    </r>
    <r>
      <rPr>
        <b/>
        <u/>
        <sz val="12"/>
        <color indexed="10"/>
        <rFont val="Calibri"/>
        <family val="2"/>
      </rPr>
      <t>B-I,III &amp;IV</t>
    </r>
    <r>
      <rPr>
        <b/>
        <sz val="12"/>
        <color indexed="10"/>
        <rFont val="Calibri"/>
        <family val="2"/>
      </rPr>
      <t xml:space="preserve">   AGAINST SSD</t>
    </r>
    <r>
      <rPr>
        <b/>
        <sz val="12"/>
        <color indexed="12"/>
        <rFont val="Calibri"/>
        <family val="2"/>
      </rPr>
      <t xml:space="preserve"> &amp; </t>
    </r>
    <r>
      <rPr>
        <b/>
        <u/>
        <sz val="12"/>
        <color indexed="17"/>
        <rFont val="Calibri"/>
        <family val="2"/>
      </rPr>
      <t>B-V</t>
    </r>
    <r>
      <rPr>
        <b/>
        <sz val="12"/>
        <color indexed="17"/>
        <rFont val="Calibri"/>
        <family val="2"/>
      </rPr>
      <t xml:space="preserve"> ONLY ON PROD</t>
    </r>
    <r>
      <rPr>
        <b/>
        <sz val="12"/>
        <color indexed="12"/>
        <rFont val="Calibri"/>
        <family val="2"/>
      </rPr>
      <t xml:space="preserve"> , RIH W/ </t>
    </r>
    <r>
      <rPr>
        <b/>
        <sz val="12"/>
        <color indexed="10"/>
        <rFont val="Calibri"/>
        <family val="2"/>
      </rPr>
      <t>1.5" DHP</t>
    </r>
    <r>
      <rPr>
        <b/>
        <sz val="12"/>
        <color indexed="12"/>
        <rFont val="Calibri"/>
        <family val="2"/>
      </rPr>
      <t xml:space="preserve"> &amp; NEW </t>
    </r>
    <r>
      <rPr>
        <b/>
        <sz val="12"/>
        <color indexed="10"/>
        <rFont val="Calibri"/>
        <family val="2"/>
      </rPr>
      <t xml:space="preserve">S-88  </t>
    </r>
    <r>
      <rPr>
        <b/>
        <sz val="12"/>
        <color indexed="12"/>
        <rFont val="Calibri"/>
        <family val="2"/>
      </rPr>
      <t>S.R ( 25 X1" + 120 * 7/8"  + 88 * 1") , ON STREAM ON</t>
    </r>
    <r>
      <rPr>
        <b/>
        <sz val="12"/>
        <color indexed="10"/>
        <rFont val="Calibri"/>
        <family val="2"/>
      </rPr>
      <t xml:space="preserve"> 24/2/2015</t>
    </r>
  </si>
  <si>
    <r>
      <t xml:space="preserve"> SLIGHT F.POUND , </t>
    </r>
    <r>
      <rPr>
        <b/>
        <sz val="12"/>
        <color indexed="10"/>
        <rFont val="Calibri"/>
        <family val="2"/>
      </rPr>
      <t>P.FILLAGE +/- 95 %
, S.F.L FOR  B-I,III &amp;IV</t>
    </r>
  </si>
  <si>
    <r>
      <t xml:space="preserve">VALVE ROD PARTED ,  </t>
    </r>
    <r>
      <rPr>
        <b/>
        <sz val="12"/>
        <color indexed="10"/>
        <rFont val="Calibri"/>
        <family val="2"/>
      </rPr>
      <t>ON 10-10-2015</t>
    </r>
    <r>
      <rPr>
        <b/>
        <sz val="12"/>
        <color indexed="12"/>
        <rFont val="Calibri"/>
        <family val="2"/>
      </rPr>
      <t xml:space="preserve"> MANY TRIALS TO FISH WITHOT SUCCESS  (</t>
    </r>
    <r>
      <rPr>
        <b/>
        <u/>
        <sz val="12"/>
        <rFont val="Calibri"/>
        <family val="2"/>
      </rPr>
      <t xml:space="preserve"> DHP LOST IN WELL</t>
    </r>
    <r>
      <rPr>
        <b/>
        <sz val="12"/>
        <color indexed="12"/>
        <rFont val="Calibri"/>
        <family val="2"/>
      </rPr>
      <t xml:space="preserve"> ) , </t>
    </r>
    <r>
      <rPr>
        <b/>
        <sz val="12"/>
        <color indexed="10"/>
        <rFont val="Calibri"/>
        <family val="2"/>
      </rPr>
      <t>ON 27-10-2015</t>
    </r>
    <r>
      <rPr>
        <b/>
        <sz val="12"/>
        <color indexed="12"/>
        <rFont val="Calibri"/>
        <family val="2"/>
      </rPr>
      <t xml:space="preserve"> R.TRIP WITH ANCHOR PUMP , RETRIEVED (2 X1" ) , SET ANCHOR PUMP @ 5775 FT , ON STREAM ON </t>
    </r>
    <r>
      <rPr>
        <b/>
        <sz val="12"/>
        <color indexed="10"/>
        <rFont val="Calibri"/>
        <family val="2"/>
      </rPr>
      <t>29-10-2015</t>
    </r>
  </si>
  <si>
    <r>
      <t xml:space="preserve">NO PUMP ACTION ,  ( </t>
    </r>
    <r>
      <rPr>
        <b/>
        <sz val="12"/>
        <color indexed="8"/>
        <rFont val="Calibri"/>
        <family val="2"/>
      </rPr>
      <t>MANY TRIALS TO FISH THE OLD LOST DHP IN THE WELL WITHOUT SUCCESS</t>
    </r>
    <r>
      <rPr>
        <b/>
        <sz val="12"/>
        <color indexed="12"/>
        <rFont val="Calibri"/>
        <family val="2"/>
      </rPr>
      <t xml:space="preserve"> ) , R.TRIP WITH ANCHOR PUMP , RETRIEVED (1 X1" ) , SET ANCHOR PUMP @ 5750 FT , ON STREAM</t>
    </r>
  </si>
  <si>
    <r>
      <t xml:space="preserve">NO PUMP ACTION , R.TRIP WITH </t>
    </r>
    <r>
      <rPr>
        <b/>
        <u/>
        <sz val="12"/>
        <color indexed="10"/>
        <rFont val="Calibri"/>
        <family val="2"/>
      </rPr>
      <t>2" DHP</t>
    </r>
    <r>
      <rPr>
        <b/>
        <sz val="12"/>
        <color indexed="48"/>
        <rFont val="Calibri"/>
        <family val="2"/>
      </rPr>
      <t xml:space="preserve"> , ON STREAM</t>
    </r>
  </si>
  <si>
    <r>
      <t xml:space="preserve">SEVERE F. POUND , </t>
    </r>
    <r>
      <rPr>
        <b/>
        <sz val="12"/>
        <color indexed="10"/>
        <rFont val="Calibri"/>
        <family val="2"/>
      </rPr>
      <t>FILLAGE= 60 %</t>
    </r>
  </si>
  <si>
    <r>
      <t xml:space="preserve">SEVERE F. POUND , </t>
    </r>
    <r>
      <rPr>
        <b/>
        <sz val="12"/>
        <color indexed="10"/>
        <rFont val="Calibri"/>
        <family val="2"/>
      </rPr>
      <t>FILLAGE= 41 %</t>
    </r>
  </si>
  <si>
    <r>
      <t>F. POUND ,</t>
    </r>
    <r>
      <rPr>
        <b/>
        <sz val="12"/>
        <color indexed="10"/>
        <rFont val="Calibri"/>
        <family val="2"/>
      </rPr>
      <t xml:space="preserve"> P.FILLAGE= 55 %</t>
    </r>
  </si>
  <si>
    <r>
      <t>F. POUND ,</t>
    </r>
    <r>
      <rPr>
        <b/>
        <sz val="12"/>
        <color indexed="10"/>
        <rFont val="Calibri"/>
        <family val="2"/>
      </rPr>
      <t xml:space="preserve"> P.FILLAGE= 67 %</t>
    </r>
  </si>
  <si>
    <r>
      <t xml:space="preserve">F. POUND , </t>
    </r>
    <r>
      <rPr>
        <b/>
        <sz val="12"/>
        <color indexed="10"/>
        <rFont val="Calibri"/>
        <family val="2"/>
      </rPr>
      <t>P.FILLAGE=35 %</t>
    </r>
  </si>
  <si>
    <r>
      <t xml:space="preserve">NO PUMP ACTION , </t>
    </r>
    <r>
      <rPr>
        <b/>
        <sz val="12"/>
        <color indexed="10"/>
        <rFont val="Calibri"/>
        <family val="2"/>
      </rPr>
      <t xml:space="preserve">2 </t>
    </r>
    <r>
      <rPr>
        <b/>
        <sz val="12"/>
        <color indexed="12"/>
        <rFont val="Calibri"/>
        <family val="2"/>
      </rPr>
      <t xml:space="preserve">R.TRIP , NOT PROD., PERFORMED HYDRO TEST , NOT HOLD , R.TRIP WITH 2" ANCHOR PUMP , RETRIEVED ( 5X1" ) RODS , SET ANCHOR PUMP @ 5700 FT , ON STREAM </t>
    </r>
    <r>
      <rPr>
        <b/>
        <sz val="12"/>
        <color indexed="10"/>
        <rFont val="Calibri"/>
        <family val="2"/>
      </rPr>
      <t>11/11/2013</t>
    </r>
  </si>
  <si>
    <r>
      <t xml:space="preserve">EXPRO, ANCHOR PUMP, </t>
    </r>
    <r>
      <rPr>
        <b/>
        <sz val="12"/>
        <color indexed="10"/>
        <rFont val="Calibri"/>
        <family val="2"/>
      </rPr>
      <t>LOW PUMP EFF.</t>
    </r>
  </si>
  <si>
    <r>
      <t xml:space="preserve">EXPRO.2, ANCHOR PUMP, </t>
    </r>
    <r>
      <rPr>
        <b/>
        <sz val="12"/>
        <color indexed="10"/>
        <rFont val="Calibri"/>
        <family val="2"/>
      </rPr>
      <t>LOW PUMP EFF.</t>
    </r>
  </si>
  <si>
    <r>
      <t>ROD NO (</t>
    </r>
    <r>
      <rPr>
        <b/>
        <sz val="12"/>
        <color indexed="10"/>
        <rFont val="Calibri"/>
        <family val="2"/>
      </rPr>
      <t>47X7/8"</t>
    </r>
    <r>
      <rPr>
        <b/>
        <sz val="12"/>
        <color indexed="12"/>
        <rFont val="Calibri"/>
        <family val="2"/>
      </rPr>
      <t>) PARTED , FISHED OK , R.TRIP WITH 2" ANCHOR PUMP , RETRIEVED (</t>
    </r>
    <r>
      <rPr>
        <b/>
        <sz val="12"/>
        <color indexed="10"/>
        <rFont val="Calibri"/>
        <family val="2"/>
      </rPr>
      <t>1X1"</t>
    </r>
    <r>
      <rPr>
        <b/>
        <sz val="12"/>
        <color indexed="12"/>
        <rFont val="Calibri"/>
        <family val="2"/>
      </rPr>
      <t xml:space="preserve"> ) RODS , SET ANCHOR PUMP @ 5675 FT , ON STREAM</t>
    </r>
  </si>
  <si>
    <r>
      <t xml:space="preserve">UNDER W/O DUE TO TBG LEAK , ( </t>
    </r>
    <r>
      <rPr>
        <b/>
        <sz val="12"/>
        <color indexed="8"/>
        <rFont val="Calibri"/>
        <family val="2"/>
      </rPr>
      <t xml:space="preserve"> FOUND CRACK  IN JT. NO 186</t>
    </r>
    <r>
      <rPr>
        <b/>
        <sz val="12"/>
        <color indexed="12"/>
        <rFont val="Calibri"/>
        <family val="2"/>
      </rPr>
      <t xml:space="preserve"> ) , RIH WITH 2" DHP &amp; SAME S/R EXCEPT 10X1" RODS ,  ( 25X1"+120X7/8"+87X1") , ON STREAM
 </t>
    </r>
    <r>
      <rPr>
        <b/>
        <sz val="12"/>
        <color indexed="10"/>
        <rFont val="Calibri"/>
        <family val="2"/>
      </rPr>
      <t>4-7-2014</t>
    </r>
  </si>
  <si>
    <r>
      <t xml:space="preserve">SLIGHT F. POUND , </t>
    </r>
    <r>
      <rPr>
        <b/>
        <sz val="12"/>
        <color indexed="10"/>
        <rFont val="Calibri"/>
        <family val="2"/>
      </rPr>
      <t>P.FILLAGE=78 %</t>
    </r>
  </si>
  <si>
    <r>
      <t>EXPRO ,</t>
    </r>
    <r>
      <rPr>
        <b/>
        <sz val="12"/>
        <color indexed="10"/>
        <rFont val="Calibri"/>
        <family val="2"/>
      </rPr>
      <t xml:space="preserve"> TESTED =12 HRS , CO2=2% , H2S=0PPM</t>
    </r>
  </si>
  <si>
    <r>
      <t xml:space="preserve"> F. POUND , </t>
    </r>
    <r>
      <rPr>
        <b/>
        <sz val="12"/>
        <color indexed="10"/>
        <rFont val="Calibri"/>
        <family val="2"/>
      </rPr>
      <t>P.FILLAGE=76 %</t>
    </r>
  </si>
  <si>
    <r>
      <t xml:space="preserve">SLIGHT F. POUND , </t>
    </r>
    <r>
      <rPr>
        <b/>
        <sz val="12"/>
        <color indexed="10"/>
        <rFont val="Calibri"/>
        <family val="2"/>
      </rPr>
      <t>FILLAGE= 80 %</t>
    </r>
  </si>
  <si>
    <r>
      <t xml:space="preserve">NO PUMP ACTION , R.TRIP , NOT PROUCE , PERFPRMED HYRTO TEST AGAINST 2.78" FB-2 PLUG , </t>
    </r>
    <r>
      <rPr>
        <b/>
        <sz val="12"/>
        <color indexed="10"/>
        <rFont val="Calibri"/>
        <family val="2"/>
      </rPr>
      <t>TBG LEAK</t>
    </r>
    <r>
      <rPr>
        <b/>
        <sz val="12"/>
        <color indexed="48"/>
        <rFont val="Calibri"/>
        <family val="2"/>
      </rPr>
      <t xml:space="preserve"> , RIH WITH 1.75" ANCHOR PUMP , RETRIVED 15X1" RODS , ON STREAM </t>
    </r>
  </si>
  <si>
    <r>
      <t>BAKER , (</t>
    </r>
    <r>
      <rPr>
        <b/>
        <sz val="12"/>
        <color indexed="10"/>
        <rFont val="Calibri"/>
        <family val="2"/>
      </rPr>
      <t xml:space="preserve"> ANCHOR PUMP  ) </t>
    </r>
  </si>
  <si>
    <r>
      <t xml:space="preserve">BAKER , ( </t>
    </r>
    <r>
      <rPr>
        <b/>
        <sz val="12"/>
        <color indexed="10"/>
        <rFont val="Calibri"/>
        <family val="2"/>
      </rPr>
      <t>AFTER R.TRIP WITH ANCHOR PUMP</t>
    </r>
    <r>
      <rPr>
        <b/>
        <sz val="12"/>
        <color indexed="12"/>
        <rFont val="Calibri"/>
        <family val="2"/>
      </rPr>
      <t xml:space="preserve"> ) </t>
    </r>
  </si>
  <si>
    <r>
      <t>UNDER W/O TO REPIR TBG LEAK AND W.S.O,</t>
    </r>
    <r>
      <rPr>
        <b/>
        <sz val="12"/>
        <color indexed="10"/>
        <rFont val="Calibri"/>
        <family val="2"/>
      </rPr>
      <t xml:space="preserve"> FOUND CRACK ABOVE PSN BY 120 FT</t>
    </r>
    <r>
      <rPr>
        <b/>
        <sz val="12"/>
        <color indexed="48"/>
        <rFont val="Calibri"/>
        <family val="2"/>
      </rPr>
      <t xml:space="preserve">, 
( </t>
    </r>
    <r>
      <rPr>
        <b/>
        <sz val="12"/>
        <color indexed="10"/>
        <rFont val="Calibri"/>
        <family val="2"/>
      </rPr>
      <t>ISOLATE LOWER B-V BY B. PLUG + 10 FT CEMENT ,</t>
    </r>
    <r>
      <rPr>
        <b/>
        <sz val="12"/>
        <color indexed="48"/>
        <rFont val="Calibri"/>
        <family val="2"/>
      </rPr>
      <t xml:space="preserve"> INSTADE OFF FWG PLUG ) , PRODUCE FROM  (</t>
    </r>
    <r>
      <rPr>
        <b/>
        <sz val="12"/>
        <color indexed="10"/>
        <rFont val="Calibri"/>
        <family val="2"/>
      </rPr>
      <t>B-I, III, IV, UPPER B-V</t>
    </r>
    <r>
      <rPr>
        <b/>
        <sz val="12"/>
        <color indexed="48"/>
        <rFont val="Calibri"/>
        <family val="2"/>
      </rPr>
      <t xml:space="preserve"> ) , PSN ABOVE ANCHOR,RIH WITH 2" DHP, WITH  SAME S/R ( 18+125+81), ON STREAM  </t>
    </r>
  </si>
  <si>
    <r>
      <t>GAS INTERFERANCE ,</t>
    </r>
    <r>
      <rPr>
        <b/>
        <sz val="12"/>
        <color indexed="10"/>
        <rFont val="Calibri"/>
        <family val="2"/>
      </rPr>
      <t xml:space="preserve"> FILLAGE= 47%</t>
    </r>
  </si>
  <si>
    <r>
      <t>GAS INTERFERANCE ,</t>
    </r>
    <r>
      <rPr>
        <b/>
        <sz val="12"/>
        <color indexed="10"/>
        <rFont val="Calibri"/>
        <family val="2"/>
      </rPr>
      <t xml:space="preserve"> FILLAGE= 35%</t>
    </r>
  </si>
  <si>
    <r>
      <t xml:space="preserve">BAKER , </t>
    </r>
    <r>
      <rPr>
        <b/>
        <sz val="12"/>
        <color indexed="10"/>
        <rFont val="Calibri"/>
        <family val="2"/>
      </rPr>
      <t>AFTER R.TRIP 
(  FORMATION DAMAGE )</t>
    </r>
  </si>
  <si>
    <r>
      <t xml:space="preserve">SEVER FLUID POUND , </t>
    </r>
    <r>
      <rPr>
        <b/>
        <sz val="12"/>
        <color indexed="10"/>
        <rFont val="Calibri"/>
        <family val="2"/>
      </rPr>
      <t>P.FILLAGE = 45 %</t>
    </r>
  </si>
  <si>
    <r>
      <t xml:space="preserve">BAKER , </t>
    </r>
    <r>
      <rPr>
        <b/>
        <sz val="12"/>
        <color indexed="10"/>
        <rFont val="Calibri"/>
        <family val="2"/>
      </rPr>
      <t>FORMATION DAMAGE</t>
    </r>
  </si>
  <si>
    <r>
      <t xml:space="preserve">UNDER W/O DUE TO FORMATION DAMGE , </t>
    </r>
    <r>
      <rPr>
        <b/>
        <sz val="12"/>
        <color indexed="10"/>
        <rFont val="Calibri"/>
        <family val="2"/>
      </rPr>
      <t xml:space="preserve"> RE-PERFORATED B-I ,III INTERVALS BY TCP GUNS , BHP = 1660 PSI AFTER PERFORATION </t>
    </r>
    <r>
      <rPr>
        <b/>
        <sz val="12"/>
        <color indexed="48"/>
        <rFont val="Calibri"/>
        <family val="2"/>
      </rPr>
      <t xml:space="preserve"> , RIH WITH 2" DHP &amp; SAME S/R 
( 18X1"+ 123X7/8" + 81X1" ) , ON STREAM </t>
    </r>
    <r>
      <rPr>
        <b/>
        <sz val="12"/>
        <color indexed="10"/>
        <rFont val="Calibri"/>
        <family val="2"/>
      </rPr>
      <t>ON 10/10/11</t>
    </r>
  </si>
  <si>
    <r>
      <t xml:space="preserve">BAKER , </t>
    </r>
    <r>
      <rPr>
        <b/>
        <sz val="12"/>
        <color indexed="10"/>
        <rFont val="Calibri"/>
        <family val="2"/>
      </rPr>
      <t>AFTER W/O (  RE-PERFORATION FOR B-I,III BY TCP GUNS )</t>
    </r>
  </si>
  <si>
    <r>
      <t xml:space="preserve">NO PUMP ACTION ,  R.TRIP , ON STREAM ON </t>
    </r>
    <r>
      <rPr>
        <b/>
        <sz val="12"/>
        <color indexed="10"/>
        <rFont val="Calibri"/>
        <family val="2"/>
      </rPr>
      <t>21/10/11</t>
    </r>
  </si>
  <si>
    <r>
      <t xml:space="preserve">SEVER FLUID POUND , </t>
    </r>
    <r>
      <rPr>
        <b/>
        <sz val="12"/>
        <color indexed="10"/>
        <rFont val="Calibri"/>
        <family val="2"/>
      </rPr>
      <t>P.FILLAGE = 35 %</t>
    </r>
  </si>
  <si>
    <r>
      <t>GAS INTERFERANCE ,</t>
    </r>
    <r>
      <rPr>
        <b/>
        <sz val="12"/>
        <color indexed="10"/>
        <rFont val="Calibri"/>
        <family val="2"/>
      </rPr>
      <t xml:space="preserve"> FILLAGE= 55%</t>
    </r>
  </si>
  <si>
    <r>
      <t>NO PUMP ACTION, R.TRIP WITH</t>
    </r>
    <r>
      <rPr>
        <b/>
        <u/>
        <sz val="12"/>
        <color indexed="10"/>
        <rFont val="Calibri"/>
        <family val="2"/>
      </rPr>
      <t xml:space="preserve"> 1.5" DHP</t>
    </r>
    <r>
      <rPr>
        <b/>
        <sz val="12"/>
        <color indexed="12"/>
        <rFont val="Calibri"/>
        <family val="2"/>
      </rPr>
      <t xml:space="preserve"> , ON STREAM </t>
    </r>
    <r>
      <rPr>
        <b/>
        <sz val="12"/>
        <color indexed="10"/>
        <rFont val="Calibri"/>
        <family val="2"/>
      </rPr>
      <t>7/1/13</t>
    </r>
  </si>
  <si>
    <r>
      <t xml:space="preserve">NO PUMP ACTION, R.TRIP </t>
    </r>
    <r>
      <rPr>
        <b/>
        <sz val="12"/>
        <color indexed="12"/>
        <rFont val="Calibri"/>
        <family val="2"/>
      </rPr>
      <t xml:space="preserve"> , ON STREAM </t>
    </r>
    <r>
      <rPr>
        <b/>
        <sz val="12"/>
        <color indexed="10"/>
        <rFont val="Calibri"/>
        <family val="2"/>
      </rPr>
      <t>20/1/13</t>
    </r>
  </si>
  <si>
    <r>
      <t>GAS INTERFERANCE ,</t>
    </r>
    <r>
      <rPr>
        <b/>
        <sz val="12"/>
        <color indexed="10"/>
        <rFont val="Calibri"/>
        <family val="2"/>
      </rPr>
      <t xml:space="preserve"> P.FILLAGE= 30%</t>
    </r>
  </si>
  <si>
    <r>
      <t>SEVER GAS INTERFERANCE ,</t>
    </r>
    <r>
      <rPr>
        <b/>
        <sz val="12"/>
        <color indexed="10"/>
        <rFont val="Calibri"/>
        <family val="2"/>
      </rPr>
      <t xml:space="preserve"> P.FILLAGE= 25%</t>
    </r>
  </si>
  <si>
    <r>
      <rPr>
        <b/>
        <sz val="12"/>
        <color indexed="12"/>
        <rFont val="Calibri"/>
        <family val="2"/>
      </rPr>
      <t>NO PUMP ACTION , R.TRIP , ON STREAM</t>
    </r>
    <r>
      <rPr>
        <b/>
        <sz val="12"/>
        <color indexed="48"/>
        <rFont val="Calibri"/>
        <family val="2"/>
      </rPr>
      <t xml:space="preserve"> </t>
    </r>
    <r>
      <rPr>
        <b/>
        <u/>
        <sz val="12"/>
        <color indexed="10"/>
        <rFont val="Calibri"/>
        <family val="2"/>
      </rPr>
      <t>13/1/2014</t>
    </r>
  </si>
  <si>
    <r>
      <t xml:space="preserve">NO PUMP ACTION , R.TRIP , ON STREAM </t>
    </r>
    <r>
      <rPr>
        <b/>
        <u/>
        <sz val="12"/>
        <color indexed="10"/>
        <rFont val="Calibri"/>
        <family val="2"/>
      </rPr>
      <t>25/2/2014</t>
    </r>
  </si>
  <si>
    <r>
      <t xml:space="preserve">EXPRO. , </t>
    </r>
    <r>
      <rPr>
        <b/>
        <sz val="12"/>
        <color indexed="10"/>
        <rFont val="Calibri"/>
        <family val="2"/>
      </rPr>
      <t>RES. DECLINE</t>
    </r>
  </si>
  <si>
    <r>
      <t xml:space="preserve">CHECKED T.D. BY W/L FOUND THE FILL +/- 20 FT INSIDE TBG , 
</t>
    </r>
    <r>
      <rPr>
        <b/>
        <sz val="12"/>
        <color indexed="10"/>
        <rFont val="Calibri"/>
        <family val="2"/>
      </rPr>
      <t xml:space="preserve">WAITING FOR W/ O </t>
    </r>
  </si>
  <si>
    <r>
      <t xml:space="preserve">UNDER W/O TO CLEAN THE SAND ,  TAGGED T.D @ 6180 ' , RIH WITH 1.75" DHP WITH </t>
    </r>
    <r>
      <rPr>
        <b/>
        <sz val="12"/>
        <color indexed="17"/>
        <rFont val="Calibri"/>
        <family val="2"/>
      </rPr>
      <t xml:space="preserve">COND-2 N-97 </t>
    </r>
    <r>
      <rPr>
        <b/>
        <sz val="12"/>
        <color indexed="12"/>
        <rFont val="Calibri"/>
        <family val="2"/>
      </rPr>
      <t>S/R ( 242X1" ) , ON STREAM</t>
    </r>
  </si>
  <si>
    <r>
      <t xml:space="preserve">BAKER , </t>
    </r>
    <r>
      <rPr>
        <b/>
        <sz val="12"/>
        <color indexed="10"/>
        <rFont val="Calibri"/>
        <family val="2"/>
      </rPr>
      <t xml:space="preserve">AFTER W/O </t>
    </r>
  </si>
  <si>
    <r>
      <t>UNDER W/O DUE TO TBG LEAK , (</t>
    </r>
    <r>
      <rPr>
        <b/>
        <sz val="12"/>
        <color indexed="10"/>
        <rFont val="Calibri"/>
        <family val="2"/>
      </rPr>
      <t xml:space="preserve"> FOUND TBG IN GOOD CONDITION &amp; FOUND SCALE AROUND TBG </t>
    </r>
    <r>
      <rPr>
        <b/>
        <sz val="12"/>
        <color indexed="48"/>
        <rFont val="Calibri"/>
        <family val="2"/>
      </rPr>
      <t>) ,  RIH  W/ 1.75" D.H.P ON SAME S/R (</t>
    </r>
    <r>
      <rPr>
        <b/>
        <sz val="12"/>
        <color indexed="10"/>
        <rFont val="Calibri"/>
        <family val="2"/>
      </rPr>
      <t xml:space="preserve"> 239X1"</t>
    </r>
    <r>
      <rPr>
        <b/>
        <sz val="12"/>
        <color indexed="48"/>
        <rFont val="Calibri"/>
        <family val="2"/>
      </rPr>
      <t xml:space="preserve">) , ON STREAM </t>
    </r>
    <r>
      <rPr>
        <b/>
        <u/>
        <sz val="12"/>
        <color indexed="10"/>
        <rFont val="Calibri"/>
        <family val="2"/>
      </rPr>
      <t>15/1/12</t>
    </r>
  </si>
  <si>
    <r>
      <t xml:space="preserve">NO PUMP ACTION , R.TRIP, ON STREAM </t>
    </r>
    <r>
      <rPr>
        <b/>
        <sz val="12"/>
        <color indexed="10"/>
        <rFont val="Calibri"/>
        <family val="2"/>
      </rPr>
      <t>16/7/12</t>
    </r>
  </si>
  <si>
    <r>
      <t xml:space="preserve">BAKER ( </t>
    </r>
    <r>
      <rPr>
        <b/>
        <sz val="12"/>
        <color indexed="10"/>
        <rFont val="Calibri"/>
        <family val="2"/>
      </rPr>
      <t>AFTER R.TRIP</t>
    </r>
    <r>
      <rPr>
        <b/>
        <sz val="12"/>
        <color indexed="12"/>
        <rFont val="Calibri"/>
        <family val="2"/>
      </rPr>
      <t xml:space="preserve"> )</t>
    </r>
  </si>
  <si>
    <r>
      <t xml:space="preserve">NO PUMP ACTION ,  R.TRIP, NOT PROD., PERFORMED TBG TEST AGINST DHP, HAD TBG LEAK , RIH W/1.75" ANCHOR PUMP , RETRIEVED 3X1" RODS , </t>
    </r>
    <r>
      <rPr>
        <b/>
        <sz val="12"/>
        <color indexed="10"/>
        <rFont val="Calibri"/>
        <family val="2"/>
      </rPr>
      <t>SET ANCHOR @ 5900 FT</t>
    </r>
    <r>
      <rPr>
        <b/>
        <sz val="12"/>
        <color indexed="12"/>
        <rFont val="Calibri"/>
        <family val="2"/>
      </rPr>
      <t xml:space="preserve"> , ON STREAM </t>
    </r>
    <r>
      <rPr>
        <b/>
        <sz val="12"/>
        <color indexed="10"/>
        <rFont val="Calibri"/>
        <family val="2"/>
      </rPr>
      <t>1/10/12</t>
    </r>
  </si>
  <si>
    <r>
      <t xml:space="preserve">NO PUMP ACTION , MANY TRAILES TO START THE WELL WITH ANCHOR PUMP WITOUT SUCCESS </t>
    </r>
    <r>
      <rPr>
        <b/>
        <sz val="12"/>
        <color indexed="12"/>
        <rFont val="Calibri"/>
        <family val="2"/>
      </rPr>
      <t xml:space="preserve">, </t>
    </r>
    <r>
      <rPr>
        <b/>
        <sz val="12"/>
        <color indexed="10"/>
        <rFont val="Calibri"/>
        <family val="2"/>
      </rPr>
      <t>WAITING FOR W/O.</t>
    </r>
  </si>
  <si>
    <r>
      <t xml:space="preserve">UNDER W/O DUE TO TBG LEAK , ( </t>
    </r>
    <r>
      <rPr>
        <b/>
        <sz val="12"/>
        <color indexed="10"/>
        <rFont val="Calibri"/>
        <family val="2"/>
      </rPr>
      <t>FOUND FOUND HOLE IN JT NO 10</t>
    </r>
    <r>
      <rPr>
        <b/>
        <sz val="12"/>
        <color indexed="12"/>
        <rFont val="Calibri"/>
        <family val="2"/>
      </rPr>
      <t xml:space="preserve"> ) ,  RIH  W/ 1.75" D.H.P WITH SAME S/R EXCEPT (</t>
    </r>
    <r>
      <rPr>
        <b/>
        <sz val="12"/>
        <color indexed="10"/>
        <rFont val="Calibri"/>
        <family val="2"/>
      </rPr>
      <t xml:space="preserve"> </t>
    </r>
    <r>
      <rPr>
        <b/>
        <u/>
        <sz val="12"/>
        <color indexed="10"/>
        <rFont val="Calibri"/>
        <family val="2"/>
      </rPr>
      <t>106X7/8" NEW H-CH</t>
    </r>
    <r>
      <rPr>
        <b/>
        <u/>
        <sz val="12"/>
        <color indexed="12"/>
        <rFont val="Calibri"/>
        <family val="2"/>
      </rPr>
      <t xml:space="preserve"> </t>
    </r>
    <r>
      <rPr>
        <b/>
        <sz val="12"/>
        <color indexed="12"/>
        <rFont val="Calibri"/>
        <family val="2"/>
      </rPr>
      <t>) ,  ( 30X1"+106X7/8"+105X1") , ON STREAM</t>
    </r>
    <r>
      <rPr>
        <b/>
        <sz val="12"/>
        <color indexed="10"/>
        <rFont val="Calibri"/>
        <family val="2"/>
      </rPr>
      <t xml:space="preserve"> 25/11/12</t>
    </r>
  </si>
  <si>
    <r>
      <t xml:space="preserve">BAKER , </t>
    </r>
    <r>
      <rPr>
        <b/>
        <sz val="12"/>
        <color indexed="10"/>
        <rFont val="Calibri"/>
        <family val="2"/>
      </rPr>
      <t>AFTER W/O , P.S = 1.75"</t>
    </r>
  </si>
  <si>
    <r>
      <t xml:space="preserve">NO PUMP ACTION, </t>
    </r>
    <r>
      <rPr>
        <b/>
        <u/>
        <sz val="12"/>
        <color indexed="10"/>
        <rFont val="Calibri"/>
        <family val="2"/>
      </rPr>
      <t>R.TRIP WITH 1.5" DHP</t>
    </r>
    <r>
      <rPr>
        <b/>
        <sz val="12"/>
        <color indexed="12"/>
        <rFont val="Calibri"/>
        <family val="2"/>
      </rPr>
      <t xml:space="preserve"> , ON STREAM.</t>
    </r>
  </si>
  <si>
    <r>
      <t xml:space="preserve">EXPRO , </t>
    </r>
    <r>
      <rPr>
        <b/>
        <sz val="12"/>
        <color indexed="10"/>
        <rFont val="Calibri"/>
        <family val="2"/>
      </rPr>
      <t>P.S = 1.5"</t>
    </r>
  </si>
  <si>
    <r>
      <t>BAKER ,</t>
    </r>
    <r>
      <rPr>
        <b/>
        <sz val="12"/>
        <color indexed="10"/>
        <rFont val="Calibri"/>
        <family val="2"/>
      </rPr>
      <t xml:space="preserve"> LOW PUMP EFF.</t>
    </r>
  </si>
  <si>
    <r>
      <t xml:space="preserve"> GAS INTERF. , </t>
    </r>
    <r>
      <rPr>
        <b/>
        <sz val="12"/>
        <color indexed="10"/>
        <rFont val="Calibri"/>
        <family val="2"/>
      </rPr>
      <t>P.FILLAGE= 55%</t>
    </r>
  </si>
  <si>
    <r>
      <t xml:space="preserve">BAKER, </t>
    </r>
    <r>
      <rPr>
        <b/>
        <sz val="12"/>
        <color indexed="10"/>
        <rFont val="Calibri"/>
        <family val="2"/>
      </rPr>
      <t>AFTER R/ TRIP</t>
    </r>
  </si>
  <si>
    <r>
      <t xml:space="preserve"> GAS INTERF. , </t>
    </r>
    <r>
      <rPr>
        <b/>
        <sz val="12"/>
        <color indexed="10"/>
        <rFont val="Calibri"/>
        <family val="2"/>
      </rPr>
      <t>P.FILLAGE= 51%</t>
    </r>
  </si>
  <si>
    <r>
      <t xml:space="preserve"> FOUND VALVE ROD UNSCREW , TRY TO FISH W/O SUCCESS , RIH W/ 2" ANCHOR PUMP (</t>
    </r>
    <r>
      <rPr>
        <b/>
        <sz val="12"/>
        <color indexed="10"/>
        <rFont val="Calibri"/>
        <family val="2"/>
      </rPr>
      <t>RETRIEVED 3 X 1"</t>
    </r>
    <r>
      <rPr>
        <b/>
        <sz val="12"/>
        <color indexed="12"/>
        <rFont val="Calibri"/>
        <family val="2"/>
      </rPr>
      <t xml:space="preserve">) RODS , </t>
    </r>
    <r>
      <rPr>
        <b/>
        <sz val="12"/>
        <color indexed="10"/>
        <rFont val="Calibri"/>
        <family val="2"/>
      </rPr>
      <t>SET ANCHOR @ 5725 FT</t>
    </r>
    <r>
      <rPr>
        <b/>
        <sz val="12"/>
        <color indexed="12"/>
        <rFont val="Calibri"/>
        <family val="2"/>
      </rPr>
      <t xml:space="preserve">  , ON STRAM </t>
    </r>
    <r>
      <rPr>
        <b/>
        <sz val="12"/>
        <color indexed="10"/>
        <rFont val="Calibri"/>
        <family val="2"/>
      </rPr>
      <t/>
    </r>
  </si>
  <si>
    <r>
      <t xml:space="preserve">FLUID POUND ( </t>
    </r>
    <r>
      <rPr>
        <b/>
        <sz val="12"/>
        <color indexed="10"/>
        <rFont val="Calibri"/>
        <family val="2"/>
      </rPr>
      <t>P. FILLAGE +/-67 %</t>
    </r>
    <r>
      <rPr>
        <b/>
        <sz val="12"/>
        <color indexed="12"/>
        <rFont val="Calibri"/>
        <family val="2"/>
      </rPr>
      <t xml:space="preserve"> )</t>
    </r>
  </si>
  <si>
    <r>
      <t xml:space="preserve">UNDER W/O DUE TBG LEAK AND ACID JOB , ( INSTALLED ANCHOR CATCHER INSTADE OFF PHL PKR ,  RIH W/2" DHP &amp; S/R </t>
    </r>
    <r>
      <rPr>
        <b/>
        <sz val="12"/>
        <color indexed="10"/>
        <rFont val="Calibri"/>
        <family val="2"/>
      </rPr>
      <t xml:space="preserve">NEW D </t>
    </r>
    <r>
      <rPr>
        <b/>
        <sz val="12"/>
        <color indexed="12"/>
        <rFont val="Calibri"/>
        <family val="2"/>
      </rPr>
      <t xml:space="preserve"> ( 25X1" + 119X7/8" + 91X1" ), ON STREAM</t>
    </r>
    <r>
      <rPr>
        <b/>
        <sz val="12"/>
        <color indexed="10"/>
        <rFont val="Calibri"/>
        <family val="2"/>
      </rPr>
      <t xml:space="preserve"> 27/4/13</t>
    </r>
  </si>
  <si>
    <r>
      <t xml:space="preserve">NO PUMP ACTION , R.TRIP , ON STREAM ON </t>
    </r>
    <r>
      <rPr>
        <b/>
        <sz val="12"/>
        <color indexed="10"/>
        <rFont val="Calibri"/>
        <family val="2"/>
      </rPr>
      <t>26/9/2013</t>
    </r>
  </si>
  <si>
    <r>
      <t xml:space="preserve">BAKER , </t>
    </r>
    <r>
      <rPr>
        <b/>
        <sz val="12"/>
        <color indexed="10"/>
        <rFont val="Calibri"/>
        <family val="2"/>
      </rPr>
      <t>SH.S =8"</t>
    </r>
  </si>
  <si>
    <r>
      <t>SEVERE F.POUND,</t>
    </r>
    <r>
      <rPr>
        <b/>
        <sz val="12"/>
        <color indexed="10"/>
        <rFont val="Calibri"/>
        <family val="2"/>
      </rPr>
      <t xml:space="preserve"> PUMP FILLIAGE 40 %</t>
    </r>
  </si>
  <si>
    <r>
      <t xml:space="preserve">SEVERE F.POUND, </t>
    </r>
    <r>
      <rPr>
        <b/>
        <sz val="12"/>
        <color indexed="10"/>
        <rFont val="Calibri"/>
        <family val="2"/>
      </rPr>
      <t>PUMP FILLIAGE 60 %</t>
    </r>
  </si>
  <si>
    <r>
      <t xml:space="preserve">SEVERE F.POUND, </t>
    </r>
    <r>
      <rPr>
        <b/>
        <sz val="12"/>
        <color indexed="10"/>
        <rFont val="Calibri"/>
        <family val="2"/>
      </rPr>
      <t>PUMP FILLIAGE 55 %</t>
    </r>
  </si>
  <si>
    <r>
      <t xml:space="preserve">AGIBA PACKAGE , </t>
    </r>
    <r>
      <rPr>
        <b/>
        <sz val="12"/>
        <color indexed="10"/>
        <rFont val="Calibri"/>
        <family val="2"/>
      </rPr>
      <t>24 HRS</t>
    </r>
  </si>
  <si>
    <r>
      <t>AGIBA PACKAGE ,</t>
    </r>
    <r>
      <rPr>
        <b/>
        <sz val="12"/>
        <color indexed="10"/>
        <rFont val="Calibri"/>
        <family val="2"/>
      </rPr>
      <t xml:space="preserve"> 23 HRS</t>
    </r>
  </si>
  <si>
    <r>
      <t>EXPRO ,</t>
    </r>
    <r>
      <rPr>
        <b/>
        <sz val="12"/>
        <color indexed="10"/>
        <rFont val="Calibri"/>
        <family val="2"/>
      </rPr>
      <t>. , H2S =2PPM , CO2=2%</t>
    </r>
  </si>
  <si>
    <r>
      <t>F.POUND,</t>
    </r>
    <r>
      <rPr>
        <b/>
        <sz val="12"/>
        <color indexed="10"/>
        <rFont val="Calibri"/>
        <family val="2"/>
      </rPr>
      <t xml:space="preserve"> PUMP FILLIAGE=62 %</t>
    </r>
  </si>
  <si>
    <r>
      <t>F.POUND,</t>
    </r>
    <r>
      <rPr>
        <b/>
        <sz val="12"/>
        <color indexed="10"/>
        <rFont val="Calibri"/>
        <family val="2"/>
      </rPr>
      <t xml:space="preserve"> PUMP FILLIAGE=60 %</t>
    </r>
  </si>
  <si>
    <r>
      <t>ROD NO ( 2X7/8" ) PARTED , FISHED OK , REPLACED , R.TRIP WITH</t>
    </r>
    <r>
      <rPr>
        <b/>
        <u/>
        <sz val="12"/>
        <color indexed="10"/>
        <rFont val="Calibri"/>
        <family val="2"/>
      </rPr>
      <t xml:space="preserve"> 1.75" DHP</t>
    </r>
    <r>
      <rPr>
        <b/>
        <sz val="12"/>
        <color indexed="12"/>
        <rFont val="Calibri"/>
        <family val="2"/>
      </rPr>
      <t xml:space="preserve"> , ON STREAM.</t>
    </r>
  </si>
  <si>
    <r>
      <t xml:space="preserve">NO PUMP ACTION , R.TRIP , ON STREAM </t>
    </r>
    <r>
      <rPr>
        <b/>
        <sz val="12"/>
        <color indexed="10"/>
        <rFont val="Calibri"/>
        <family val="2"/>
      </rPr>
      <t>13/9/11</t>
    </r>
  </si>
  <si>
    <r>
      <t>PERFORMED STATIC PRESSURE SURVAY ,</t>
    </r>
    <r>
      <rPr>
        <b/>
        <sz val="12"/>
        <color indexed="10"/>
        <rFont val="Calibri"/>
        <family val="2"/>
      </rPr>
      <t xml:space="preserve"> PS= 500 PSI @ 5800 FT</t>
    </r>
    <r>
      <rPr>
        <b/>
        <sz val="12"/>
        <color indexed="48"/>
        <rFont val="Calibri"/>
        <family val="2"/>
      </rPr>
      <t xml:space="preserve"> , PRESS. GRADIANT = .44 PSI/F FROM BOTTOM TO 4800 FT , PRESS. GRADIANT = .19 PSI/FT FROM 4800 TO 4400 FT</t>
    </r>
  </si>
  <si>
    <r>
      <rPr>
        <b/>
        <sz val="12"/>
        <color indexed="48"/>
        <rFont val="Calibri"/>
        <family val="2"/>
      </rPr>
      <t xml:space="preserve">82 </t>
    </r>
    <r>
      <rPr>
        <b/>
        <sz val="12"/>
        <color indexed="12"/>
        <rFont val="Calibri"/>
        <family val="2"/>
      </rPr>
      <t>X1''+  119 X 7/8''+  30 X1''  S.BAR</t>
    </r>
  </si>
  <si>
    <r>
      <t xml:space="preserve">NO PUMP ACTION , R.TRIP , NOT PRODUCE , FILL TBG WITH WATER , </t>
    </r>
    <r>
      <rPr>
        <b/>
        <sz val="12"/>
        <color indexed="10"/>
        <rFont val="Calibri"/>
        <family val="2"/>
      </rPr>
      <t xml:space="preserve">FOUND TBG LEAK </t>
    </r>
    <r>
      <rPr>
        <b/>
        <sz val="12"/>
        <color indexed="48"/>
        <rFont val="Calibri"/>
        <family val="2"/>
      </rPr>
      <t xml:space="preserve">, RIH WITH 2" ANCHOR PUMP , RETRIVED 10X7/8" RODS , ON STREAM  </t>
    </r>
  </si>
  <si>
    <r>
      <t>BAKER ,</t>
    </r>
    <r>
      <rPr>
        <b/>
        <sz val="12"/>
        <color indexed="10"/>
        <rFont val="Calibri"/>
        <family val="2"/>
      </rPr>
      <t xml:space="preserve"> ANCHOR PUMP . </t>
    </r>
  </si>
  <si>
    <r>
      <t xml:space="preserve">UNDER W/O DUE TO TBG LEAK &amp;INSTALL SELECTIVE COMPLETION ( </t>
    </r>
    <r>
      <rPr>
        <b/>
        <sz val="12"/>
        <color indexed="10"/>
        <rFont val="Calibri"/>
        <family val="2"/>
      </rPr>
      <t xml:space="preserve">FOUND CRACK IN JT NO 182 </t>
    </r>
    <r>
      <rPr>
        <b/>
        <sz val="12"/>
        <color indexed="48"/>
        <rFont val="Calibri"/>
        <family val="2"/>
      </rPr>
      <t xml:space="preserve">) , ( </t>
    </r>
    <r>
      <rPr>
        <b/>
        <sz val="12"/>
        <color indexed="10"/>
        <rFont val="Calibri"/>
        <family val="2"/>
      </rPr>
      <t>KEPT SSD CLOSED AGAINST B-I,II,III,IV  ) , ( B-V ONLY ON PRODUCTION )</t>
    </r>
    <r>
      <rPr>
        <b/>
        <sz val="12"/>
        <color indexed="48"/>
        <rFont val="Calibri"/>
        <family val="2"/>
      </rPr>
      <t xml:space="preserve"> , TAGGED TD @ 6203 FT , RIH WITH 2" DHP &amp; </t>
    </r>
    <r>
      <rPr>
        <b/>
        <sz val="12"/>
        <color indexed="10"/>
        <rFont val="Calibri"/>
        <family val="2"/>
      </rPr>
      <t xml:space="preserve">NEW H-CH S/R </t>
    </r>
    <r>
      <rPr>
        <b/>
        <sz val="12"/>
        <color indexed="48"/>
        <rFont val="Calibri"/>
        <family val="2"/>
      </rPr>
      <t xml:space="preserve">
( 30X1"+105X7/8"+99X1" ) , ON STREAM </t>
    </r>
    <r>
      <rPr>
        <b/>
        <sz val="12"/>
        <color indexed="10"/>
        <rFont val="Calibri"/>
        <family val="2"/>
      </rPr>
      <t>ON 18/8/11</t>
    </r>
  </si>
  <si>
    <r>
      <t xml:space="preserve">SIGMA ,  </t>
    </r>
    <r>
      <rPr>
        <b/>
        <sz val="12"/>
        <color indexed="10"/>
        <rFont val="Calibri"/>
        <family val="2"/>
      </rPr>
      <t>B-V ONLY</t>
    </r>
  </si>
  <si>
    <r>
      <rPr>
        <b/>
        <sz val="12"/>
        <color indexed="10"/>
        <rFont val="Calibri"/>
        <family val="2"/>
      </rPr>
      <t xml:space="preserve">ISOLATED B-V BY FWG PLUG , </t>
    </r>
    <r>
      <rPr>
        <b/>
        <sz val="12"/>
        <color indexed="17"/>
        <rFont val="Calibri"/>
        <family val="2"/>
      </rPr>
      <t>OPEND SSD AGAINST B-I,II,III,IV</t>
    </r>
    <r>
      <rPr>
        <b/>
        <sz val="12"/>
        <color indexed="48"/>
        <rFont val="Calibri"/>
        <family val="2"/>
      </rPr>
      <t xml:space="preserve"> , </t>
    </r>
    <r>
      <rPr>
        <b/>
        <sz val="12"/>
        <color indexed="10"/>
        <rFont val="Calibri"/>
        <family val="2"/>
      </rPr>
      <t>2</t>
    </r>
    <r>
      <rPr>
        <b/>
        <sz val="12"/>
        <color indexed="48"/>
        <rFont val="Calibri"/>
        <family val="2"/>
      </rPr>
      <t xml:space="preserve"> R.TRIP WITH 1.75"
 , NOT  PRODUCE , FILLED TBG WITH WATER, STARTED THE WELL NOT PROD., </t>
    </r>
    <r>
      <rPr>
        <b/>
        <sz val="12"/>
        <color indexed="10"/>
        <rFont val="Calibri"/>
        <family val="2"/>
      </rPr>
      <t>CHECKED SSD , FOUND IT OPEN</t>
    </r>
    <r>
      <rPr>
        <b/>
        <sz val="12"/>
        <color indexed="48"/>
        <rFont val="Calibri"/>
        <family val="2"/>
      </rPr>
      <t xml:space="preserve"> , RIH W/ 1.75" ANCHOR PUMP, RETRIEVED 10X1" RODS, NOT PROD., </t>
    </r>
    <r>
      <rPr>
        <b/>
        <sz val="12"/>
        <color indexed="10"/>
        <rFont val="Calibri"/>
        <family val="2"/>
      </rPr>
      <t>WAITING FOR W/O</t>
    </r>
  </si>
  <si>
    <r>
      <t xml:space="preserve">UNDER W/O DUE TO TBG LEAK ( </t>
    </r>
    <r>
      <rPr>
        <b/>
        <sz val="12"/>
        <color indexed="10"/>
        <rFont val="Calibri"/>
        <family val="2"/>
      </rPr>
      <t>FOUND HOLE IN JT NO 25 &amp; 37</t>
    </r>
    <r>
      <rPr>
        <b/>
        <sz val="12"/>
        <color indexed="48"/>
        <rFont val="Calibri"/>
        <family val="2"/>
      </rPr>
      <t xml:space="preserve"> ) ,  (</t>
    </r>
    <r>
      <rPr>
        <b/>
        <sz val="12"/>
        <color indexed="17"/>
        <rFont val="Calibri"/>
        <family val="2"/>
      </rPr>
      <t>B-I ,II,III,IV ON PRODUCTION</t>
    </r>
    <r>
      <rPr>
        <b/>
        <sz val="12"/>
        <color indexed="10"/>
        <rFont val="Calibri"/>
        <family val="2"/>
      </rPr>
      <t xml:space="preserve"> ) ,  (  ISOLATED B-V BY FWG PLUG </t>
    </r>
    <r>
      <rPr>
        <b/>
        <sz val="12"/>
        <color indexed="48"/>
        <rFont val="Calibri"/>
        <family val="2"/>
      </rPr>
      <t xml:space="preserve">)  , RIH WITH  1.75 " DHP WITH THE SAME S/R  , ON STREAM </t>
    </r>
    <r>
      <rPr>
        <b/>
        <sz val="12"/>
        <color indexed="10"/>
        <rFont val="Calibri"/>
        <family val="2"/>
      </rPr>
      <t xml:space="preserve"> 21</t>
    </r>
    <r>
      <rPr>
        <b/>
        <u/>
        <sz val="12"/>
        <color indexed="10"/>
        <rFont val="Calibri"/>
        <family val="2"/>
      </rPr>
      <t>/3/2012</t>
    </r>
  </si>
  <si>
    <r>
      <t xml:space="preserve">BAKER , </t>
    </r>
    <r>
      <rPr>
        <b/>
        <sz val="12"/>
        <color indexed="10"/>
        <rFont val="Calibri"/>
        <family val="2"/>
      </rPr>
      <t>AFTER W/O , B-I ,II,III,IV</t>
    </r>
  </si>
  <si>
    <r>
      <t xml:space="preserve">FLUID POUND , </t>
    </r>
    <r>
      <rPr>
        <b/>
        <sz val="12"/>
        <color indexed="10"/>
        <rFont val="Calibri"/>
        <family val="2"/>
      </rPr>
      <t>P.FILLAGE +/- 80 %</t>
    </r>
  </si>
  <si>
    <r>
      <t xml:space="preserve">NO PUMP ACTION , R.TRIP , ON STREAM </t>
    </r>
    <r>
      <rPr>
        <b/>
        <u/>
        <sz val="12"/>
        <color indexed="10"/>
        <rFont val="Calibri"/>
        <family val="2"/>
      </rPr>
      <t>23/5/12</t>
    </r>
  </si>
  <si>
    <r>
      <t xml:space="preserve">UNDER W/O TO RETRIEVE FWG PLUG &amp; INSTALL SELECTIVE COMPLETION , 
( </t>
    </r>
    <r>
      <rPr>
        <b/>
        <sz val="12"/>
        <color indexed="10"/>
        <rFont val="Calibri"/>
        <family val="2"/>
      </rPr>
      <t>ISOLATED B-III AGAINST SSD BETWEEN TWO PKR'S</t>
    </r>
    <r>
      <rPr>
        <b/>
        <sz val="12"/>
        <color indexed="12"/>
        <rFont val="Calibri"/>
        <family val="2"/>
      </rPr>
      <t xml:space="preserve"> ) , ( </t>
    </r>
    <r>
      <rPr>
        <b/>
        <sz val="12"/>
        <color indexed="17"/>
        <rFont val="Calibri"/>
        <family val="2"/>
      </rPr>
      <t>PRODUCE FROM B-I,II,IV &amp; UPPER PART FROM B-V</t>
    </r>
    <r>
      <rPr>
        <b/>
        <sz val="12"/>
        <color indexed="12"/>
        <rFont val="Calibri"/>
        <family val="2"/>
      </rPr>
      <t xml:space="preserve"> ) , RIH WITH 1.75" DHP WITH THE SAME S/R 
( 25X1"+104X7/8"+101X1" ) , ON STREAM </t>
    </r>
    <r>
      <rPr>
        <b/>
        <u/>
        <sz val="12"/>
        <color indexed="10"/>
        <rFont val="Calibri"/>
        <family val="2"/>
      </rPr>
      <t xml:space="preserve">24/8/12 </t>
    </r>
  </si>
  <si>
    <r>
      <t xml:space="preserve">BAKER , </t>
    </r>
    <r>
      <rPr>
        <b/>
        <sz val="12"/>
        <color indexed="17"/>
        <rFont val="Calibri"/>
        <family val="2"/>
      </rPr>
      <t>B-I,II,IV &amp; UPPER PART FROM B-V</t>
    </r>
  </si>
  <si>
    <r>
      <t xml:space="preserve">SLIGHT F. POUND., </t>
    </r>
    <r>
      <rPr>
        <b/>
        <sz val="12"/>
        <color indexed="10"/>
        <rFont val="Calibri"/>
        <family val="2"/>
      </rPr>
      <t>P.FILLAGE= 92 %</t>
    </r>
  </si>
  <si>
    <r>
      <t xml:space="preserve">NO PUMP ACTION , R.TRIP ,NOT PROD. ,  PERFORMED TBG TEST , PRESS. NOT HOLD , R.TRIP W/ </t>
    </r>
    <r>
      <rPr>
        <b/>
        <sz val="12"/>
        <color indexed="10"/>
        <rFont val="Calibri"/>
        <family val="2"/>
      </rPr>
      <t>1.75"</t>
    </r>
    <r>
      <rPr>
        <b/>
        <sz val="12"/>
        <color indexed="12"/>
        <rFont val="Calibri"/>
        <family val="2"/>
      </rPr>
      <t xml:space="preserve"> ANCHOR PUMP,  RETRIEVED ( 5X1") RODS , SET ANCHOR PUMP @ </t>
    </r>
    <r>
      <rPr>
        <b/>
        <sz val="12"/>
        <color indexed="10"/>
        <rFont val="Calibri"/>
        <family val="2"/>
      </rPr>
      <t>5625 FT</t>
    </r>
    <r>
      <rPr>
        <b/>
        <sz val="12"/>
        <color indexed="12"/>
        <rFont val="Calibri"/>
        <family val="2"/>
      </rPr>
      <t xml:space="preserve">,  ON STREAM ON  </t>
    </r>
    <r>
      <rPr>
        <b/>
        <sz val="12"/>
        <color indexed="10"/>
        <rFont val="Calibri"/>
        <family val="2"/>
      </rPr>
      <t>6/3/13</t>
    </r>
  </si>
  <si>
    <r>
      <t xml:space="preserve">UNDER W/O DUE TO TBG LEAK, (  </t>
    </r>
    <r>
      <rPr>
        <b/>
        <sz val="12"/>
        <color indexed="10"/>
        <rFont val="Calibri"/>
        <family val="2"/>
      </rPr>
      <t>FOUND HOLE   IN JT's NO. 8  &amp; 40</t>
    </r>
    <r>
      <rPr>
        <b/>
        <sz val="12"/>
        <color indexed="12"/>
        <rFont val="Calibri"/>
        <family val="2"/>
      </rPr>
      <t xml:space="preserve">  ) , INSTALLED SELECTIVE COMPLETION , ( </t>
    </r>
    <r>
      <rPr>
        <b/>
        <sz val="12"/>
        <color indexed="17"/>
        <rFont val="Calibri"/>
        <family val="2"/>
      </rPr>
      <t>B-I,II&amp;III ON PRODUCTION</t>
    </r>
    <r>
      <rPr>
        <b/>
        <sz val="12"/>
        <color indexed="10"/>
        <rFont val="Calibri"/>
        <family val="2"/>
      </rPr>
      <t xml:space="preserve"> </t>
    </r>
    <r>
      <rPr>
        <b/>
        <sz val="12"/>
        <color indexed="12"/>
        <rFont val="Calibri"/>
        <family val="2"/>
      </rPr>
      <t xml:space="preserve">)  , (  </t>
    </r>
    <r>
      <rPr>
        <b/>
        <sz val="12"/>
        <color indexed="10"/>
        <rFont val="Calibri"/>
        <family val="2"/>
      </rPr>
      <t>ISOLATED B-IV &amp; UPPER PART FROM B-V BY 2.25" FWG PLUG</t>
    </r>
    <r>
      <rPr>
        <b/>
        <sz val="12"/>
        <color indexed="12"/>
        <rFont val="Calibri"/>
        <family val="2"/>
      </rPr>
      <t xml:space="preserve"> ) , RIH WITH 1.75" DHP WITH THE SAME S/R  ( 30X1" + 119 X 7/8" + 82 X 1 " ) , ON STREAM 8/5/13</t>
    </r>
  </si>
  <si>
    <r>
      <t xml:space="preserve">UNDER W/O TO REPIAR TBG LEAK , </t>
    </r>
    <r>
      <rPr>
        <b/>
        <sz val="12"/>
        <color indexed="10"/>
        <rFont val="Calibri"/>
        <family val="2"/>
      </rPr>
      <t xml:space="preserve"> NO LEAK FOUND</t>
    </r>
    <r>
      <rPr>
        <b/>
        <sz val="12"/>
        <color indexed="12"/>
        <rFont val="Calibri"/>
        <family val="2"/>
      </rPr>
      <t xml:space="preserve"> , TAGGED T.D. BY  @ 6136' ,  RIH WITH 1.75" DHP , WITH </t>
    </r>
    <r>
      <rPr>
        <b/>
        <sz val="12"/>
        <color indexed="17"/>
        <rFont val="Calibri"/>
        <family val="2"/>
      </rPr>
      <t>S-88 COND -2</t>
    </r>
    <r>
      <rPr>
        <b/>
        <sz val="12"/>
        <color indexed="12"/>
        <rFont val="Calibri"/>
        <family val="2"/>
      </rPr>
      <t xml:space="preserve"> S/R ( 118X1"+114X7/8") , </t>
    </r>
    <r>
      <rPr>
        <b/>
        <sz val="12"/>
        <color indexed="10"/>
        <rFont val="Calibri"/>
        <family val="2"/>
      </rPr>
      <t>INSTALL KTH WITH ANCHOR CATHER, KEPT STRING UNDER TESTION BY 22 KIB</t>
    </r>
    <r>
      <rPr>
        <b/>
        <sz val="12"/>
        <color indexed="12"/>
        <rFont val="Calibri"/>
        <family val="2"/>
      </rPr>
      <t xml:space="preserve"> , ON STREAM</t>
    </r>
  </si>
  <si>
    <r>
      <t xml:space="preserve">SLIGHT F. POUND , </t>
    </r>
    <r>
      <rPr>
        <b/>
        <sz val="12"/>
        <color indexed="10"/>
        <rFont val="Calibri"/>
        <family val="2"/>
      </rPr>
      <t>FILLAGE= 91 %</t>
    </r>
  </si>
  <si>
    <r>
      <t xml:space="preserve">NO PUMP ACTION , </t>
    </r>
    <r>
      <rPr>
        <b/>
        <sz val="12"/>
        <color indexed="10"/>
        <rFont val="Calibri"/>
        <family val="2"/>
      </rPr>
      <t>RESET FOR DHP 2 TIMES</t>
    </r>
    <r>
      <rPr>
        <b/>
        <sz val="12"/>
        <color indexed="12"/>
        <rFont val="Calibri"/>
        <family val="2"/>
      </rPr>
      <t xml:space="preserve"> , NOT PRODUCE , TRAY TO SET THE  ANCHOR PUMP AFTER RETREIVING ( 11X1" ) RODS WITHOUT SUCCESS , </t>
    </r>
    <r>
      <rPr>
        <b/>
        <sz val="12"/>
        <color indexed="10"/>
        <rFont val="Calibri"/>
        <family val="2"/>
      </rPr>
      <t>WAITING FOR W/O</t>
    </r>
  </si>
  <si>
    <r>
      <t xml:space="preserve">UNDER W/O TO REPIAR TBG LEAK , PERFORMED HYDRO TEST AGAINST FB-2 PLUG , PRESSURE DIDN'T HOLD , </t>
    </r>
    <r>
      <rPr>
        <b/>
        <sz val="12"/>
        <color indexed="10"/>
        <rFont val="Calibri"/>
        <family val="2"/>
      </rPr>
      <t xml:space="preserve"> NO VISUAL LEAK  FOUND</t>
    </r>
    <r>
      <rPr>
        <b/>
        <sz val="12"/>
        <color indexed="12"/>
        <rFont val="Calibri"/>
        <family val="2"/>
      </rPr>
      <t xml:space="preserve"> , AGGED T.D. BY  @ 6136' ,  RIH WITH 1.75" DHP , WITH THE SAME  S/R ( 30X1"+114X7/8"+90X1") , INSTALL KTH WITH ANCHOR CATHER ,  ON STREAM </t>
    </r>
    <r>
      <rPr>
        <b/>
        <sz val="12"/>
        <color indexed="10"/>
        <rFont val="Calibri"/>
        <family val="2"/>
      </rPr>
      <t xml:space="preserve"> 12/9/11</t>
    </r>
  </si>
  <si>
    <r>
      <t xml:space="preserve">SIGMA , </t>
    </r>
    <r>
      <rPr>
        <b/>
        <sz val="12"/>
        <color indexed="10"/>
        <rFont val="Calibri"/>
        <family val="2"/>
      </rPr>
      <t>AFTER W/O</t>
    </r>
  </si>
  <si>
    <r>
      <t xml:space="preserve">NO PUMP ACTION , R.TRIP , ( </t>
    </r>
    <r>
      <rPr>
        <b/>
        <sz val="12"/>
        <color indexed="10"/>
        <rFont val="Calibri"/>
        <family val="2"/>
      </rPr>
      <t>SHORT SCREEN &amp; S.V LOST IN WELL</t>
    </r>
    <r>
      <rPr>
        <b/>
        <sz val="12"/>
        <color indexed="12"/>
        <rFont val="Calibri"/>
        <family val="2"/>
      </rPr>
      <t xml:space="preserve"> ) , ON STREAM</t>
    </r>
  </si>
  <si>
    <r>
      <t xml:space="preserve">BAKER , </t>
    </r>
    <r>
      <rPr>
        <b/>
        <sz val="12"/>
        <color indexed="10"/>
        <rFont val="Calibri"/>
        <family val="2"/>
      </rPr>
      <t>SHORT SCREEN &amp; S.V LOST IN WELL</t>
    </r>
  </si>
  <si>
    <r>
      <t xml:space="preserve">NO PUMP ACTION, R.TRIP, NOT PRODUCE , PUMPED +/- 100 BBLS OF WATER WITHOUT FILLING ,  R.TRIP WITH ANCHOR PUMP ,  RETRIVED ( </t>
    </r>
    <r>
      <rPr>
        <b/>
        <sz val="12"/>
        <color indexed="10"/>
        <rFont val="Calibri"/>
        <family val="2"/>
      </rPr>
      <t>15X1"</t>
    </r>
    <r>
      <rPr>
        <b/>
        <sz val="12"/>
        <color indexed="12"/>
        <rFont val="Calibri"/>
        <family val="2"/>
      </rPr>
      <t xml:space="preserve"> ) ON STEPS , NOT PRODUCE , WAITING FOR W/O</t>
    </r>
  </si>
  <si>
    <r>
      <t xml:space="preserve">UNDER W/O DUE TO TBG LEAK &amp; RECOORD </t>
    </r>
    <r>
      <rPr>
        <b/>
        <u/>
        <sz val="12"/>
        <color indexed="12"/>
        <rFont val="Calibri"/>
        <family val="2"/>
      </rPr>
      <t>DIRECTIONAL SURVEY</t>
    </r>
    <r>
      <rPr>
        <b/>
        <sz val="12"/>
        <color indexed="12"/>
        <rFont val="Calibri"/>
        <family val="2"/>
      </rPr>
      <t xml:space="preserve"> (</t>
    </r>
    <r>
      <rPr>
        <b/>
        <sz val="12"/>
        <color indexed="10"/>
        <rFont val="Calibri"/>
        <family val="2"/>
      </rPr>
      <t>FOUND INC . DEG. = 3.6 @ 5900 FT</t>
    </r>
    <r>
      <rPr>
        <b/>
        <sz val="12"/>
        <color indexed="12"/>
        <rFont val="Calibri"/>
        <family val="2"/>
      </rPr>
      <t xml:space="preserve"> )  ,( </t>
    </r>
    <r>
      <rPr>
        <b/>
        <u/>
        <sz val="12"/>
        <color indexed="12"/>
        <rFont val="Calibri"/>
        <family val="2"/>
      </rPr>
      <t xml:space="preserve"> </t>
    </r>
    <r>
      <rPr>
        <b/>
        <u/>
        <sz val="12"/>
        <color indexed="10"/>
        <rFont val="Calibri"/>
        <family val="2"/>
      </rPr>
      <t>FOUND HOLE IN JT 21 &amp; ST. VALAVE  STUCK IN F-NIPPEL</t>
    </r>
    <r>
      <rPr>
        <b/>
        <sz val="12"/>
        <color indexed="12"/>
        <rFont val="Calibri"/>
        <family val="2"/>
      </rPr>
      <t xml:space="preserve"> ), RIH WITH 1.75" DHP WITH SAME S/R  ( 30X1"+109X7/8"+94X1" ) , ON STREAM </t>
    </r>
    <r>
      <rPr>
        <b/>
        <u/>
        <sz val="12"/>
        <color indexed="10"/>
        <rFont val="Calibri"/>
        <family val="2"/>
      </rPr>
      <t>15/3/12</t>
    </r>
    <r>
      <rPr>
        <b/>
        <sz val="12"/>
        <color indexed="12"/>
        <rFont val="Calibri"/>
        <family val="2"/>
      </rPr>
      <t xml:space="preserve">
 </t>
    </r>
  </si>
  <si>
    <r>
      <t xml:space="preserve">BAKER , </t>
    </r>
    <r>
      <rPr>
        <b/>
        <sz val="12"/>
        <color indexed="10"/>
        <rFont val="Calibri"/>
        <family val="2"/>
      </rPr>
      <t>AFTER W/O .</t>
    </r>
  </si>
  <si>
    <r>
      <t xml:space="preserve">NO PUMP ACTION, R.TRIP ,ON STREAM </t>
    </r>
    <r>
      <rPr>
        <b/>
        <sz val="12"/>
        <color indexed="10"/>
        <rFont val="Calibri"/>
        <family val="2"/>
      </rPr>
      <t>29/7/12</t>
    </r>
  </si>
  <si>
    <r>
      <t xml:space="preserve">NO PUMP ACTION, </t>
    </r>
    <r>
      <rPr>
        <b/>
        <sz val="12"/>
        <color indexed="10"/>
        <rFont val="Calibri"/>
        <family val="2"/>
      </rPr>
      <t>2</t>
    </r>
    <r>
      <rPr>
        <b/>
        <sz val="12"/>
        <color indexed="12"/>
        <rFont val="Calibri"/>
        <family val="2"/>
      </rPr>
      <t xml:space="preserve"> R.TRIP , FILLED TBG WITH WATER , ON STREAM</t>
    </r>
  </si>
  <si>
    <r>
      <t xml:space="preserve">NO PUMP ACTION, R.TRIP , NOT PRODUCE , PERFORMED HYDRO TEST , PRESS. NOT HOLD , MANY TRAILES TO START THE WELL WITH ANCHOR AFTER RETRIEVING </t>
    </r>
    <r>
      <rPr>
        <b/>
        <sz val="12"/>
        <color indexed="10"/>
        <rFont val="Calibri"/>
        <family val="2"/>
      </rPr>
      <t>25X1"</t>
    </r>
    <r>
      <rPr>
        <b/>
        <sz val="12"/>
        <color indexed="12"/>
        <rFont val="Calibri"/>
        <family val="2"/>
      </rPr>
      <t xml:space="preserve"> WITHOUT SUCCESS , </t>
    </r>
    <r>
      <rPr>
        <b/>
        <sz val="12"/>
        <color indexed="10"/>
        <rFont val="Calibri"/>
        <family val="2"/>
      </rPr>
      <t>WAITING FOR W/O</t>
    </r>
  </si>
  <si>
    <r>
      <t xml:space="preserve">UNDER W/O DUE TO TBG LEAK  , (  </t>
    </r>
    <r>
      <rPr>
        <b/>
        <sz val="12"/>
        <color indexed="10"/>
        <rFont val="Calibri"/>
        <family val="2"/>
      </rPr>
      <t>FOUND HOLE IN JT NO.24</t>
    </r>
    <r>
      <rPr>
        <b/>
        <sz val="12"/>
        <color indexed="12"/>
        <rFont val="Calibri"/>
        <family val="2"/>
      </rPr>
      <t xml:space="preserve">  ) , INSTALLED </t>
    </r>
    <r>
      <rPr>
        <b/>
        <sz val="12"/>
        <color indexed="10"/>
        <rFont val="Calibri"/>
        <family val="2"/>
      </rPr>
      <t>KTH</t>
    </r>
    <r>
      <rPr>
        <b/>
        <sz val="12"/>
        <color indexed="12"/>
        <rFont val="Calibri"/>
        <family val="2"/>
      </rPr>
      <t xml:space="preserve"> WITH </t>
    </r>
    <r>
      <rPr>
        <b/>
        <sz val="12"/>
        <color indexed="10"/>
        <rFont val="Calibri"/>
        <family val="2"/>
      </rPr>
      <t>ANCHOR CATHER</t>
    </r>
    <r>
      <rPr>
        <b/>
        <sz val="12"/>
        <color indexed="12"/>
        <rFont val="Calibri"/>
        <family val="2"/>
      </rPr>
      <t xml:space="preserve"> &amp;</t>
    </r>
    <r>
      <rPr>
        <b/>
        <u/>
        <sz val="12"/>
        <rFont val="Calibri"/>
        <family val="2"/>
      </rPr>
      <t xml:space="preserve"> INSTALLED  12 X 3 1/2" BLAST JTS VAM TOP COND-A @DEPTH ( 550-845 ) FT</t>
    </r>
    <r>
      <rPr>
        <b/>
        <sz val="12"/>
        <color indexed="12"/>
        <rFont val="Calibri"/>
        <family val="2"/>
      </rPr>
      <t xml:space="preserve"> , RIH WITH</t>
    </r>
    <r>
      <rPr>
        <b/>
        <sz val="12"/>
        <color indexed="10"/>
        <rFont val="Calibri"/>
        <family val="2"/>
      </rPr>
      <t xml:space="preserve"> 1.75"  DHP</t>
    </r>
    <r>
      <rPr>
        <b/>
        <sz val="12"/>
        <color indexed="12"/>
        <rFont val="Calibri"/>
        <family val="2"/>
      </rPr>
      <t xml:space="preserve"> WITH SAME S/R  (</t>
    </r>
    <r>
      <rPr>
        <b/>
        <sz val="12"/>
        <color indexed="10"/>
        <rFont val="Calibri"/>
        <family val="2"/>
      </rPr>
      <t xml:space="preserve"> 30X1" + 104X7/8X" +</t>
    </r>
    <r>
      <rPr>
        <b/>
        <u/>
        <sz val="12"/>
        <color indexed="8"/>
        <rFont val="Calibri"/>
        <family val="2"/>
      </rPr>
      <t>73X1"+5X1" MOLDED S/R +21X1" ON TOP</t>
    </r>
    <r>
      <rPr>
        <b/>
        <sz val="12"/>
        <color indexed="12"/>
        <rFont val="Calibri"/>
        <family val="2"/>
      </rPr>
      <t xml:space="preserve">) ,  ON STREAM </t>
    </r>
    <r>
      <rPr>
        <b/>
        <sz val="12"/>
        <color indexed="10"/>
        <rFont val="Calibri"/>
        <family val="2"/>
      </rPr>
      <t xml:space="preserve">19/11/2012            </t>
    </r>
  </si>
  <si>
    <r>
      <t>UNDER W/O DUE TO TBG (</t>
    </r>
    <r>
      <rPr>
        <b/>
        <sz val="12"/>
        <color indexed="10"/>
        <rFont val="Calibri"/>
        <family val="2"/>
      </rPr>
      <t xml:space="preserve"> FOUND HOLE IN JT 33 FROM SURFACE ,  BLOW BLAST JT'S BY 4 JT  </t>
    </r>
    <r>
      <rPr>
        <b/>
        <sz val="12"/>
        <color indexed="12"/>
        <rFont val="Calibri"/>
        <family val="2"/>
      </rPr>
      <t xml:space="preserve"> ) , INSTALLED KTH , ANCHOR CATHER &amp;</t>
    </r>
    <r>
      <rPr>
        <b/>
        <sz val="12"/>
        <color indexed="10"/>
        <rFont val="Calibri"/>
        <family val="2"/>
      </rPr>
      <t xml:space="preserve">  15 X 3 1/2" BLAST JTS ABOVE P.S.N</t>
    </r>
    <r>
      <rPr>
        <b/>
        <sz val="12"/>
        <color indexed="12"/>
        <rFont val="Calibri"/>
        <family val="2"/>
      </rPr>
      <t xml:space="preserve"> , RIH WITH 1.75"  DHP</t>
    </r>
    <r>
      <rPr>
        <b/>
        <u/>
        <sz val="12"/>
        <color indexed="10"/>
        <rFont val="Calibri"/>
        <family val="2"/>
      </rPr>
      <t xml:space="preserve"> WITH NEW N-97 S/R</t>
    </r>
    <r>
      <rPr>
        <b/>
        <sz val="12"/>
        <color indexed="12"/>
        <rFont val="Calibri"/>
        <family val="2"/>
      </rPr>
      <t xml:space="preserve">  ( 30X1" + 104X7/8X" +73X1"+ </t>
    </r>
    <r>
      <rPr>
        <b/>
        <u/>
        <sz val="12"/>
        <color indexed="10"/>
        <rFont val="Calibri"/>
        <family val="2"/>
      </rPr>
      <t>5X1" MOLDED S/R</t>
    </r>
    <r>
      <rPr>
        <b/>
        <sz val="12"/>
        <color indexed="12"/>
        <rFont val="Calibri"/>
        <family val="2"/>
      </rPr>
      <t xml:space="preserve"> +21X1" ON TOP) ,  ON STREAM </t>
    </r>
    <r>
      <rPr>
        <b/>
        <u/>
        <sz val="12"/>
        <color indexed="10"/>
        <rFont val="Calibri"/>
        <family val="2"/>
      </rPr>
      <t xml:space="preserve">21/10/2013 </t>
    </r>
    <r>
      <rPr>
        <b/>
        <sz val="12"/>
        <color indexed="10"/>
        <rFont val="Calibri"/>
        <family val="2"/>
      </rPr>
      <t xml:space="preserve"> </t>
    </r>
  </si>
  <si>
    <r>
      <t>NO PUMP ACTION, R/T, TRY TO FILL TBG W/OUT SUCCESS, R/T W/1.75" ANCHOR PUMP, RET.(</t>
    </r>
    <r>
      <rPr>
        <b/>
        <sz val="12"/>
        <color indexed="10"/>
        <rFont val="Calibri"/>
        <family val="2"/>
      </rPr>
      <t>15X1"</t>
    </r>
    <r>
      <rPr>
        <b/>
        <sz val="12"/>
        <color indexed="12"/>
        <rFont val="Calibri"/>
        <family val="2"/>
      </rPr>
      <t xml:space="preserve">) ON THREE STEPS, CAN'T FILL TBG W/TREATED WATER,, SET PUMP @ 5325 FT, CAN'T FILL TBG W/ WATER, </t>
    </r>
    <r>
      <rPr>
        <b/>
        <sz val="12"/>
        <color indexed="10"/>
        <rFont val="Calibri"/>
        <family val="2"/>
      </rPr>
      <t>WWO</t>
    </r>
  </si>
  <si>
    <r>
      <t xml:space="preserve">UNDER W/O TO REPAIR TBG LEAK , ( </t>
    </r>
    <r>
      <rPr>
        <b/>
        <sz val="12"/>
        <color indexed="8"/>
        <rFont val="Calibri"/>
        <family val="2"/>
      </rPr>
      <t xml:space="preserve">FOUND MALL HOLE  IN JT NO. 35 FROM SURFACE </t>
    </r>
    <r>
      <rPr>
        <b/>
        <sz val="12"/>
        <color indexed="12"/>
        <rFont val="Calibri"/>
        <family val="2"/>
      </rPr>
      <t xml:space="preserve">) , </t>
    </r>
    <r>
      <rPr>
        <b/>
        <sz val="12"/>
        <color indexed="10"/>
        <rFont val="Calibri"/>
        <family val="2"/>
      </rPr>
      <t xml:space="preserve">INSTALLED 10 BLAST JT FROM  </t>
    </r>
    <r>
      <rPr>
        <b/>
        <u/>
        <sz val="12"/>
        <color indexed="10"/>
        <rFont val="Calibri"/>
        <family val="2"/>
      </rPr>
      <t xml:space="preserve">860 FT TO 1054 FT </t>
    </r>
    <r>
      <rPr>
        <b/>
        <sz val="12"/>
        <color indexed="10"/>
        <rFont val="Calibri"/>
        <family val="2"/>
      </rPr>
      <t>&amp; 5 BLAST JT ABOVE</t>
    </r>
    <r>
      <rPr>
        <b/>
        <u/>
        <sz val="12"/>
        <color indexed="10"/>
        <rFont val="Calibri"/>
        <family val="2"/>
      </rPr>
      <t xml:space="preserve"> P.S.N DIRECTILY</t>
    </r>
    <r>
      <rPr>
        <b/>
        <sz val="12"/>
        <color indexed="12"/>
        <rFont val="Calibri"/>
        <family val="2"/>
      </rPr>
      <t xml:space="preserve"> , RIH WITH 1.75 DHP &amp; </t>
    </r>
    <r>
      <rPr>
        <b/>
        <sz val="12"/>
        <color indexed="10"/>
        <rFont val="Calibri"/>
        <family val="2"/>
      </rPr>
      <t xml:space="preserve"> </t>
    </r>
    <r>
      <rPr>
        <b/>
        <u/>
        <sz val="12"/>
        <color indexed="10"/>
        <rFont val="Calibri"/>
        <family val="2"/>
      </rPr>
      <t>NEW S-88 S/R</t>
    </r>
    <r>
      <rPr>
        <b/>
        <sz val="12"/>
        <color indexed="12"/>
        <rFont val="Calibri"/>
        <family val="2"/>
      </rPr>
      <t xml:space="preserve"> ( 25X1"+120X7/8"+87X1") , ON STREAM</t>
    </r>
    <r>
      <rPr>
        <b/>
        <sz val="12"/>
        <color indexed="10"/>
        <rFont val="Calibri"/>
        <family val="2"/>
      </rPr>
      <t xml:space="preserve"> 22/8/14</t>
    </r>
  </si>
  <si>
    <r>
      <t>T.V LEAK ,</t>
    </r>
    <r>
      <rPr>
        <b/>
        <sz val="12"/>
        <color indexed="10"/>
        <rFont val="Calibri"/>
        <family val="2"/>
      </rPr>
      <t xml:space="preserve"> LOW PUMP EFF.</t>
    </r>
  </si>
  <si>
    <r>
      <t xml:space="preserve">VALVE RODE UNSCREW , FISHED OK , R.TRIP </t>
    </r>
    <r>
      <rPr>
        <b/>
        <u/>
        <sz val="12"/>
        <color indexed="10"/>
        <rFont val="Calibri"/>
        <family val="2"/>
      </rPr>
      <t>WITH 1.5" DHP</t>
    </r>
    <r>
      <rPr>
        <b/>
        <sz val="12"/>
        <color indexed="12"/>
        <rFont val="Calibri"/>
        <family val="2"/>
      </rPr>
      <t xml:space="preserve"> , NOT PRODUCE , PERFORMED HYDRO-TEST , NOT HOLD  , R.TRIP W/</t>
    </r>
    <r>
      <rPr>
        <b/>
        <sz val="12"/>
        <color indexed="10"/>
        <rFont val="Calibri"/>
        <family val="2"/>
      </rPr>
      <t xml:space="preserve"> 1.5"  ANCHOR PUMP</t>
    </r>
    <r>
      <rPr>
        <b/>
        <sz val="12"/>
        <color indexed="12"/>
        <rFont val="Calibri"/>
        <family val="2"/>
      </rPr>
      <t xml:space="preserve"> , RETRIEVED (10+10 RODS X 1" , SET </t>
    </r>
    <r>
      <rPr>
        <b/>
        <sz val="12"/>
        <color indexed="10"/>
        <rFont val="Calibri"/>
        <family val="2"/>
      </rPr>
      <t>ANCHOR PUMP @ 5300</t>
    </r>
    <r>
      <rPr>
        <b/>
        <sz val="12"/>
        <color indexed="12"/>
        <rFont val="Calibri"/>
        <family val="2"/>
      </rPr>
      <t xml:space="preserve">  FT ,  PERFORMED HYDRO-TEST , NOT HOLD , </t>
    </r>
    <r>
      <rPr>
        <b/>
        <sz val="12"/>
        <color indexed="10"/>
        <rFont val="Calibri"/>
        <family val="2"/>
      </rPr>
      <t>WAITING FOR W/O</t>
    </r>
  </si>
  <si>
    <r>
      <t>UNDER W/O DUE TO TBG LEAK , ( NO VISUAL HOLE OR CRACKS ON TBG. FOUND</t>
    </r>
    <r>
      <rPr>
        <b/>
        <sz val="12"/>
        <color indexed="12"/>
        <rFont val="Calibri"/>
        <family val="2"/>
      </rPr>
      <t xml:space="preserve"> ) ,TAGGED BOTTOM @ 6,131' ,RIH WITH 1.5 DHP &amp;  </t>
    </r>
    <r>
      <rPr>
        <b/>
        <sz val="12"/>
        <color indexed="10"/>
        <rFont val="Calibri"/>
        <family val="2"/>
      </rPr>
      <t>SAME S/R EXCPET ( 10X7/8"+20X1"</t>
    </r>
    <r>
      <rPr>
        <b/>
        <sz val="12"/>
        <color indexed="12"/>
        <rFont val="Calibri"/>
        <family val="2"/>
      </rPr>
      <t xml:space="preserve"> )  ( 25X1"+110X7/8"+97X1") , ON STREAM</t>
    </r>
    <r>
      <rPr>
        <b/>
        <sz val="12"/>
        <color indexed="17"/>
        <rFont val="Calibri"/>
        <family val="2"/>
      </rPr>
      <t xml:space="preserve"> 6/7/2015</t>
    </r>
  </si>
  <si>
    <r>
      <t xml:space="preserve">NO PUMP ACTION , </t>
    </r>
    <r>
      <rPr>
        <b/>
        <sz val="12"/>
        <color indexed="10"/>
        <rFont val="Calibri"/>
        <family val="2"/>
      </rPr>
      <t>ON 26/10/2015</t>
    </r>
    <r>
      <rPr>
        <b/>
        <sz val="12"/>
        <color indexed="12"/>
        <rFont val="Calibri"/>
        <family val="2"/>
      </rPr>
      <t xml:space="preserve"> R.TRIP , ON STREAM</t>
    </r>
  </si>
  <si>
    <r>
      <rPr>
        <b/>
        <sz val="12"/>
        <color indexed="10"/>
        <rFont val="Calibri"/>
        <family val="2"/>
      </rPr>
      <t xml:space="preserve">9 </t>
    </r>
    <r>
      <rPr>
        <b/>
        <sz val="12"/>
        <rFont val="Calibri"/>
        <family val="2"/>
      </rPr>
      <t xml:space="preserve"> BLAST JT'S</t>
    </r>
  </si>
  <si>
    <r>
      <t xml:space="preserve">NO PUMP ACTION , R.TRIP , NOT PRODUCE , TESTED TBG , </t>
    </r>
    <r>
      <rPr>
        <b/>
        <sz val="12"/>
        <color indexed="10"/>
        <rFont val="Calibri"/>
        <family val="2"/>
      </rPr>
      <t>FOUND TBG LEAK</t>
    </r>
    <r>
      <rPr>
        <b/>
        <sz val="12"/>
        <color indexed="48"/>
        <rFont val="Calibri"/>
        <family val="2"/>
      </rPr>
      <t xml:space="preserve"> , RIH WITH 1.75" ANCHOR PUMP , RETRIVED </t>
    </r>
    <r>
      <rPr>
        <b/>
        <sz val="12"/>
        <color indexed="10"/>
        <rFont val="Calibri"/>
        <family val="2"/>
      </rPr>
      <t>10X1'</t>
    </r>
    <r>
      <rPr>
        <b/>
        <sz val="12"/>
        <color indexed="48"/>
        <rFont val="Calibri"/>
        <family val="2"/>
      </rPr>
      <t xml:space="preserve">' RODS , ON STREAM  ON </t>
    </r>
    <r>
      <rPr>
        <b/>
        <sz val="12"/>
        <color indexed="10"/>
        <rFont val="Calibri"/>
        <family val="2"/>
      </rPr>
      <t xml:space="preserve">24/7/11 </t>
    </r>
  </si>
  <si>
    <r>
      <t xml:space="preserve">UNDER W/O DUE TO TBG LEAK ( </t>
    </r>
    <r>
      <rPr>
        <b/>
        <sz val="12"/>
        <color indexed="10"/>
        <rFont val="Calibri"/>
        <family val="2"/>
      </rPr>
      <t>FOUND CRACK IN THE FIRST JT ABOVE P.S.N</t>
    </r>
    <r>
      <rPr>
        <b/>
        <sz val="12"/>
        <color indexed="48"/>
        <rFont val="Calibri"/>
        <family val="2"/>
      </rPr>
      <t xml:space="preserve"> ) , TAGGED TD @ 6161 FT , RIH WITH 1.75" DHP</t>
    </r>
    <r>
      <rPr>
        <b/>
        <u/>
        <sz val="12"/>
        <color indexed="48"/>
        <rFont val="Calibri"/>
        <family val="2"/>
      </rPr>
      <t xml:space="preserve"> </t>
    </r>
    <r>
      <rPr>
        <b/>
        <sz val="12"/>
        <color indexed="48"/>
        <rFont val="Calibri"/>
        <family val="2"/>
      </rPr>
      <t xml:space="preserve">&amp; </t>
    </r>
    <r>
      <rPr>
        <b/>
        <u/>
        <sz val="12"/>
        <color indexed="10"/>
        <rFont val="Calibri"/>
        <family val="2"/>
      </rPr>
      <t>NEW H-CH S/R</t>
    </r>
    <r>
      <rPr>
        <b/>
        <u/>
        <sz val="12"/>
        <color indexed="48"/>
        <rFont val="Calibri"/>
        <family val="2"/>
      </rPr>
      <t xml:space="preserve"> </t>
    </r>
    <r>
      <rPr>
        <b/>
        <sz val="12"/>
        <color indexed="48"/>
        <rFont val="Calibri"/>
        <family val="2"/>
      </rPr>
      <t xml:space="preserve">
( </t>
    </r>
    <r>
      <rPr>
        <b/>
        <u/>
        <sz val="12"/>
        <color indexed="10"/>
        <rFont val="Calibri"/>
        <family val="2"/>
      </rPr>
      <t>28X1.5"</t>
    </r>
    <r>
      <rPr>
        <b/>
        <sz val="12"/>
        <color indexed="48"/>
        <rFont val="Calibri"/>
        <family val="2"/>
      </rPr>
      <t>+114X78"+95X1" ) , ON STRAM</t>
    </r>
    <r>
      <rPr>
        <b/>
        <u/>
        <sz val="12"/>
        <color indexed="48"/>
        <rFont val="Calibri"/>
        <family val="2"/>
      </rPr>
      <t xml:space="preserve"> </t>
    </r>
    <r>
      <rPr>
        <b/>
        <u/>
        <sz val="12"/>
        <color indexed="10"/>
        <rFont val="Calibri"/>
        <family val="2"/>
      </rPr>
      <t>11/12/11</t>
    </r>
  </si>
  <si>
    <r>
      <t xml:space="preserve">NO PUMP ACTION , </t>
    </r>
    <r>
      <rPr>
        <b/>
        <sz val="12"/>
        <color indexed="10"/>
        <rFont val="Calibri"/>
        <family val="2"/>
      </rPr>
      <t>3</t>
    </r>
    <r>
      <rPr>
        <b/>
        <sz val="12"/>
        <color indexed="12"/>
        <rFont val="Calibri"/>
        <family val="2"/>
      </rPr>
      <t xml:space="preserve"> R.TRIP , NOT PRODUCE ,   PERFORMED HYDRO TEST , FOUND TBG LEAK , R.TRIP WITH 1.75 ANCHOR PUMP , RETRIEVED ( </t>
    </r>
    <r>
      <rPr>
        <b/>
        <sz val="12"/>
        <color indexed="10"/>
        <rFont val="Calibri"/>
        <family val="2"/>
      </rPr>
      <t>10X1"</t>
    </r>
    <r>
      <rPr>
        <b/>
        <sz val="12"/>
        <color indexed="12"/>
        <rFont val="Calibri"/>
        <family val="2"/>
      </rPr>
      <t xml:space="preserve"> ) RODS , </t>
    </r>
    <r>
      <rPr>
        <b/>
        <sz val="12"/>
        <color indexed="10"/>
        <rFont val="Calibri"/>
        <family val="2"/>
      </rPr>
      <t>SET ANCHOR PUMP @ 5675 FT</t>
    </r>
    <r>
      <rPr>
        <b/>
        <sz val="12"/>
        <color indexed="12"/>
        <rFont val="Calibri"/>
        <family val="2"/>
      </rPr>
      <t xml:space="preserve"> , ON STREAM</t>
    </r>
    <r>
      <rPr>
        <b/>
        <sz val="12"/>
        <color indexed="10"/>
        <rFont val="Calibri"/>
        <family val="2"/>
      </rPr>
      <t xml:space="preserve"> 10/9/12</t>
    </r>
  </si>
  <si>
    <r>
      <t xml:space="preserve">UNDER W/O DUE TO TBG LEAK ( </t>
    </r>
    <r>
      <rPr>
        <b/>
        <sz val="12"/>
        <color indexed="10"/>
        <rFont val="Calibri"/>
        <family val="2"/>
      </rPr>
      <t>FOUND CRACK IN JT NO 191</t>
    </r>
    <r>
      <rPr>
        <b/>
        <sz val="12"/>
        <color indexed="12"/>
        <rFont val="Calibri"/>
        <family val="2"/>
      </rPr>
      <t xml:space="preserve"> ) ,RIH WITH 1.75" DHP &amp; SAME S/R , EXCEPT ( 23X1"+10X7/8" ) , ( 15X1.5"+114X78"+102X1" ) , ON STRAM </t>
    </r>
    <r>
      <rPr>
        <b/>
        <sz val="12"/>
        <color indexed="10"/>
        <rFont val="Calibri"/>
        <family val="2"/>
      </rPr>
      <t>12/1/2013</t>
    </r>
  </si>
  <si>
    <r>
      <t xml:space="preserve">EXPRO. , </t>
    </r>
    <r>
      <rPr>
        <b/>
        <sz val="12"/>
        <color indexed="10"/>
        <rFont val="Calibri"/>
        <family val="2"/>
      </rPr>
      <t>AFTER W/O</t>
    </r>
  </si>
  <si>
    <r>
      <t xml:space="preserve">BAKER , </t>
    </r>
    <r>
      <rPr>
        <b/>
        <sz val="12"/>
        <color indexed="10"/>
        <rFont val="Calibri"/>
        <family val="2"/>
      </rPr>
      <t>1.75" DHP</t>
    </r>
  </si>
  <si>
    <r>
      <t xml:space="preserve">BAKER, </t>
    </r>
    <r>
      <rPr>
        <b/>
        <sz val="12"/>
        <color indexed="10"/>
        <rFont val="Calibri"/>
        <family val="2"/>
      </rPr>
      <t>LOW PUMP EFF.</t>
    </r>
  </si>
  <si>
    <r>
      <t>N.P.A., R.TRIP, NO PROD., PERFORMED HYD. TEST, PRESS. NOT HOLD, R.TRIP W/ 1.75" ANCHOR PUMP (</t>
    </r>
    <r>
      <rPr>
        <b/>
        <sz val="12"/>
        <color indexed="10"/>
        <rFont val="Calibri"/>
        <family val="2"/>
      </rPr>
      <t>RET. 10 X 1" ROD</t>
    </r>
    <r>
      <rPr>
        <b/>
        <sz val="12"/>
        <color indexed="12"/>
        <rFont val="Calibri"/>
        <family val="2"/>
      </rPr>
      <t>), SET PUMP @ 5525 FT, ON STREAM</t>
    </r>
  </si>
  <si>
    <r>
      <t>NO PUMP ACTION, R.TRIP W/ 1.75" ANCHOR PUMP (</t>
    </r>
    <r>
      <rPr>
        <b/>
        <sz val="12"/>
        <color indexed="10"/>
        <rFont val="Calibri"/>
        <family val="2"/>
      </rPr>
      <t>RET. 10 X 1" ROD</t>
    </r>
    <r>
      <rPr>
        <b/>
        <sz val="12"/>
        <color indexed="12"/>
        <rFont val="Calibri"/>
        <family val="2"/>
      </rPr>
      <t>), SET PUMP @ 5275 FT, ON STREAM</t>
    </r>
  </si>
  <si>
    <r>
      <t xml:space="preserve">F. POUND, </t>
    </r>
    <r>
      <rPr>
        <b/>
        <sz val="12"/>
        <color indexed="10"/>
        <rFont val="Calibri"/>
        <family val="2"/>
      </rPr>
      <t>P. FILLAGE 83 %</t>
    </r>
  </si>
  <si>
    <r>
      <t>UNDER W/O DUE TO TBG LEAK, (</t>
    </r>
    <r>
      <rPr>
        <b/>
        <sz val="12"/>
        <color indexed="8"/>
        <rFont val="Calibri"/>
        <family val="2"/>
      </rPr>
      <t xml:space="preserve"> FOUND SOFT EROSION IN ALL S/R COUPLING &amp; CRACK IN JT NO.187</t>
    </r>
    <r>
      <rPr>
        <b/>
        <sz val="12"/>
        <color indexed="10"/>
        <rFont val="Calibri"/>
        <family val="2"/>
      </rPr>
      <t xml:space="preserve"> ) </t>
    </r>
    <r>
      <rPr>
        <b/>
        <sz val="12"/>
        <color indexed="12"/>
        <rFont val="Calibri"/>
        <family val="2"/>
      </rPr>
      <t xml:space="preserve">, INSTALL KTH FLANGE , RIH </t>
    </r>
    <r>
      <rPr>
        <b/>
        <u/>
        <sz val="12"/>
        <color indexed="10"/>
        <rFont val="Calibri"/>
        <family val="2"/>
      </rPr>
      <t>W/2" DHP</t>
    </r>
    <r>
      <rPr>
        <b/>
        <sz val="12"/>
        <color indexed="12"/>
        <rFont val="Calibri"/>
        <family val="2"/>
      </rPr>
      <t xml:space="preserve"> &amp; THE SAME S/R EXCEPT(25X1"+12X7/8") NEW S-88 W/CONFIG. (25X1" + 120X7/8" + 89X1"), ON STREAM ON </t>
    </r>
    <r>
      <rPr>
        <b/>
        <sz val="12"/>
        <color indexed="10"/>
        <rFont val="Calibri"/>
        <family val="2"/>
      </rPr>
      <t>23-7-2014.</t>
    </r>
  </si>
  <si>
    <r>
      <t xml:space="preserve">EXPRO. , AFTER W/O , </t>
    </r>
    <r>
      <rPr>
        <b/>
        <sz val="12"/>
        <color indexed="10"/>
        <rFont val="Calibri"/>
        <family val="2"/>
      </rPr>
      <t>P.S = 2"</t>
    </r>
  </si>
  <si>
    <r>
      <t>F. POUND,</t>
    </r>
    <r>
      <rPr>
        <b/>
        <sz val="12"/>
        <color indexed="10"/>
        <rFont val="Calibri"/>
        <family val="2"/>
      </rPr>
      <t xml:space="preserve"> P. FILLAGE 70 %</t>
    </r>
    <r>
      <rPr>
        <b/>
        <sz val="12"/>
        <color indexed="12"/>
        <rFont val="Calibri"/>
        <family val="2"/>
      </rPr>
      <t xml:space="preserve"> </t>
    </r>
  </si>
  <si>
    <r>
      <t>SEVERE GAS INTERFERANCE ,</t>
    </r>
    <r>
      <rPr>
        <b/>
        <sz val="12"/>
        <color indexed="10"/>
        <rFont val="Calibri"/>
        <family val="2"/>
      </rPr>
      <t xml:space="preserve"> P.FILLAGE= 25%</t>
    </r>
  </si>
  <si>
    <r>
      <rPr>
        <b/>
        <sz val="12"/>
        <color indexed="12"/>
        <rFont val="Calibri"/>
        <family val="2"/>
      </rPr>
      <t>NO PUMP ACTION,  R.TRIP W</t>
    </r>
    <r>
      <rPr>
        <b/>
        <sz val="12"/>
        <color indexed="48"/>
        <rFont val="Calibri"/>
        <family val="2"/>
      </rPr>
      <t>/</t>
    </r>
    <r>
      <rPr>
        <b/>
        <sz val="12"/>
        <color indexed="10"/>
        <rFont val="Calibri"/>
        <family val="2"/>
      </rPr>
      <t xml:space="preserve"> 1.5" DHP</t>
    </r>
    <r>
      <rPr>
        <b/>
        <sz val="12"/>
        <color indexed="48"/>
        <rFont val="Calibri"/>
        <family val="2"/>
      </rPr>
      <t xml:space="preserve">, , </t>
    </r>
    <r>
      <rPr>
        <b/>
        <sz val="12"/>
        <color indexed="12"/>
        <rFont val="Calibri"/>
        <family val="2"/>
      </rPr>
      <t>FOUND ACTION &amp; SUCTION, RESET DHP, PERFORMED HYDRO-TEST</t>
    </r>
    <r>
      <rPr>
        <b/>
        <sz val="12"/>
        <color indexed="48"/>
        <rFont val="Calibri"/>
        <family val="2"/>
      </rPr>
      <t xml:space="preserve"> , </t>
    </r>
    <r>
      <rPr>
        <b/>
        <sz val="12"/>
        <color indexed="12"/>
        <rFont val="Calibri"/>
        <family val="2"/>
      </rPr>
      <t>NOT HOLD, R.TRIP WITH ANCHOR PUMP , RETRIEVED ( 10X1" ) RODS , SET ANCHOR PUMP @ 5600 FT , ON STREAM</t>
    </r>
    <r>
      <rPr>
        <b/>
        <sz val="12"/>
        <color indexed="48"/>
        <rFont val="Calibri"/>
        <family val="2"/>
      </rPr>
      <t xml:space="preserve"> </t>
    </r>
    <r>
      <rPr>
        <b/>
        <sz val="12"/>
        <color indexed="10"/>
        <rFont val="Calibri"/>
        <family val="2"/>
      </rPr>
      <t>28-3-2015</t>
    </r>
  </si>
  <si>
    <r>
      <t>NO PUMP ACTION , ,</t>
    </r>
    <r>
      <rPr>
        <b/>
        <sz val="12"/>
        <color indexed="10"/>
        <rFont val="Calibri"/>
        <family val="2"/>
      </rPr>
      <t xml:space="preserve"> R.TRIP WITH ANCHOR PUMP</t>
    </r>
    <r>
      <rPr>
        <b/>
        <sz val="12"/>
        <color indexed="12"/>
        <rFont val="Calibri"/>
        <family val="2"/>
      </rPr>
      <t xml:space="preserve"> , RETRIEVED ( 10X1" ) RODS , SET ANCHOR PUMP @ 5350 FT , ON STREAM 2-4-2015</t>
    </r>
  </si>
  <si>
    <r>
      <t xml:space="preserve">NO PUMP ACTION, R.TRIP, RET. ( 10*1" ) RODS SET PUMP @5100 FT, NOT PRODUCE , </t>
    </r>
    <r>
      <rPr>
        <b/>
        <sz val="12"/>
        <color indexed="10"/>
        <rFont val="Calibri"/>
        <family val="2"/>
      </rPr>
      <t>WAITING FOR W/O.</t>
    </r>
  </si>
  <si>
    <r>
      <t>UNDER W/O DUE TO TBG LEAK ( VISUALLY NO CRACKS OR LEAKAGE FOUND</t>
    </r>
    <r>
      <rPr>
        <b/>
        <sz val="12"/>
        <color indexed="12"/>
        <rFont val="Calibri"/>
        <family val="2"/>
      </rPr>
      <t xml:space="preserve"> ) ,TAGGED TD @  6151' , INSTALLED </t>
    </r>
    <r>
      <rPr>
        <b/>
        <sz val="12"/>
        <color indexed="10"/>
        <rFont val="Calibri"/>
        <family val="2"/>
      </rPr>
      <t>9</t>
    </r>
    <r>
      <rPr>
        <b/>
        <sz val="12"/>
        <color indexed="12"/>
        <rFont val="Calibri"/>
        <family val="2"/>
      </rPr>
      <t xml:space="preserve"> BLAST JT'S ABOVE P.S.N , RIH  W/1.5" DHP ON THE SAME S/R's, EXCPET (</t>
    </r>
    <r>
      <rPr>
        <b/>
        <sz val="12"/>
        <color indexed="10"/>
        <rFont val="Calibri"/>
        <family val="2"/>
      </rPr>
      <t>40X1" NEW H-CH ON TOP SCTION</t>
    </r>
    <r>
      <rPr>
        <b/>
        <sz val="12"/>
        <color indexed="12"/>
        <rFont val="Calibri"/>
        <family val="2"/>
      </rPr>
      <t xml:space="preserve"> ),  TOTAL (25X1" + 115X7/8" + 96X1") ON STREAM ON </t>
    </r>
    <r>
      <rPr>
        <b/>
        <sz val="12"/>
        <color indexed="17"/>
        <rFont val="Calibri"/>
        <family val="2"/>
      </rPr>
      <t>9/7/2015</t>
    </r>
  </si>
  <si>
    <r>
      <t>GAS INTERFERANCE ,</t>
    </r>
    <r>
      <rPr>
        <b/>
        <sz val="12"/>
        <color indexed="10"/>
        <rFont val="Calibri"/>
        <family val="2"/>
      </rPr>
      <t xml:space="preserve"> P.FILLAGE=68 %</t>
    </r>
  </si>
  <si>
    <r>
      <t xml:space="preserve">FLUID POUND, </t>
    </r>
    <r>
      <rPr>
        <b/>
        <sz val="12"/>
        <color indexed="10"/>
        <rFont val="Calibri"/>
        <family val="2"/>
      </rPr>
      <t>P.FILLAGE 80 %</t>
    </r>
  </si>
  <si>
    <r>
      <t xml:space="preserve">NO PUMP ACTION , R.TRIP </t>
    </r>
    <r>
      <rPr>
        <b/>
        <u/>
        <sz val="12"/>
        <color indexed="10"/>
        <rFont val="Calibri"/>
        <family val="2"/>
      </rPr>
      <t xml:space="preserve">W/1.75" DHP </t>
    </r>
    <r>
      <rPr>
        <b/>
        <sz val="12"/>
        <rFont val="Calibri"/>
        <family val="2"/>
      </rPr>
      <t xml:space="preserve"> , FOUND SUCTION,  PERFORMED HYDRO TEST ,  NOT HOLD , R.TRIP WITH 1.75" ANCHOR PUMP , RETRIEVED ( 10X1" ) RODS , SET ANCHOR PUMP @ 5550 FT , ON STREAM </t>
    </r>
    <r>
      <rPr>
        <b/>
        <sz val="12"/>
        <color indexed="10"/>
        <rFont val="Calibri"/>
        <family val="2"/>
      </rPr>
      <t>1-12-2015</t>
    </r>
  </si>
  <si>
    <t>SLIGHT FLUID POUND, P.FILLAGE 95 %</t>
  </si>
  <si>
    <t>AGIBA , ANCHOR PUMP</t>
  </si>
  <si>
    <r>
      <t xml:space="preserve">NO PUMP  ACTION , POOH W/ S/R &amp; 1.5" ANCHOR PUMP, </t>
    </r>
    <r>
      <rPr>
        <b/>
        <sz val="12"/>
        <rFont val="Calibri"/>
        <family val="2"/>
      </rPr>
      <t xml:space="preserve"> , </t>
    </r>
    <r>
      <rPr>
        <b/>
        <sz val="12"/>
        <color indexed="10"/>
        <rFont val="Calibri"/>
        <family val="2"/>
      </rPr>
      <t xml:space="preserve">FOUND </t>
    </r>
    <r>
      <rPr>
        <b/>
        <u/>
        <sz val="12"/>
        <color indexed="10"/>
        <rFont val="Calibri"/>
        <family val="2"/>
      </rPr>
      <t>PART OF ANCHOR CONE &amp; SLIPS LOST IN THE WELL</t>
    </r>
    <r>
      <rPr>
        <b/>
        <sz val="12"/>
        <rFont val="Calibri"/>
        <family val="2"/>
      </rPr>
      <t xml:space="preserve"> , RIH W/ NEW 1.5" ANCHOR PUMP &amp; S/R , RETRIEVED ( 10X1") RODS , SET ANCHOR PUMP @  5500 FT , ON STREAM </t>
    </r>
    <r>
      <rPr>
        <b/>
        <sz val="12"/>
        <color indexed="10"/>
        <rFont val="Calibri"/>
        <family val="2"/>
      </rPr>
      <t>5-12-2015</t>
    </r>
  </si>
  <si>
    <r>
      <rPr>
        <b/>
        <sz val="12"/>
        <color indexed="12"/>
        <rFont val="Calibri"/>
        <family val="2"/>
      </rPr>
      <t xml:space="preserve">NO PUMP ACTION </t>
    </r>
    <r>
      <rPr>
        <b/>
        <sz val="12"/>
        <rFont val="Calibri"/>
        <family val="2"/>
      </rPr>
      <t xml:space="preserve">, </t>
    </r>
    <r>
      <rPr>
        <b/>
        <sz val="12"/>
        <color indexed="10"/>
        <rFont val="Calibri"/>
        <family val="2"/>
      </rPr>
      <t xml:space="preserve"> 2</t>
    </r>
    <r>
      <rPr>
        <b/>
        <sz val="12"/>
        <color indexed="12"/>
        <rFont val="Calibri"/>
        <family val="2"/>
      </rPr>
      <t xml:space="preserve"> R.TRIP WITH </t>
    </r>
    <r>
      <rPr>
        <b/>
        <sz val="12"/>
        <color indexed="10"/>
        <rFont val="Calibri"/>
        <family val="2"/>
      </rPr>
      <t>2" ANCHOR PUMP</t>
    </r>
    <r>
      <rPr>
        <b/>
        <sz val="12"/>
        <color indexed="12"/>
        <rFont val="Calibri"/>
        <family val="2"/>
      </rPr>
      <t xml:space="preserve"> , TOTAL RET. </t>
    </r>
    <r>
      <rPr>
        <b/>
        <sz val="12"/>
        <color indexed="10"/>
        <rFont val="Calibri"/>
        <family val="2"/>
      </rPr>
      <t>2 X1"</t>
    </r>
    <r>
      <rPr>
        <b/>
        <sz val="12"/>
        <color indexed="12"/>
        <rFont val="Calibri"/>
        <family val="2"/>
      </rPr>
      <t xml:space="preserve"> RODS , SET</t>
    </r>
    <r>
      <rPr>
        <b/>
        <sz val="12"/>
        <color indexed="10"/>
        <rFont val="Calibri"/>
        <family val="2"/>
      </rPr>
      <t xml:space="preserve"> ANCHOR PUMP @ 5025 FT</t>
    </r>
    <r>
      <rPr>
        <b/>
        <sz val="12"/>
        <color indexed="12"/>
        <rFont val="Calibri"/>
        <family val="2"/>
      </rPr>
      <t>, PERFORMED HYDRO TEST , NOT HOLD , WAITING FOR W/O</t>
    </r>
  </si>
  <si>
    <r>
      <t>UNDER W/O DUE TO TBG LEAK ,(</t>
    </r>
    <r>
      <rPr>
        <b/>
        <sz val="12"/>
        <rFont val="Calibri"/>
        <family val="2"/>
      </rPr>
      <t xml:space="preserve"> FOUND  CRACKS  IN JT'S NO. 154,170,182,184 &amp; 185 DIRECTLY ABOVE PSN / TOTAL JT'S 185 </t>
    </r>
    <r>
      <rPr>
        <b/>
        <sz val="12"/>
        <color indexed="12"/>
        <rFont val="Calibri"/>
        <family val="2"/>
      </rPr>
      <t>) ,  INSTALL SELECTIVE COMPLETION , (</t>
    </r>
    <r>
      <rPr>
        <b/>
        <sz val="12"/>
        <color indexed="10"/>
        <rFont val="Calibri"/>
        <family val="2"/>
      </rPr>
      <t xml:space="preserve"> KEPT SSD CLOSED AGAINST B-I</t>
    </r>
    <r>
      <rPr>
        <b/>
        <sz val="12"/>
        <color indexed="12"/>
        <rFont val="Calibri"/>
        <family val="2"/>
      </rPr>
      <t xml:space="preserve"> ) , (</t>
    </r>
    <r>
      <rPr>
        <b/>
        <sz val="12"/>
        <color indexed="17"/>
        <rFont val="Calibri"/>
        <family val="2"/>
      </rPr>
      <t xml:space="preserve"> B-IV ONLY ON PRODUCTIO</t>
    </r>
    <r>
      <rPr>
        <b/>
        <sz val="12"/>
        <color indexed="12"/>
        <rFont val="Calibri"/>
        <family val="2"/>
      </rPr>
      <t xml:space="preserve">N ) ,  RIH </t>
    </r>
    <r>
      <rPr>
        <b/>
        <sz val="12"/>
        <color indexed="10"/>
        <rFont val="Calibri"/>
        <family val="2"/>
      </rPr>
      <t>2" HOLLOW PUMP &amp; NEW D-78 S/R</t>
    </r>
    <r>
      <rPr>
        <b/>
        <sz val="12"/>
        <color indexed="12"/>
        <rFont val="Calibri"/>
        <family val="2"/>
      </rPr>
      <t xml:space="preserve"> ( 15X1.5+135X7/8+84X1" ) , ON STREAM </t>
    </r>
    <r>
      <rPr>
        <b/>
        <sz val="12"/>
        <color indexed="10"/>
        <rFont val="Calibri"/>
        <family val="2"/>
      </rPr>
      <t>11/12/2015</t>
    </r>
  </si>
  <si>
    <t>AGIBA , SE-23+36+37</t>
  </si>
  <si>
    <t xml:space="preserve">HALL#4 (TMU) </t>
  </si>
  <si>
    <t>HALL#4 (TMU) , ANCHOR PUMP</t>
  </si>
  <si>
    <r>
      <t xml:space="preserve">HALL#4 (TMU) (ANCHOR PUMP, </t>
    </r>
    <r>
      <rPr>
        <b/>
        <sz val="12"/>
        <color indexed="10"/>
        <rFont val="Calibri"/>
        <family val="2"/>
      </rPr>
      <t>B-I,III,IV,V ON PROD)</t>
    </r>
  </si>
  <si>
    <r>
      <t xml:space="preserve">NO PUMP ACTION , </t>
    </r>
    <r>
      <rPr>
        <b/>
        <sz val="12"/>
        <color indexed="12"/>
        <rFont val="Calibri"/>
        <family val="2"/>
      </rPr>
      <t xml:space="preserve">R.TRIP,  ON STREAM </t>
    </r>
  </si>
  <si>
    <t xml:space="preserve">HALL#4(TMU)                    </t>
  </si>
  <si>
    <t>EXPRO TMU#1  , B-I,III,IV,V</t>
  </si>
  <si>
    <t>CELLER FILLED WITH WATER</t>
  </si>
  <si>
    <r>
      <t xml:space="preserve">VALVE ROD PARTED, </t>
    </r>
    <r>
      <rPr>
        <b/>
        <sz val="12"/>
        <color indexed="62"/>
        <rFont val="Calibri"/>
        <family val="2"/>
      </rPr>
      <t>MANY TRIAL TO FISH WITHOUT SUCCESS</t>
    </r>
    <r>
      <rPr>
        <b/>
        <sz val="12"/>
        <rFont val="Calibri"/>
        <family val="2"/>
      </rPr>
      <t xml:space="preserve">, RETRIEVE O- SHOT, RIH W/ </t>
    </r>
    <r>
      <rPr>
        <b/>
        <sz val="12"/>
        <color indexed="10"/>
        <rFont val="Calibri"/>
        <family val="2"/>
      </rPr>
      <t>1.5" ANCHOR PUMP</t>
    </r>
    <r>
      <rPr>
        <b/>
        <sz val="12"/>
        <rFont val="Calibri"/>
        <family val="2"/>
      </rPr>
      <t xml:space="preserve"> , RET.  5 RODS X 1", SET ANCHOR @ 5550 FT ,  ON STREAM</t>
    </r>
  </si>
  <si>
    <r>
      <t xml:space="preserve">SEVERE GAS INTERFERENCE , </t>
    </r>
    <r>
      <rPr>
        <b/>
        <sz val="12"/>
        <color indexed="10"/>
        <rFont val="Calibri"/>
        <family val="2"/>
      </rPr>
      <t>P.FILLAGE +/- 40 %</t>
    </r>
  </si>
  <si>
    <r>
      <t xml:space="preserve">NO PUMP ACTION , 2  R.TRIP ,  FOUND ACTION &amp; SUCTION ,  NO PROD. , RESET FOR DHP, PERFORMED HYDRO TEST AGAINST DHP , PRESSURE  NOT HOLD (PRESS. DECRESED F/ 250 PSI T/ ZERO IN 1 MIN.) ,  </t>
    </r>
    <r>
      <rPr>
        <b/>
        <sz val="12"/>
        <color indexed="10"/>
        <rFont val="Calibri"/>
        <family val="2"/>
      </rPr>
      <t>R/T W/  1.5" ANCHOR PUMP</t>
    </r>
    <r>
      <rPr>
        <b/>
        <sz val="12"/>
        <color indexed="12"/>
        <rFont val="Calibri"/>
        <family val="2"/>
      </rPr>
      <t xml:space="preserve"> , RET. 12 RODS X 1 , TO AVOID PLAST JONITS, SET ANCHOR @ </t>
    </r>
    <r>
      <rPr>
        <b/>
        <sz val="12"/>
        <color indexed="10"/>
        <rFont val="Calibri"/>
        <family val="2"/>
      </rPr>
      <t>5600</t>
    </r>
    <r>
      <rPr>
        <b/>
        <sz val="12"/>
        <color indexed="12"/>
        <rFont val="Calibri"/>
        <family val="2"/>
      </rPr>
      <t xml:space="preserve"> FT ,  ON STREAM </t>
    </r>
    <r>
      <rPr>
        <b/>
        <sz val="12"/>
        <color indexed="10"/>
        <rFont val="Calibri"/>
        <family val="2"/>
      </rPr>
      <t>13/1/2016</t>
    </r>
  </si>
  <si>
    <t>SEND S/U TO NADA-2</t>
  </si>
  <si>
    <r>
      <t>NO PUMP ACTION , R.TRIP</t>
    </r>
    <r>
      <rPr>
        <b/>
        <sz val="12"/>
        <color indexed="12"/>
        <rFont val="Calibri"/>
        <family val="2"/>
      </rPr>
      <t xml:space="preserve"> , ON STREAM</t>
    </r>
  </si>
  <si>
    <r>
      <t>NO PUMP ACTION , RESET</t>
    </r>
    <r>
      <rPr>
        <b/>
        <sz val="12"/>
        <color indexed="12"/>
        <rFont val="Calibri"/>
        <family val="2"/>
      </rPr>
      <t xml:space="preserve"> , ON STREAM</t>
    </r>
  </si>
  <si>
    <r>
      <t xml:space="preserve">NO PUMP ACTION , </t>
    </r>
    <r>
      <rPr>
        <b/>
        <sz val="12"/>
        <color indexed="10"/>
        <rFont val="Calibri"/>
        <family val="2"/>
      </rPr>
      <t>R/T W/  1.5" ANCHOR PUMP</t>
    </r>
    <r>
      <rPr>
        <b/>
        <sz val="12"/>
        <color indexed="12"/>
        <rFont val="Calibri"/>
        <family val="2"/>
      </rPr>
      <t xml:space="preserve"> , RET. 1 RODS X 1 , SET ANCHOR @ </t>
    </r>
    <r>
      <rPr>
        <b/>
        <sz val="12"/>
        <color indexed="10"/>
        <rFont val="Calibri"/>
        <family val="2"/>
      </rPr>
      <t>5575</t>
    </r>
    <r>
      <rPr>
        <b/>
        <sz val="12"/>
        <color indexed="12"/>
        <rFont val="Calibri"/>
        <family val="2"/>
      </rPr>
      <t xml:space="preserve"> FT ,  ON STREAM </t>
    </r>
  </si>
  <si>
    <r>
      <t xml:space="preserve">ROD NO ( 64X1" ) PARTED , FISHED, REPLACED , </t>
    </r>
    <r>
      <rPr>
        <b/>
        <u/>
        <sz val="12"/>
        <color indexed="10"/>
        <rFont val="Calibri"/>
        <family val="2"/>
      </rPr>
      <t>R.TRIP</t>
    </r>
    <r>
      <rPr>
        <b/>
        <sz val="12"/>
        <rFont val="Calibri"/>
        <family val="2"/>
      </rPr>
      <t xml:space="preserve"> , ON STREAM.</t>
    </r>
  </si>
  <si>
    <r>
      <t xml:space="preserve">NO PUMP ACTION , </t>
    </r>
    <r>
      <rPr>
        <b/>
        <sz val="12"/>
        <rFont val="Calibri"/>
        <family val="2"/>
      </rPr>
      <t xml:space="preserve">R.TRIP WITH 1.5" ANCHOR PUMP , RETRIEVED ( 10X1" ) RODS , SET ANCHOR PUMP @ 5300 FT , ON STREAM </t>
    </r>
  </si>
  <si>
    <r>
      <t xml:space="preserve">ROD NO ( </t>
    </r>
    <r>
      <rPr>
        <b/>
        <sz val="12"/>
        <color indexed="10"/>
        <rFont val="Calibri"/>
        <family val="2"/>
      </rPr>
      <t>64X1"</t>
    </r>
    <r>
      <rPr>
        <b/>
        <sz val="12"/>
        <rFont val="Calibri"/>
        <family val="2"/>
      </rPr>
      <t xml:space="preserve"> ) PARTED , FISHED OK , REPLACED  </t>
    </r>
    <r>
      <rPr>
        <b/>
        <sz val="12"/>
        <color indexed="12"/>
        <rFont val="Calibri"/>
        <family val="2"/>
      </rPr>
      <t xml:space="preserve">80X1" </t>
    </r>
    <r>
      <rPr>
        <b/>
        <sz val="12"/>
        <rFont val="Calibri"/>
        <family val="2"/>
      </rPr>
      <t>ON TOP SEC BY</t>
    </r>
    <r>
      <rPr>
        <b/>
        <sz val="12"/>
        <color indexed="12"/>
        <rFont val="Calibri"/>
        <family val="2"/>
      </rPr>
      <t xml:space="preserve"> S-88 COND-I</t>
    </r>
    <r>
      <rPr>
        <b/>
        <sz val="12"/>
        <rFont val="Calibri"/>
        <family val="2"/>
      </rPr>
      <t xml:space="preserve">, </t>
    </r>
    <r>
      <rPr>
        <b/>
        <u/>
        <sz val="12"/>
        <color indexed="10"/>
        <rFont val="Calibri"/>
        <family val="2"/>
      </rPr>
      <t>R.TRIP</t>
    </r>
    <r>
      <rPr>
        <b/>
        <sz val="12"/>
        <rFont val="Calibri"/>
        <family val="2"/>
      </rPr>
      <t xml:space="preserve"> , ON STREAM 21/2/2016</t>
    </r>
  </si>
  <si>
    <r>
      <t xml:space="preserve">NO PUMP ACTION , R.TRIP W/ </t>
    </r>
    <r>
      <rPr>
        <b/>
        <sz val="12"/>
        <color indexed="10"/>
        <rFont val="Calibri"/>
        <family val="2"/>
      </rPr>
      <t>2" ANCHOR PUMP</t>
    </r>
    <r>
      <rPr>
        <b/>
        <sz val="12"/>
        <color indexed="12"/>
        <rFont val="Calibri"/>
        <family val="2"/>
      </rPr>
      <t xml:space="preserve">  ( RET. 5X1" ROD ), SET ANCHOR PUMP @ 5375 , ON STREAM</t>
    </r>
  </si>
  <si>
    <r>
      <t>NO PUMP ACTION , R.TRIP</t>
    </r>
    <r>
      <rPr>
        <b/>
        <sz val="12"/>
        <rFont val="Calibri"/>
        <family val="2"/>
      </rPr>
      <t xml:space="preserve"> W/ </t>
    </r>
    <r>
      <rPr>
        <b/>
        <sz val="12"/>
        <color indexed="10"/>
        <rFont val="Calibri"/>
        <family val="2"/>
      </rPr>
      <t>1.5" ANCHOR PUMP</t>
    </r>
    <r>
      <rPr>
        <b/>
        <sz val="12"/>
        <rFont val="Calibri"/>
        <family val="2"/>
      </rPr>
      <t xml:space="preserve"> , SET ANCHOR @ 5550 FT ,  ON STREAM</t>
    </r>
  </si>
  <si>
    <t>TOTAL RETRIEVED ( 5X1" ) RODS</t>
  </si>
  <si>
    <r>
      <t xml:space="preserve">NO PUMP ACTION , </t>
    </r>
    <r>
      <rPr>
        <b/>
        <sz val="12"/>
        <color indexed="12"/>
        <rFont val="Calibri"/>
        <family val="2"/>
      </rPr>
      <t xml:space="preserve">RESET,  ON STREAM </t>
    </r>
  </si>
  <si>
    <t>CHANGE CRANK PINS BEARING (COND-B)  &amp; S.L. F/ 128" T/ 112".</t>
  </si>
  <si>
    <r>
      <t xml:space="preserve">NO PUMP ACTION , R.TRIP , ON STREAM  </t>
    </r>
    <r>
      <rPr>
        <b/>
        <sz val="12"/>
        <color indexed="10"/>
        <rFont val="Calibri"/>
        <family val="2"/>
      </rPr>
      <t>5/3/2016</t>
    </r>
  </si>
  <si>
    <r>
      <t xml:space="preserve">NO PUMP ACTION , </t>
    </r>
    <r>
      <rPr>
        <b/>
        <sz val="12"/>
        <color indexed="10"/>
        <rFont val="Calibri"/>
        <family val="2"/>
      </rPr>
      <t xml:space="preserve"> R/T W/  1.5" ANCHOR PUMP </t>
    </r>
    <r>
      <rPr>
        <b/>
        <sz val="12"/>
        <color indexed="12"/>
        <rFont val="Calibri"/>
        <family val="2"/>
      </rPr>
      <t xml:space="preserve">, RET. 1+4 RODS X 1" , PERFORMED TBG TEST , HOLD OK , SET ANCHOR @ </t>
    </r>
    <r>
      <rPr>
        <b/>
        <sz val="12"/>
        <color indexed="10"/>
        <rFont val="Calibri"/>
        <family val="2"/>
      </rPr>
      <t>5450</t>
    </r>
    <r>
      <rPr>
        <b/>
        <sz val="12"/>
        <color indexed="12"/>
        <rFont val="Calibri"/>
        <family val="2"/>
      </rPr>
      <t xml:space="preserve"> FT ,  ON STREAM </t>
    </r>
    <r>
      <rPr>
        <b/>
        <sz val="12"/>
        <color indexed="10"/>
        <rFont val="Calibri"/>
        <family val="2"/>
      </rPr>
      <t>7/3/2016</t>
    </r>
  </si>
  <si>
    <r>
      <t xml:space="preserve">ROD NO ( </t>
    </r>
    <r>
      <rPr>
        <b/>
        <sz val="12"/>
        <color indexed="10"/>
        <rFont val="Calibri"/>
        <family val="2"/>
      </rPr>
      <t>16X7/8"</t>
    </r>
    <r>
      <rPr>
        <b/>
        <sz val="12"/>
        <rFont val="Calibri"/>
        <family val="2"/>
      </rPr>
      <t xml:space="preserve"> ) PARTED , FISHED OK , REPLACED ,</t>
    </r>
    <r>
      <rPr>
        <b/>
        <sz val="12"/>
        <color indexed="10"/>
        <rFont val="Calibri"/>
        <family val="2"/>
      </rPr>
      <t xml:space="preserve"> R.TRIP WITH 1.5" DHP</t>
    </r>
    <r>
      <rPr>
        <b/>
        <sz val="12"/>
        <rFont val="Calibri"/>
        <family val="2"/>
      </rPr>
      <t xml:space="preserve"> , ON STREAM.</t>
    </r>
  </si>
  <si>
    <r>
      <t xml:space="preserve">NO PUMP  ACTION , R.TRIP W/ NEW 1.5" ANCHOR PUMP , RETRIEVED ( 3X1") RODS , PERFORMED HYDRO TEST , PRESS. NOT HOLD ,  R.TRIP W/ NEW 1.5" ANCHOR PUMP , RETRIEVED ( 8+6 X 1") RODS, SET ANCHOR PUMP @  5075 FT ,NOT PRODUCE , </t>
    </r>
    <r>
      <rPr>
        <b/>
        <u/>
        <sz val="12"/>
        <color indexed="10"/>
        <rFont val="Calibri"/>
        <family val="2"/>
      </rPr>
      <t>WAITING FOR W/O</t>
    </r>
  </si>
  <si>
    <t xml:space="preserve"> POOH W/ DHP &amp; S/R, L/D SAME</t>
  </si>
  <si>
    <r>
      <t xml:space="preserve">TRANSFERRED S/U TO </t>
    </r>
    <r>
      <rPr>
        <b/>
        <sz val="12"/>
        <color indexed="10"/>
        <rFont val="Calibri"/>
        <family val="2"/>
      </rPr>
      <t>JASMINE-E-3</t>
    </r>
  </si>
  <si>
    <r>
      <t xml:space="preserve">EXPRO TMU#3 </t>
    </r>
    <r>
      <rPr>
        <b/>
        <sz val="12"/>
        <color indexed="10"/>
        <rFont val="Calibri"/>
        <family val="2"/>
      </rPr>
      <t>( S.L. 112" )</t>
    </r>
  </si>
  <si>
    <t xml:space="preserve">NO PUMP ACTION , SPACE OUT FOR DHP , ON STREAM </t>
  </si>
  <si>
    <t>EXPRO TMU#3</t>
  </si>
  <si>
    <t>RIH W/2" G.C. , TAGGED T.D. @ 6023 FT (ORKB), END OF PERF @ 6000 FT.</t>
  </si>
  <si>
    <t>AVG WHT = 85 F</t>
  </si>
  <si>
    <t>AVG WHT = 80 F</t>
  </si>
  <si>
    <t>SEVERE FLUID POUND, P. FILLAGE +/- 31 %</t>
  </si>
  <si>
    <t>3225  (S.F.L FOR B-I)</t>
  </si>
  <si>
    <t>GAS INTERFERENCE, P. FILLAGE +/- 65 %</t>
  </si>
  <si>
    <t>SEVERE GAS INTERFERENCE, P. FILLAGE +/- 33 %</t>
  </si>
  <si>
    <t xml:space="preserve">NO PUMP ACTION , R.TRIP WITH 1.5" ANCHOR PUMP , RETRIEVED ( 1X1" ) RODS , SET ANCHOR PUMP @ 5275 FT , ON STREAM </t>
  </si>
  <si>
    <t>AGIBA ,  ANCHOR PUMP</t>
  </si>
  <si>
    <t>EXPRO # 3 ,  ANCHOR PUMP</t>
  </si>
  <si>
    <t>SLIGHT GAS INTERFERENCE, P. FILLAGE =93 %</t>
  </si>
  <si>
    <r>
      <t xml:space="preserve">SLIGHT  F.POUND , </t>
    </r>
    <r>
      <rPr>
        <b/>
        <sz val="12"/>
        <color indexed="10"/>
        <rFont val="Calibri"/>
        <family val="2"/>
      </rPr>
      <t>P.FILLAGE +/- 74 %</t>
    </r>
  </si>
  <si>
    <r>
      <t xml:space="preserve">SEVERE F.POUND , </t>
    </r>
    <r>
      <rPr>
        <b/>
        <sz val="12"/>
        <color indexed="10"/>
        <rFont val="Calibri"/>
        <family val="2"/>
      </rPr>
      <t>P.FILLAGE +/- 31 %</t>
    </r>
  </si>
  <si>
    <t>NO THREADED FLANGE</t>
  </si>
  <si>
    <t>SEVERE FLUID POUND, P.FILLAGE 48 %</t>
  </si>
  <si>
    <r>
      <t xml:space="preserve">NO PUMP ACTION, </t>
    </r>
    <r>
      <rPr>
        <b/>
        <u/>
        <sz val="12"/>
        <color indexed="10"/>
        <rFont val="Calibri"/>
        <family val="2"/>
      </rPr>
      <t>R.TRIP</t>
    </r>
    <r>
      <rPr>
        <b/>
        <sz val="12"/>
        <color indexed="12"/>
        <rFont val="Calibri"/>
        <family val="2"/>
      </rPr>
      <t xml:space="preserve"> ,  REPLACED (10X1" S.BR +31X7/8" ) , FOUND ACTION &amp; SUCTION , RESET ,  NO PROD , R.TRIP , PERFORM TBG TEST, PR. NOT HOLD, </t>
    </r>
    <r>
      <rPr>
        <sz val="10"/>
        <rFont val="Calibri"/>
        <family val="2"/>
      </rPr>
      <t>2</t>
    </r>
    <r>
      <rPr>
        <b/>
        <sz val="12"/>
        <color indexed="12"/>
        <rFont val="Calibri"/>
        <family val="2"/>
      </rPr>
      <t xml:space="preserve"> R. TRIP W/1.5" ANCHOR PUMP, RET. (10+10+5*1") RODS, SET PUMP @ 5150 FT, NO PROD , </t>
    </r>
    <r>
      <rPr>
        <b/>
        <u/>
        <sz val="12"/>
        <color indexed="10"/>
        <rFont val="Calibri"/>
        <family val="2"/>
      </rPr>
      <t>WAITING W/O</t>
    </r>
  </si>
  <si>
    <t>AGIBA,  ANCHOR PUMP</t>
  </si>
  <si>
    <r>
      <t xml:space="preserve">RIH W/1.75" DHP &amp; S/R D-WF COND-II (25*1" + 118*7/8" + 92*1"),   ,NO PROD.,  RPERFORMED TBG TEST , PRESS. NOT HOLD , R.TRIP W/ 1.75" ANCHOR PUMP,  RETRIEVED ( 10+10 X1") RODS , </t>
    </r>
    <r>
      <rPr>
        <b/>
        <sz val="12"/>
        <color indexed="10"/>
        <rFont val="Calibri"/>
        <family val="2"/>
      </rPr>
      <t>SET ANCHOR PUMP @ 5375 FT</t>
    </r>
    <r>
      <rPr>
        <b/>
        <sz val="12"/>
        <color indexed="12"/>
        <rFont val="Calibri"/>
        <family val="2"/>
      </rPr>
      <t xml:space="preserve">, PERFORMED TBG TEST AGAINST ANCHOR PUMP , PRESS. NOT HOLD , </t>
    </r>
    <r>
      <rPr>
        <b/>
        <sz val="12"/>
        <color indexed="10"/>
        <rFont val="Calibri"/>
        <family val="2"/>
      </rPr>
      <t xml:space="preserve"> WAITING W/O</t>
    </r>
  </si>
  <si>
    <t>THE WELL RUNNING WITH CONTINUOUS MODE</t>
  </si>
  <si>
    <t xml:space="preserve">  Hall#4 (TMU) </t>
  </si>
  <si>
    <t>EXPRO#8 (TMU)</t>
  </si>
  <si>
    <t xml:space="preserve">   EXPRO#8 (TMU)  </t>
  </si>
  <si>
    <t>NO PUMP ACTION , RESET , R.TRIP , FILLED TBG. W/ TREATED WATER, NOT HOLD, R.TRIP W/ 1.5" ANCHOR PUMP &amp; S/R , RET. 10 RODS X 1 " ,  SET ANCHOR @ 5625 FT , ON STREAM</t>
  </si>
  <si>
    <t xml:space="preserve">   EXPRO#8 (TMU)   , ANCHOR PUMP</t>
  </si>
  <si>
    <t>NO PUMP ACTION , RESET, TBG TEST , HOLD OK , ON STREAM</t>
  </si>
  <si>
    <t>57X1''+  113 X 7/8''+  30 X1'' S.BAR</t>
  </si>
  <si>
    <r>
      <t xml:space="preserve">NO PUMP ACTION , </t>
    </r>
    <r>
      <rPr>
        <b/>
        <sz val="12"/>
        <color indexed="10"/>
        <rFont val="Calibri"/>
        <family val="2"/>
      </rPr>
      <t xml:space="preserve"> R/T W/  1.5" ANCHOR PUMP </t>
    </r>
    <r>
      <rPr>
        <b/>
        <sz val="12"/>
        <color indexed="12"/>
        <rFont val="Calibri"/>
        <family val="2"/>
      </rPr>
      <t xml:space="preserve">, TOTAL RET. 15 RODS X 1" , PERFORMED TBG TEST , HOLD OK , SET ANCHOR @ </t>
    </r>
    <r>
      <rPr>
        <b/>
        <sz val="12"/>
        <color indexed="10"/>
        <rFont val="Calibri"/>
        <family val="2"/>
      </rPr>
      <t>5070</t>
    </r>
    <r>
      <rPr>
        <b/>
        <sz val="12"/>
        <color indexed="12"/>
        <rFont val="Calibri"/>
        <family val="2"/>
      </rPr>
      <t xml:space="preserve"> FT ,  ON STREAM </t>
    </r>
    <r>
      <rPr>
        <sz val="11"/>
        <rFont val="Calibri"/>
        <family val="2"/>
        <charset val="204"/>
      </rPr>
      <t/>
    </r>
  </si>
  <si>
    <t xml:space="preserve">2-7/8" EUE TBG </t>
  </si>
  <si>
    <t>7/8 " SEC NEW D + 1" SEC NEW S-88</t>
  </si>
  <si>
    <r>
      <t>SEVERE GAS INTERFERENCE ,</t>
    </r>
    <r>
      <rPr>
        <b/>
        <sz val="12"/>
        <color indexed="10"/>
        <rFont val="Calibri"/>
        <family val="2"/>
      </rPr>
      <t xml:space="preserve"> PUMP FILL. +/- 30 %</t>
    </r>
  </si>
  <si>
    <t>CELLER FILLED W/ SAND</t>
  </si>
  <si>
    <r>
      <t xml:space="preserve">SLIGHT F.POUND , </t>
    </r>
    <r>
      <rPr>
        <b/>
        <sz val="12"/>
        <color indexed="10"/>
        <rFont val="Calibri"/>
        <family val="2"/>
      </rPr>
      <t>PUMP FILL. +/- 85 %</t>
    </r>
  </si>
  <si>
    <t xml:space="preserve">SLIGHT T.V LEAK </t>
  </si>
  <si>
    <t>CSG WING CONNECTED TO CHEMICAL &amp; ANOTHER CONNECTED TO FLOW LINE</t>
  </si>
  <si>
    <t xml:space="preserve">NO PUMP ACTION </t>
  </si>
  <si>
    <r>
      <t>GAS INTERFERENCE,</t>
    </r>
    <r>
      <rPr>
        <b/>
        <sz val="12"/>
        <color indexed="10"/>
        <rFont val="Calibri"/>
        <family val="2"/>
      </rPr>
      <t xml:space="preserve"> PUMP FILL. +/- 65 %</t>
    </r>
  </si>
  <si>
    <r>
      <t xml:space="preserve">UNDER W/O DUE TO </t>
    </r>
    <r>
      <rPr>
        <b/>
        <u/>
        <sz val="12"/>
        <color indexed="10"/>
        <rFont val="Calibri"/>
        <family val="2"/>
      </rPr>
      <t>TBG LEAK</t>
    </r>
    <r>
      <rPr>
        <b/>
        <sz val="12"/>
        <color indexed="12"/>
        <rFont val="Calibri"/>
        <family val="2"/>
      </rPr>
      <t xml:space="preserve">, ( </t>
    </r>
    <r>
      <rPr>
        <b/>
        <u/>
        <sz val="12"/>
        <color indexed="10"/>
        <rFont val="Calibri"/>
        <family val="2"/>
      </rPr>
      <t>FOUND LONG. CRACK IN JT NUM 66</t>
    </r>
    <r>
      <rPr>
        <b/>
        <sz val="12"/>
        <color indexed="12"/>
        <rFont val="Calibri"/>
        <family val="2"/>
      </rPr>
      <t xml:space="preserve">) , TAGGED AT 6185 FT (ORKB) , </t>
    </r>
    <r>
      <rPr>
        <b/>
        <u/>
        <sz val="14"/>
        <rFont val="Calibri"/>
        <family val="2"/>
      </rPr>
      <t>INSTALLED 2-7/8" EUE COMPLETION STRING</t>
    </r>
    <r>
      <rPr>
        <b/>
        <sz val="12"/>
        <color indexed="12"/>
        <rFont val="Calibri"/>
        <family val="2"/>
      </rPr>
      <t xml:space="preserve"> , RIH W/  </t>
    </r>
    <r>
      <rPr>
        <b/>
        <u/>
        <sz val="12"/>
        <color indexed="10"/>
        <rFont val="Calibri"/>
        <family val="2"/>
      </rPr>
      <t>1.5" QUEEN PUMP</t>
    </r>
    <r>
      <rPr>
        <b/>
        <sz val="12"/>
        <color indexed="12"/>
        <rFont val="Calibri"/>
        <family val="2"/>
      </rPr>
      <t xml:space="preserve"> ON  NEW S/R (7/8 " SEC NEW D + 1" SEC NEW S-88)  AS FOLLOW (25 X 1" + 136 X 7/8" + 76 X 1") , ON STREAM ON</t>
    </r>
    <r>
      <rPr>
        <b/>
        <sz val="12"/>
        <color indexed="10"/>
        <rFont val="Calibri"/>
        <family val="2"/>
      </rPr>
      <t xml:space="preserve"> </t>
    </r>
    <r>
      <rPr>
        <b/>
        <u/>
        <sz val="12"/>
        <color indexed="10"/>
        <rFont val="Calibri"/>
        <family val="2"/>
      </rPr>
      <t>2/6/2016</t>
    </r>
  </si>
  <si>
    <r>
      <t xml:space="preserve">NO PUMP ACTION , R.TRIP W/ </t>
    </r>
    <r>
      <rPr>
        <b/>
        <sz val="12"/>
        <color indexed="10"/>
        <rFont val="Calibri"/>
        <family val="2"/>
      </rPr>
      <t>2" ANCHOR PUMP</t>
    </r>
    <r>
      <rPr>
        <b/>
        <sz val="12"/>
        <color indexed="12"/>
        <rFont val="Calibri"/>
        <family val="2"/>
      </rPr>
      <t xml:space="preserve">  ( RET. 5X1" ROD ), SET ANCHOR PUMP @ 5250 FT , ON STREAM</t>
    </r>
  </si>
  <si>
    <t>53X1''+  115 X 7/8''+  25 X 1"  S.BAR</t>
  </si>
  <si>
    <r>
      <t xml:space="preserve">NO PUMP ACTION ,  R/T W/  1.5" ANCHOR PUMP , RET. (5+5 X 1" RODS) , TOTAL RET. 43 RODS X 1" , SET ANCHOR @ 4825 FT ,  FOUND ACTION &amp; SUCTION , </t>
    </r>
    <r>
      <rPr>
        <b/>
        <sz val="12"/>
        <color indexed="10"/>
        <rFont val="Calibri"/>
        <family val="2"/>
      </rPr>
      <t>WAITING W/O</t>
    </r>
  </si>
  <si>
    <t>STARTED THE WELL , ON STREAM</t>
  </si>
  <si>
    <t>B-I,II,IV</t>
  </si>
  <si>
    <t>N.P.A., RESET FOR DHP, ON STREAM.</t>
  </si>
  <si>
    <r>
      <t xml:space="preserve">TRANSFERRED S/U TO </t>
    </r>
    <r>
      <rPr>
        <b/>
        <sz val="12"/>
        <color indexed="10"/>
        <rFont val="Calibri"/>
        <family val="2"/>
      </rPr>
      <t>SE-19</t>
    </r>
  </si>
  <si>
    <r>
      <t xml:space="preserve">NO PUMP ACTION , R.TRIP , CHANGED 2 ROD X7/8" BY 1" (87X1''+  113 X 7/8''+  30 X1'') , TBG TEST , NOT HOLD , R.TRIP W/1.5" ANCHOR PUMP, RET.(10+10+10X1") RODS  , TOT. RET. (30X1") , SET ANCHOR @ 5000 FT ,NOT PRODUCE , </t>
    </r>
    <r>
      <rPr>
        <b/>
        <sz val="12"/>
        <color indexed="10"/>
        <rFont val="Calibri"/>
        <family val="2"/>
      </rPr>
      <t>WAITING FOR W/O</t>
    </r>
  </si>
  <si>
    <r>
      <t xml:space="preserve"> </t>
    </r>
    <r>
      <rPr>
        <b/>
        <sz val="12"/>
        <color indexed="10"/>
        <rFont val="Calibri"/>
        <family val="2"/>
      </rPr>
      <t>B-I,II,III</t>
    </r>
    <r>
      <rPr>
        <b/>
        <sz val="12"/>
        <rFont val="Calibri"/>
        <family val="2"/>
      </rPr>
      <t xml:space="preserve"> ON PROD.</t>
    </r>
  </si>
  <si>
    <r>
      <t xml:space="preserve"> </t>
    </r>
    <r>
      <rPr>
        <b/>
        <sz val="12"/>
        <color indexed="10"/>
        <rFont val="Calibri"/>
        <family val="2"/>
      </rPr>
      <t>W.C= 90%</t>
    </r>
  </si>
  <si>
    <t xml:space="preserve">OLD HISTORY </t>
  </si>
  <si>
    <t>W/.C</t>
  </si>
  <si>
    <r>
      <t xml:space="preserve">R/U S/U </t>
    </r>
    <r>
      <rPr>
        <b/>
        <sz val="12"/>
        <color indexed="12"/>
        <rFont val="Calibri"/>
        <family val="2"/>
      </rPr>
      <t xml:space="preserve">M-II 640 </t>
    </r>
    <r>
      <rPr>
        <b/>
        <sz val="12"/>
        <rFont val="Calibri"/>
        <family val="2"/>
      </rPr>
      <t>FROM</t>
    </r>
    <r>
      <rPr>
        <b/>
        <sz val="12"/>
        <color indexed="12"/>
        <rFont val="Calibri"/>
        <family val="2"/>
      </rPr>
      <t xml:space="preserve"> SE-26 , ( SH.S=8" , S.L=112") ,</t>
    </r>
    <r>
      <rPr>
        <b/>
        <sz val="12"/>
        <rFont val="Calibri"/>
        <family val="2"/>
      </rPr>
      <t xml:space="preserve"> STARTED THE WELL , ON STREAM</t>
    </r>
  </si>
  <si>
    <t>4035  (S.F.L FOR B-I)</t>
  </si>
  <si>
    <t>SEVERE GAS INTERFERENCE, P. FILLAGE=29 %</t>
  </si>
  <si>
    <t>SEVERE GAS INTERFERENCE , P.FILLAGE +/- 35 %</t>
  </si>
  <si>
    <t>CELLER FILLED BY OIL</t>
  </si>
  <si>
    <r>
      <t xml:space="preserve">SLIGHT F.POUND , </t>
    </r>
    <r>
      <rPr>
        <b/>
        <sz val="12"/>
        <color indexed="10"/>
        <rFont val="Calibri"/>
        <family val="2"/>
      </rPr>
      <t>P.FILLAGE +/- 20 %</t>
    </r>
  </si>
  <si>
    <r>
      <t>NO PUMP ACTION , R.TRIP</t>
    </r>
    <r>
      <rPr>
        <b/>
        <sz val="12"/>
        <rFont val="Calibri"/>
        <family val="2"/>
      </rPr>
      <t xml:space="preserve"> W/</t>
    </r>
    <r>
      <rPr>
        <b/>
        <sz val="12"/>
        <color indexed="10"/>
        <rFont val="Calibri"/>
        <family val="2"/>
      </rPr>
      <t>1.5"</t>
    </r>
    <r>
      <rPr>
        <b/>
        <sz val="12"/>
        <rFont val="Calibri"/>
        <family val="2"/>
      </rPr>
      <t xml:space="preserve"> </t>
    </r>
    <r>
      <rPr>
        <b/>
        <sz val="12"/>
        <color indexed="10"/>
        <rFont val="Calibri"/>
        <family val="2"/>
      </rPr>
      <t xml:space="preserve"> ANCHOR PUMP</t>
    </r>
    <r>
      <rPr>
        <b/>
        <sz val="12"/>
        <rFont val="Calibri"/>
        <family val="2"/>
      </rPr>
      <t xml:space="preserve"> ,  RET.  8 RODS X 1", SET ANCHOR @ 5350 FT ,  ON STREAM</t>
    </r>
  </si>
  <si>
    <t xml:space="preserve">EXPRO#8 </t>
  </si>
  <si>
    <t>EXPRO#8</t>
  </si>
  <si>
    <t>SEVERE GAS INTERF. , P.FILLAGE 30 %</t>
  </si>
  <si>
    <t>SEVERE FLUID POUND, P.FILLAGE 27 %</t>
  </si>
  <si>
    <t xml:space="preserve"> NO PUMP ACTION , R.TRIP W/ 2" HOLLOW PUMP , ON STREAM</t>
  </si>
  <si>
    <t xml:space="preserve">SPACE OUT FOR DHP </t>
  </si>
  <si>
    <r>
      <t xml:space="preserve">NO PUMP ACTION , R.TRIP W/ 1.5" ANCHOR PUMP &amp; S/R , RET. 15 RODS X 1 " ,  SET ANCHOR @ 5250 FT ,NOT PRODUCE , </t>
    </r>
    <r>
      <rPr>
        <b/>
        <sz val="12"/>
        <color indexed="10"/>
        <rFont val="Calibri"/>
        <family val="2"/>
      </rPr>
      <t>WAITING FOR W/O</t>
    </r>
  </si>
  <si>
    <t xml:space="preserve"> EXPRO TMU#3</t>
  </si>
  <si>
    <t>88 x 1" + 120 x 7/8"+ 25 x 1"</t>
  </si>
  <si>
    <r>
      <t xml:space="preserve">UNDER W/O DUE TO TBG LEAK ,  </t>
    </r>
    <r>
      <rPr>
        <b/>
        <sz val="12"/>
        <color indexed="10"/>
        <rFont val="Calibri"/>
        <family val="2"/>
      </rPr>
      <t>HAD LONG CRACK IN JT. ABOVE P.S.N.</t>
    </r>
    <r>
      <rPr>
        <b/>
        <sz val="12"/>
        <rFont val="Calibri"/>
        <family val="2"/>
      </rPr>
      <t xml:space="preserve"> , TAGGED  @ 6183 FT , </t>
    </r>
    <r>
      <rPr>
        <b/>
        <sz val="12"/>
        <color indexed="10"/>
        <rFont val="Calibri"/>
        <family val="2"/>
      </rPr>
      <t xml:space="preserve">ADDED NEW PERF. </t>
    </r>
    <r>
      <rPr>
        <b/>
        <sz val="12"/>
        <rFont val="Calibri"/>
        <family val="2"/>
      </rPr>
      <t xml:space="preserve">IN THE FOLLOWING INTERVALS :  </t>
    </r>
    <r>
      <rPr>
        <b/>
        <sz val="12"/>
        <color indexed="10"/>
        <rFont val="Calibri"/>
        <family val="2"/>
      </rPr>
      <t>B-V</t>
    </r>
    <r>
      <rPr>
        <b/>
        <sz val="12"/>
        <rFont val="Calibri"/>
        <family val="2"/>
      </rPr>
      <t xml:space="preserve">  ( 6094' - 6106')( 6056' - 6069' )( 6005' -6010' ) &amp; </t>
    </r>
    <r>
      <rPr>
        <b/>
        <sz val="12"/>
        <color indexed="10"/>
        <rFont val="Calibri"/>
        <family val="2"/>
      </rPr>
      <t>B-I</t>
    </r>
    <r>
      <rPr>
        <b/>
        <sz val="12"/>
        <rFont val="Calibri"/>
        <family val="2"/>
      </rPr>
      <t xml:space="preserve"> ( 5837' - 5866' )  ,</t>
    </r>
    <r>
      <rPr>
        <b/>
        <sz val="12"/>
        <color indexed="12"/>
        <rFont val="Calibri"/>
        <family val="2"/>
      </rPr>
      <t xml:space="preserve"> ADDED NEW PERF. :</t>
    </r>
    <r>
      <rPr>
        <b/>
        <sz val="12"/>
        <rFont val="Calibri"/>
        <family val="2"/>
      </rPr>
      <t xml:space="preserve"> </t>
    </r>
    <r>
      <rPr>
        <b/>
        <sz val="12"/>
        <color indexed="10"/>
        <rFont val="Calibri"/>
        <family val="2"/>
      </rPr>
      <t xml:space="preserve">B-II </t>
    </r>
    <r>
      <rPr>
        <b/>
        <sz val="12"/>
        <rFont val="Calibri"/>
        <family val="2"/>
      </rPr>
      <t>( 5884' - 5893' ) ,</t>
    </r>
    <r>
      <rPr>
        <b/>
        <sz val="12"/>
        <color indexed="12"/>
        <rFont val="Calibri"/>
        <family val="2"/>
      </rPr>
      <t xml:space="preserve"> INSTALLED SELECTIVE COMPLETION</t>
    </r>
    <r>
      <rPr>
        <b/>
        <sz val="12"/>
        <rFont val="Calibri"/>
        <family val="2"/>
      </rPr>
      <t xml:space="preserve"> ,  ISOLATED </t>
    </r>
    <r>
      <rPr>
        <b/>
        <sz val="12"/>
        <color indexed="10"/>
        <rFont val="Calibri"/>
        <family val="2"/>
      </rPr>
      <t xml:space="preserve">B-I, II , IV  </t>
    </r>
    <r>
      <rPr>
        <b/>
        <sz val="12"/>
        <rFont val="Calibri"/>
        <family val="2"/>
      </rPr>
      <t>AGAINST UPPER SSD , ISOLATED</t>
    </r>
    <r>
      <rPr>
        <b/>
        <sz val="12"/>
        <color indexed="10"/>
        <rFont val="Calibri"/>
        <family val="2"/>
      </rPr>
      <t xml:space="preserve"> UPPER B-V (6,005’-6,010’)( 6019' - 6044' )(6,056’-6,069’) </t>
    </r>
    <r>
      <rPr>
        <b/>
        <sz val="12"/>
        <rFont val="Calibri"/>
        <family val="2"/>
      </rPr>
      <t xml:space="preserve"> AGAINST LOWER SSD &amp; BETWEEN 2 PKRS' ,</t>
    </r>
    <r>
      <rPr>
        <b/>
        <u/>
        <sz val="12"/>
        <color indexed="17"/>
        <rFont val="Calibri"/>
        <family val="2"/>
      </rPr>
      <t xml:space="preserve"> LOWER B-V (6,094’-6,106’)  ONLY ON PROD</t>
    </r>
    <r>
      <rPr>
        <b/>
        <u/>
        <sz val="12"/>
        <rFont val="Calibri"/>
        <family val="2"/>
      </rPr>
      <t xml:space="preserve">. </t>
    </r>
    <r>
      <rPr>
        <b/>
        <sz val="12"/>
        <rFont val="Calibri"/>
        <family val="2"/>
      </rPr>
      <t xml:space="preserve">, </t>
    </r>
    <r>
      <rPr>
        <b/>
        <sz val="12"/>
        <color indexed="12"/>
        <rFont val="Calibri"/>
        <family val="2"/>
      </rPr>
      <t xml:space="preserve">RIH WITH 2" DHP ON S/R  D-78  ( 1" COND.2 &amp;  7/8" NEW ) , (20X1"+126X7/8"+88X1" ) , ON STREAM </t>
    </r>
    <r>
      <rPr>
        <b/>
        <sz val="12"/>
        <color indexed="10"/>
        <rFont val="Calibri"/>
        <family val="2"/>
      </rPr>
      <t>1/8/2016</t>
    </r>
  </si>
  <si>
    <r>
      <t xml:space="preserve">NO PUMP ACTION , R.TRIP WITH 1.5" ANCHOR PUMP  , RET. ( 6 RODS X1"), TOT RET. (27X1")  , </t>
    </r>
    <r>
      <rPr>
        <b/>
        <sz val="12"/>
        <color indexed="10"/>
        <rFont val="Calibri"/>
        <family val="2"/>
      </rPr>
      <t>SET ANCHOR PUMP @ 5125 FT</t>
    </r>
    <r>
      <rPr>
        <b/>
        <sz val="12"/>
        <rFont val="Calibri"/>
        <family val="2"/>
      </rPr>
      <t xml:space="preserve"> , NO PROD. , </t>
    </r>
    <r>
      <rPr>
        <b/>
        <u/>
        <sz val="12"/>
        <color indexed="10"/>
        <rFont val="Calibri"/>
        <family val="2"/>
      </rPr>
      <t>WAITING W/O</t>
    </r>
  </si>
  <si>
    <t>POOH W /S/R &amp; DHP</t>
  </si>
  <si>
    <t>NO AVAILABLE ANCHOR PUMP</t>
  </si>
  <si>
    <r>
      <t xml:space="preserve"> ROD NO. (</t>
    </r>
    <r>
      <rPr>
        <b/>
        <sz val="12"/>
        <color indexed="10"/>
        <rFont val="Calibri"/>
        <family val="2"/>
      </rPr>
      <t>12X 1.5" SINKAR BAR</t>
    </r>
    <r>
      <rPr>
        <b/>
        <sz val="12"/>
        <color indexed="12"/>
        <rFont val="Calibri"/>
        <family val="2"/>
      </rPr>
      <t>) UNSCREWED , FISHED OK , THEN FOUND ROD NO (</t>
    </r>
    <r>
      <rPr>
        <b/>
        <sz val="12"/>
        <color indexed="10"/>
        <rFont val="Calibri"/>
        <family val="2"/>
      </rPr>
      <t>14X1.5"</t>
    </r>
    <r>
      <rPr>
        <b/>
        <sz val="12"/>
        <color indexed="12"/>
        <rFont val="Calibri"/>
        <family val="2"/>
      </rPr>
      <t xml:space="preserve"> S.BR) UNSCREWED , FISHED OK , R.TRIP , ON STREAM</t>
    </r>
  </si>
  <si>
    <r>
      <t xml:space="preserve">POOH WITH S/R &amp; DHP , </t>
    </r>
    <r>
      <rPr>
        <b/>
        <sz val="12"/>
        <color indexed="10"/>
        <rFont val="Calibri"/>
        <family val="2"/>
      </rPr>
      <t>ISOLATED LOWER B-V BY FWG PLUG</t>
    </r>
    <r>
      <rPr>
        <b/>
        <sz val="12"/>
        <rFont val="Calibri"/>
        <family val="2"/>
      </rPr>
      <t xml:space="preserve">,  </t>
    </r>
    <r>
      <rPr>
        <b/>
        <sz val="12"/>
        <color indexed="17"/>
        <rFont val="Calibri"/>
        <family val="2"/>
      </rPr>
      <t>OPENED UPPER SSD AGAINST</t>
    </r>
    <r>
      <rPr>
        <b/>
        <sz val="12"/>
        <color indexed="17"/>
        <rFont val="Calibri"/>
        <family val="2"/>
      </rPr>
      <t xml:space="preserve"> B-I, II , IV , OPENED LOWER SSD AGAINST UPPER PART OF B-V</t>
    </r>
    <r>
      <rPr>
        <b/>
        <sz val="12"/>
        <color indexed="10"/>
        <rFont val="Calibri"/>
        <family val="2"/>
      </rPr>
      <t xml:space="preserve"> </t>
    </r>
    <r>
      <rPr>
        <b/>
        <sz val="12"/>
        <rFont val="Calibri"/>
        <family val="2"/>
      </rPr>
      <t xml:space="preserve">  (</t>
    </r>
    <r>
      <rPr>
        <b/>
        <sz val="12"/>
        <color indexed="10"/>
        <rFont val="Calibri"/>
        <family val="2"/>
      </rPr>
      <t>NOTE :</t>
    </r>
    <r>
      <rPr>
        <b/>
        <sz val="12"/>
        <rFont val="Calibri"/>
        <family val="2"/>
      </rPr>
      <t xml:space="preserve"> * </t>
    </r>
    <r>
      <rPr>
        <b/>
        <sz val="12"/>
        <color indexed="10"/>
        <rFont val="Calibri"/>
        <family val="2"/>
      </rPr>
      <t>2.75 " D-2 SHIFTING TOOL , OVERSHOT ARE LOST ABOVE 2.56 " FWG  PLUG SET AT   F-NIPPLE</t>
    </r>
    <r>
      <rPr>
        <b/>
        <sz val="12"/>
        <rFont val="Calibri"/>
        <family val="2"/>
      </rPr>
      <t xml:space="preserve">  * TAGGED T.O.F. @ 6073 FT (S/L DEPTH)) , RIH WITH 2" DHP ON S/R , ON STREAM</t>
    </r>
  </si>
  <si>
    <t>SEVERE GAS INTERFERENCE , P.FILLAGE +/- 28 %</t>
  </si>
  <si>
    <t>FLUID POUND, P.FILLAGE 65 %</t>
  </si>
  <si>
    <t>EXPRO#3 (TMU)</t>
  </si>
  <si>
    <t xml:space="preserve">   EXPRO#3 (TMU)  </t>
  </si>
  <si>
    <r>
      <t>ROD NO (</t>
    </r>
    <r>
      <rPr>
        <b/>
        <sz val="12"/>
        <color indexed="10"/>
        <rFont val="Calibri"/>
        <family val="2"/>
      </rPr>
      <t xml:space="preserve"> 5X7/8"</t>
    </r>
    <r>
      <rPr>
        <b/>
        <sz val="12"/>
        <rFont val="Calibri"/>
        <family val="2"/>
      </rPr>
      <t>) PARTED , FISHED OK , REPLACED , R.TRIP  , ON STREAM.</t>
    </r>
  </si>
  <si>
    <r>
      <t xml:space="preserve">NO PUMP ACTION , R.TRIP </t>
    </r>
    <r>
      <rPr>
        <b/>
        <u/>
        <sz val="12"/>
        <color indexed="10"/>
        <rFont val="Calibri"/>
        <family val="2"/>
      </rPr>
      <t>WITH 1.5" DHP</t>
    </r>
    <r>
      <rPr>
        <b/>
        <sz val="12"/>
        <rFont val="Calibri"/>
        <family val="2"/>
      </rPr>
      <t xml:space="preserve">  , ON STREAM</t>
    </r>
  </si>
  <si>
    <r>
      <t xml:space="preserve">SEVER F.POUND , P.FILLAGE +/-31% , </t>
    </r>
    <r>
      <rPr>
        <b/>
        <u/>
        <sz val="12"/>
        <color indexed="10"/>
        <rFont val="Calibri"/>
        <family val="2"/>
      </rPr>
      <t>S.F.L FOR B-I</t>
    </r>
  </si>
  <si>
    <t>B-I, III, IV, UPPER B-V</t>
  </si>
  <si>
    <r>
      <t xml:space="preserve">NO PUMP ACTION , R.TRIP </t>
    </r>
    <r>
      <rPr>
        <b/>
        <sz val="12"/>
        <color indexed="12"/>
        <rFont val="Calibri"/>
        <family val="2"/>
      </rPr>
      <t xml:space="preserve"> , ON STREAM</t>
    </r>
  </si>
  <si>
    <r>
      <t>NO PUMP ACTION , R.TRIP</t>
    </r>
    <r>
      <rPr>
        <b/>
        <sz val="12"/>
        <rFont val="Calibri"/>
        <family val="2"/>
      </rPr>
      <t>, ON STREAM</t>
    </r>
  </si>
  <si>
    <t xml:space="preserve">CHECK S/U FOUND 112" &amp; 144" HOLES ARE DAMAGE </t>
  </si>
  <si>
    <t>NO PUMP ACTION , RESET , ACTION &amp; SUCTION , POOH W/ DHP &amp; S/R</t>
  </si>
  <si>
    <t>EXPRO#3 TMU</t>
  </si>
  <si>
    <r>
      <t xml:space="preserve">OPENED SSD AGAINST B-I, </t>
    </r>
    <r>
      <rPr>
        <b/>
        <sz val="12"/>
        <color indexed="17"/>
        <rFont val="Calibri"/>
        <family val="2"/>
      </rPr>
      <t>NOW B-I &amp; III ON PRODUCTION. ,</t>
    </r>
    <r>
      <rPr>
        <b/>
        <sz val="12"/>
        <color indexed="12"/>
        <rFont val="Calibri"/>
        <family val="2"/>
      </rPr>
      <t xml:space="preserve"> RIH W/ 1.5" DHP &amp; S/R, ON STREAM </t>
    </r>
  </si>
  <si>
    <t>POOH WITH S/R &amp; DHP</t>
  </si>
  <si>
    <t>RIH WITH 1.5"SLIM DHP , ON STREAM</t>
  </si>
  <si>
    <t>EXPRO#1 (TMU)</t>
  </si>
  <si>
    <t>EXPRO#1 TMU</t>
  </si>
  <si>
    <r>
      <t>SLIGHT F. POUND,</t>
    </r>
    <r>
      <rPr>
        <b/>
        <sz val="12"/>
        <color indexed="10"/>
        <rFont val="Calibri"/>
        <family val="2"/>
      </rPr>
      <t xml:space="preserve"> P.FILLAGE +/- 80 % </t>
    </r>
  </si>
  <si>
    <r>
      <t>SEVERE F. POUND,</t>
    </r>
    <r>
      <rPr>
        <b/>
        <sz val="12"/>
        <color indexed="10"/>
        <rFont val="Calibri"/>
        <family val="2"/>
      </rPr>
      <t xml:space="preserve"> P.FILLAGE +/- 38 % </t>
    </r>
  </si>
  <si>
    <r>
      <t>SEVERE F. POUND,</t>
    </r>
    <r>
      <rPr>
        <b/>
        <sz val="12"/>
        <color indexed="10"/>
        <rFont val="Calibri"/>
        <family val="2"/>
      </rPr>
      <t xml:space="preserve"> P.FILLAGE +/- 28 % </t>
    </r>
  </si>
  <si>
    <r>
      <t xml:space="preserve">B-I ( 5747-5751), (5758-5772) , (5782-5794),
B-II (5880-5900),
B-III (5924-5938),
</t>
    </r>
    <r>
      <rPr>
        <b/>
        <sz val="12"/>
        <color indexed="10"/>
        <rFont val="Calibri"/>
        <family val="2"/>
      </rPr>
      <t>B-IV (5945-5964) , (5980-5986) ISOLATED</t>
    </r>
    <r>
      <rPr>
        <b/>
        <sz val="12"/>
        <color indexed="12"/>
        <rFont val="Calibri"/>
        <family val="2"/>
      </rPr>
      <t xml:space="preserve">
</t>
    </r>
    <r>
      <rPr>
        <b/>
        <sz val="12"/>
        <color indexed="10"/>
        <rFont val="Calibri"/>
        <family val="2"/>
      </rPr>
      <t>B-V (5996-6018) (6024-6035) ISOLATED</t>
    </r>
    <r>
      <rPr>
        <b/>
        <sz val="12"/>
        <color indexed="12"/>
        <rFont val="Calibri"/>
        <family val="2"/>
      </rPr>
      <t xml:space="preserve">
</t>
    </r>
    <r>
      <rPr>
        <b/>
        <sz val="12"/>
        <color indexed="10"/>
        <rFont val="Calibri"/>
        <family val="2"/>
      </rPr>
      <t xml:space="preserve">B-V (6060-6064) (6067-6072 ) ISOLATED BY B.PLUG AT 6055 FT </t>
    </r>
  </si>
  <si>
    <r>
      <t xml:space="preserve">NO PUMP ACTION , RESET DHP, PERFORMED TBG TEST, NOT HOLD, </t>
    </r>
    <r>
      <rPr>
        <b/>
        <u/>
        <sz val="12"/>
        <color indexed="10"/>
        <rFont val="Calibri"/>
        <family val="2"/>
      </rPr>
      <t>2</t>
    </r>
    <r>
      <rPr>
        <b/>
        <sz val="12"/>
        <color indexed="12"/>
        <rFont val="Calibri"/>
        <family val="2"/>
      </rPr>
      <t xml:space="preserve"> R/T W/1.5" ANCHOR PUMP, RET. (10+5+5*1") RODS ,SET PUMP @ 5275 FT, PERFORMED TBG TEST, NOT HOLD, </t>
    </r>
    <r>
      <rPr>
        <b/>
        <sz val="12"/>
        <color indexed="10"/>
        <rFont val="Calibri"/>
        <family val="2"/>
      </rPr>
      <t>WAITING W/O.</t>
    </r>
  </si>
  <si>
    <t xml:space="preserve">1.5'' </t>
  </si>
  <si>
    <t>1" S-88 , 7/8" H-CH</t>
  </si>
  <si>
    <r>
      <rPr>
        <b/>
        <sz val="12"/>
        <color indexed="12"/>
        <rFont val="Calibri"/>
        <family val="2"/>
      </rPr>
      <t>NO PUMP ACTION</t>
    </r>
    <r>
      <rPr>
        <b/>
        <sz val="12"/>
        <rFont val="Calibri"/>
        <family val="2"/>
      </rPr>
      <t xml:space="preserve"> , RESET</t>
    </r>
    <r>
      <rPr>
        <b/>
        <sz val="12"/>
        <color indexed="12"/>
        <rFont val="Calibri"/>
        <family val="2"/>
      </rPr>
      <t xml:space="preserve"> DHP, ON STREAM</t>
    </r>
  </si>
  <si>
    <r>
      <rPr>
        <b/>
        <sz val="12"/>
        <color indexed="10"/>
        <rFont val="Calibri"/>
        <family val="2"/>
      </rPr>
      <t>ISOLATED B-IV</t>
    </r>
    <r>
      <rPr>
        <b/>
        <sz val="12"/>
        <color indexed="12"/>
        <rFont val="Calibri"/>
        <family val="2"/>
      </rPr>
      <t xml:space="preserve">(5945-5964) , (5980-5986) &amp; </t>
    </r>
    <r>
      <rPr>
        <b/>
        <sz val="12"/>
        <color indexed="10"/>
        <rFont val="Calibri"/>
        <family val="2"/>
      </rPr>
      <t>B-V</t>
    </r>
    <r>
      <rPr>
        <b/>
        <sz val="12"/>
        <color indexed="12"/>
        <rFont val="Calibri"/>
        <family val="2"/>
      </rPr>
      <t xml:space="preserve"> (5996-6018) (6024-6035) BY </t>
    </r>
    <r>
      <rPr>
        <b/>
        <u/>
        <sz val="12"/>
        <color indexed="10"/>
        <rFont val="Calibri"/>
        <family val="2"/>
      </rPr>
      <t>2.25" MODIFIED FWG PLUG</t>
    </r>
  </si>
  <si>
    <r>
      <t xml:space="preserve">UNDER W/O DUE TO TBG LEAK  ( </t>
    </r>
    <r>
      <rPr>
        <b/>
        <sz val="12"/>
        <color indexed="10"/>
        <rFont val="Calibri"/>
        <family val="2"/>
      </rPr>
      <t>FOUND HOLE IN JT NO 10 &amp; CRACK IN JT NO 
184</t>
    </r>
    <r>
      <rPr>
        <b/>
        <sz val="12"/>
        <rFont val="Calibri"/>
        <family val="2"/>
      </rPr>
      <t xml:space="preserve"> )  ,  TAGGED TD @ 6154 FT , </t>
    </r>
    <r>
      <rPr>
        <b/>
        <sz val="12"/>
        <color indexed="10"/>
        <rFont val="Calibri"/>
        <family val="2"/>
      </rPr>
      <t>ADD NEW PERF</t>
    </r>
    <r>
      <rPr>
        <b/>
        <sz val="12"/>
        <rFont val="Calibri"/>
        <family val="2"/>
      </rPr>
      <t xml:space="preserve">. </t>
    </r>
    <r>
      <rPr>
        <b/>
        <sz val="12"/>
        <color indexed="17"/>
        <rFont val="Calibri"/>
        <family val="2"/>
      </rPr>
      <t>B-II (5862-5878) , (5878-5883) &amp; NEW PERF. IN B-III ( 5890-5900 )</t>
    </r>
    <r>
      <rPr>
        <b/>
        <sz val="12"/>
        <rFont val="Calibri"/>
        <family val="2"/>
      </rPr>
      <t xml:space="preserve"> , </t>
    </r>
    <r>
      <rPr>
        <b/>
        <sz val="12"/>
        <color indexed="12"/>
        <rFont val="Calibri"/>
        <family val="2"/>
      </rPr>
      <t>INSTALL SELECTIVE COMPLETION, ALL INTERVALS ON PROD</t>
    </r>
    <r>
      <rPr>
        <b/>
        <sz val="12"/>
        <rFont val="Calibri"/>
        <family val="2"/>
      </rPr>
      <t xml:space="preserve"> (</t>
    </r>
    <r>
      <rPr>
        <b/>
        <sz val="12"/>
        <color indexed="10"/>
        <rFont val="Calibri"/>
        <family val="2"/>
      </rPr>
      <t>B-I,II,III,IV,V</t>
    </r>
    <r>
      <rPr>
        <b/>
        <sz val="12"/>
        <rFont val="Calibri"/>
        <family val="2"/>
      </rPr>
      <t xml:space="preserve">), </t>
    </r>
    <r>
      <rPr>
        <b/>
        <sz val="12"/>
        <color indexed="12"/>
        <rFont val="Calibri"/>
        <family val="2"/>
      </rPr>
      <t>RIH WITH 1.5" DHP &amp; SAME S/R ( 25+115+95) , EXCEPT ( 35X1" NEW S-88 ), ON STREAM</t>
    </r>
    <r>
      <rPr>
        <b/>
        <sz val="12"/>
        <rFont val="Calibri"/>
        <family val="2"/>
      </rPr>
      <t xml:space="preserve"> </t>
    </r>
    <r>
      <rPr>
        <b/>
        <sz val="12"/>
        <color indexed="10"/>
        <rFont val="Calibri"/>
        <family val="2"/>
      </rPr>
      <t>23-11-2016</t>
    </r>
  </si>
  <si>
    <t xml:space="preserve">VALVE ROD PARTED ,MANY TRAILS TO FISHE WITHOUT SUCCESS , RIH W/ IMPRESSION BLOCK), FOUND TOP OF FISH (VALVE ROD GUIDE) DAMAGED &amp; CAN'T BE RETRIEVED W/ O-SHOT,  RIH W/ 2.75" IMPRESSION BLOCK, TAGGED TOP OF FISH @ 5735 ' S/L DEPTH, MARK TOP OF DHP (VALVE ROD GUIDE MARK) , WAITING FOR ANCHOR PUMP </t>
  </si>
  <si>
    <r>
      <rPr>
        <b/>
        <sz val="12"/>
        <color indexed="12"/>
        <rFont val="Calibri"/>
        <family val="2"/>
      </rPr>
      <t xml:space="preserve">UNDER W/O DUE TO TBG LEAK , </t>
    </r>
    <r>
      <rPr>
        <b/>
        <sz val="12"/>
        <color indexed="10"/>
        <rFont val="Calibri"/>
        <family val="2"/>
      </rPr>
      <t xml:space="preserve">( FOUND JT#8 THREAD DAMAGE ) , </t>
    </r>
    <r>
      <rPr>
        <b/>
        <sz val="12"/>
        <color indexed="12"/>
        <rFont val="Calibri"/>
        <family val="2"/>
      </rPr>
      <t>TAGGED TD @ 6208 FT,</t>
    </r>
    <r>
      <rPr>
        <b/>
        <sz val="12"/>
        <color indexed="10"/>
        <rFont val="Calibri"/>
        <family val="2"/>
      </rPr>
      <t xml:space="preserve"> </t>
    </r>
    <r>
      <rPr>
        <b/>
        <sz val="12"/>
        <color indexed="12"/>
        <rFont val="Calibri"/>
        <family val="2"/>
      </rPr>
      <t>ADD PERF. IN</t>
    </r>
    <r>
      <rPr>
        <b/>
        <sz val="12"/>
        <color indexed="10"/>
        <rFont val="Calibri"/>
        <family val="2"/>
      </rPr>
      <t xml:space="preserve">  B-I </t>
    </r>
    <r>
      <rPr>
        <b/>
        <sz val="12"/>
        <color indexed="17"/>
        <rFont val="Calibri"/>
        <family val="2"/>
      </rPr>
      <t>(5,956’-5,964’)</t>
    </r>
    <r>
      <rPr>
        <b/>
        <sz val="12"/>
        <color indexed="10"/>
        <rFont val="Calibri"/>
        <family val="2"/>
      </rPr>
      <t xml:space="preserve"> </t>
    </r>
    <r>
      <rPr>
        <b/>
        <sz val="12"/>
        <color indexed="12"/>
        <rFont val="Calibri"/>
        <family val="2"/>
      </rPr>
      <t xml:space="preserve">&amp; ADD PERF. </t>
    </r>
    <r>
      <rPr>
        <b/>
        <sz val="12"/>
        <color indexed="10"/>
        <rFont val="Calibri"/>
        <family val="2"/>
      </rPr>
      <t xml:space="preserve"> B-IV </t>
    </r>
    <r>
      <rPr>
        <b/>
        <sz val="12"/>
        <color indexed="17"/>
        <rFont val="Calibri"/>
        <family val="2"/>
      </rPr>
      <t>(6,056’-6,076’),</t>
    </r>
    <r>
      <rPr>
        <b/>
        <sz val="12"/>
        <color indexed="10"/>
        <rFont val="Calibri"/>
        <family val="2"/>
      </rPr>
      <t xml:space="preserve"> </t>
    </r>
    <r>
      <rPr>
        <b/>
        <sz val="12"/>
        <color indexed="17"/>
        <rFont val="Calibri"/>
        <family val="2"/>
      </rPr>
      <t>(6,092’-6,096’)</t>
    </r>
    <r>
      <rPr>
        <b/>
        <sz val="12"/>
        <color indexed="10"/>
        <rFont val="Calibri"/>
        <family val="2"/>
      </rPr>
      <t xml:space="preserve"> </t>
    </r>
    <r>
      <rPr>
        <b/>
        <sz val="12"/>
        <color indexed="12"/>
        <rFont val="Calibri"/>
        <family val="2"/>
      </rPr>
      <t xml:space="preserve">P= 800 PSI </t>
    </r>
    <r>
      <rPr>
        <b/>
        <sz val="12"/>
        <color indexed="10"/>
        <rFont val="Calibri"/>
        <family val="2"/>
      </rPr>
      <t xml:space="preserve">), </t>
    </r>
    <r>
      <rPr>
        <b/>
        <sz val="12"/>
        <color indexed="10"/>
        <rFont val="Calibri"/>
        <family val="2"/>
      </rPr>
      <t>INSTALL SELECTIVE COMPLETION  KEPT SSD CLOSED AGAINST B-I&amp;II , (</t>
    </r>
    <r>
      <rPr>
        <b/>
        <sz val="12"/>
        <color indexed="17"/>
        <rFont val="Calibri"/>
        <family val="2"/>
      </rPr>
      <t>B-IV ONLY ON PROD</t>
    </r>
    <r>
      <rPr>
        <b/>
        <sz val="12"/>
        <color indexed="10"/>
        <rFont val="Calibri"/>
        <family val="2"/>
      </rPr>
      <t>)</t>
    </r>
    <r>
      <rPr>
        <b/>
        <sz val="12"/>
        <color indexed="10"/>
        <rFont val="Calibri"/>
        <family val="2"/>
      </rPr>
      <t>,</t>
    </r>
    <r>
      <rPr>
        <b/>
        <sz val="12"/>
        <color indexed="12"/>
        <rFont val="Calibri"/>
        <family val="2"/>
      </rPr>
      <t xml:space="preserve"> RIH WITH 1.5" DHP ON</t>
    </r>
    <r>
      <rPr>
        <b/>
        <sz val="12"/>
        <color indexed="10"/>
        <rFont val="Calibri"/>
        <family val="2"/>
      </rPr>
      <t xml:space="preserve"> H-CH S/R (1" COND2, 7/8" NEW</t>
    </r>
    <r>
      <rPr>
        <b/>
        <sz val="12"/>
        <color indexed="12"/>
        <rFont val="Calibri"/>
        <family val="2"/>
      </rPr>
      <t>), CONFG ( 25X1"+120X7/8"+92X1") , R/U FOR NEW 640 M-II S/U (SH.S. 8", S.L. 128"), ON STREAM</t>
    </r>
    <r>
      <rPr>
        <b/>
        <sz val="12"/>
        <color indexed="10"/>
        <rFont val="Calibri"/>
        <family val="2"/>
      </rPr>
      <t xml:space="preserve"> 27-11-2016</t>
    </r>
  </si>
  <si>
    <t>BAKER, (B-IV ONLY)</t>
  </si>
  <si>
    <t>BAKER (B-IV ONLY ON PROD.)</t>
  </si>
  <si>
    <t xml:space="preserve">S.F.L FOR B-I,III (AFTER OPENED SSD) BY S/L. </t>
  </si>
  <si>
    <t xml:space="preserve">R.TRIP WITH 1.5" ANCHOR PUMP, RETRIEVED (5X7/8") RODS , PERFORMED HYDRO TEST NOT HOLD , RETRIEVED (15X1") RODS , SET NACHOR @ 5225 FT , ON STREAM </t>
  </si>
  <si>
    <t>1.5 ANCHOR PUMP</t>
  </si>
  <si>
    <t>72 x 1" + 110 x 7/8"+ 25 x 1"</t>
  </si>
  <si>
    <t>BAKER, ( B-I,II,III)</t>
  </si>
  <si>
    <r>
      <t xml:space="preserve">NO PUMP ACTION , </t>
    </r>
    <r>
      <rPr>
        <b/>
        <sz val="12"/>
        <color indexed="12"/>
        <rFont val="Calibri"/>
        <family val="2"/>
      </rPr>
      <t xml:space="preserve">( RET. 5X1" ROD ), TRY TO SET ANCHOR PUMP @ 5250 FT WITHOUT SUCCESS , </t>
    </r>
    <r>
      <rPr>
        <b/>
        <sz val="12"/>
        <color indexed="10"/>
        <rFont val="Calibri"/>
        <family val="2"/>
      </rPr>
      <t>WAITING FOR W/O</t>
    </r>
  </si>
  <si>
    <r>
      <t xml:space="preserve">LOW PUMP EFF. , </t>
    </r>
    <r>
      <rPr>
        <b/>
        <sz val="12"/>
        <color indexed="10"/>
        <rFont val="Calibri"/>
        <family val="2"/>
      </rPr>
      <t>R.TRIP W/ 1.5 " SLIM DHP INSTEAD OF 1.5 " QUEEN DHP</t>
    </r>
    <r>
      <rPr>
        <b/>
        <sz val="12"/>
        <rFont val="Calibri"/>
        <family val="2"/>
      </rPr>
      <t xml:space="preserve"> , ON STREAM</t>
    </r>
  </si>
  <si>
    <t xml:space="preserve">   EXPRO#1 (TMU)  </t>
  </si>
  <si>
    <t xml:space="preserve">EXPRO#1 (TMU) </t>
  </si>
  <si>
    <r>
      <t xml:space="preserve">UNDER W/O DUE TO TBG LEAK , ( </t>
    </r>
    <r>
      <rPr>
        <b/>
        <sz val="12"/>
        <color indexed="10"/>
        <rFont val="Calibri"/>
        <family val="2"/>
      </rPr>
      <t xml:space="preserve">FOUND TWO LONG. CRACKS IN JT NUM. 189 &amp; 190 </t>
    </r>
    <r>
      <rPr>
        <b/>
        <sz val="12"/>
        <color indexed="12"/>
        <rFont val="Calibri"/>
        <family val="2"/>
      </rPr>
      <t xml:space="preserve"> ) , DURING RIH WITH TAPER MILL FOUND CSG OBST. AT THE FOLLOWING DEPTHS  (  3861  , 3868 , 4076 , 4086 , 4536 , 5247 , 5577 FT ) , WORKED ON OBSTRUCTION OK , </t>
    </r>
    <r>
      <rPr>
        <b/>
        <sz val="12"/>
        <color indexed="10"/>
        <rFont val="Calibri"/>
        <family val="2"/>
      </rPr>
      <t>ADD NEW PERF. IN B-I  ( 5854 -5868  )14 FT</t>
    </r>
    <r>
      <rPr>
        <b/>
        <sz val="12"/>
        <color indexed="12"/>
        <rFont val="Calibri"/>
        <family val="2"/>
      </rPr>
      <t xml:space="preserve"> ,</t>
    </r>
    <r>
      <rPr>
        <b/>
        <u/>
        <sz val="12"/>
        <color indexed="10"/>
        <rFont val="Calibri"/>
        <family val="2"/>
      </rPr>
      <t xml:space="preserve"> INSTALLED COMPELTION WITHOUT ANCHOR CATCHER OR PKR</t>
    </r>
    <r>
      <rPr>
        <b/>
        <sz val="12"/>
        <color indexed="12"/>
        <rFont val="Calibri"/>
        <family val="2"/>
      </rPr>
      <t xml:space="preserve"> ,ALL INTERVALS ON PRODUCTION, RIH </t>
    </r>
    <r>
      <rPr>
        <b/>
        <u/>
        <sz val="12"/>
        <color indexed="10"/>
        <rFont val="Calibri"/>
        <family val="2"/>
      </rPr>
      <t>WITH  1.75" DHP</t>
    </r>
    <r>
      <rPr>
        <b/>
        <sz val="12"/>
        <color indexed="12"/>
        <rFont val="Calibri"/>
        <family val="2"/>
      </rPr>
      <t xml:space="preserve"> &amp; </t>
    </r>
    <r>
      <rPr>
        <b/>
        <u/>
        <sz val="12"/>
        <color indexed="10"/>
        <rFont val="Calibri"/>
        <family val="2"/>
      </rPr>
      <t>NEW D-78 S/R</t>
    </r>
    <r>
      <rPr>
        <b/>
        <sz val="12"/>
        <color indexed="12"/>
        <rFont val="Calibri"/>
        <family val="2"/>
      </rPr>
      <t xml:space="preserve"> ( 25X1"+125X7/8"+90X1") , ON STREAM  </t>
    </r>
    <r>
      <rPr>
        <b/>
        <sz val="12"/>
        <color indexed="10"/>
        <rFont val="Calibri"/>
        <family val="2"/>
      </rPr>
      <t>9/1/2017</t>
    </r>
  </si>
  <si>
    <r>
      <rPr>
        <b/>
        <sz val="12"/>
        <color indexed="17"/>
        <rFont val="Calibri"/>
        <family val="2"/>
      </rPr>
      <t xml:space="preserve"> B-I (5909-5913),(5919-5933),(5942-5954) </t>
    </r>
    <r>
      <rPr>
        <b/>
        <sz val="12"/>
        <color indexed="12"/>
        <rFont val="Calibri"/>
        <family val="2"/>
      </rPr>
      <t xml:space="preserve">
</t>
    </r>
    <r>
      <rPr>
        <b/>
        <sz val="12"/>
        <color indexed="17"/>
        <rFont val="Calibri"/>
        <family val="2"/>
      </rPr>
      <t xml:space="preserve">B-III  (6096-6106')  (6084'-6090') </t>
    </r>
  </si>
  <si>
    <t>EXPRO #1 ( TMU )</t>
  </si>
  <si>
    <r>
      <t>STOPPED THE WELL TO BE  CONVERTED TO</t>
    </r>
    <r>
      <rPr>
        <b/>
        <u/>
        <sz val="12"/>
        <color indexed="12"/>
        <rFont val="Calibri"/>
        <family val="2"/>
      </rPr>
      <t xml:space="preserve"> </t>
    </r>
    <r>
      <rPr>
        <b/>
        <u/>
        <sz val="12"/>
        <color indexed="10"/>
        <rFont val="Calibri"/>
        <family val="2"/>
      </rPr>
      <t>W.I.W</t>
    </r>
  </si>
  <si>
    <t>93 X1''+  120 X 1''+  25 X1''  S.BAR</t>
  </si>
  <si>
    <t>B-I (5886-5908), (5921-5933), (5966-5976)</t>
  </si>
  <si>
    <t>NO PUMP ACTION , RESET , NOT PRODUCE ,  R.TRIP, ON STREAM</t>
  </si>
  <si>
    <t>UNDER W/O TO SWITCH TO W.I.W</t>
  </si>
  <si>
    <t xml:space="preserve">EXPRO #  1  (TMU) , ( TEST 15 HRS )                          </t>
  </si>
  <si>
    <r>
      <t xml:space="preserve">EXPRO#1 (TMU), </t>
    </r>
    <r>
      <rPr>
        <b/>
        <sz val="12"/>
        <color indexed="10"/>
        <rFont val="Calibri"/>
        <family val="2"/>
      </rPr>
      <t>B-I,III</t>
    </r>
  </si>
  <si>
    <t>W. C</t>
  </si>
  <si>
    <t>W.C = 80 % FOR B-I&amp;III</t>
  </si>
  <si>
    <r>
      <t>BAKER ,</t>
    </r>
    <r>
      <rPr>
        <b/>
        <sz val="12"/>
        <color indexed="17"/>
        <rFont val="Calibri"/>
        <family val="2"/>
      </rPr>
      <t xml:space="preserve"> B-I,II,III,IV,V</t>
    </r>
  </si>
  <si>
    <t>GAS INTERFERANCE ,P.FILLAGE +/-16%</t>
  </si>
  <si>
    <t>SEVERE FLUID POUND, PUMP FILLIGE= 45 %</t>
  </si>
  <si>
    <t xml:space="preserve">ROD NO. (15X1") PARTED , FISHED OK , REPLACED,  ON STREAM </t>
  </si>
  <si>
    <t xml:space="preserve">B-IV </t>
  </si>
  <si>
    <t xml:space="preserve">B-I, B-II, B-III </t>
  </si>
  <si>
    <t xml:space="preserve">B-I,II,III,IV, V </t>
  </si>
  <si>
    <t>B-I,II,III</t>
  </si>
  <si>
    <t>B-V</t>
  </si>
  <si>
    <t>B-I,II,III,IV</t>
  </si>
  <si>
    <t xml:space="preserve"> B-I,II,IV &amp; UPPER PART FROM B-V </t>
  </si>
  <si>
    <t xml:space="preserve">B-I,II&amp;III </t>
  </si>
  <si>
    <t xml:space="preserve">B-I, IV, V </t>
  </si>
  <si>
    <r>
      <t xml:space="preserve">SIGMA,
</t>
    </r>
    <r>
      <rPr>
        <sz val="10"/>
        <rFont val="Calibri"/>
        <family val="2"/>
      </rPr>
      <t xml:space="preserve">B-I, IV, V </t>
    </r>
  </si>
  <si>
    <t xml:space="preserve">B-V   </t>
  </si>
  <si>
    <t xml:space="preserve">B-I, II , IV ,UPPER PART OF B-V </t>
  </si>
  <si>
    <t>AL.AHLIA
B-I, IV, V</t>
  </si>
  <si>
    <r>
      <t xml:space="preserve">BAKER , </t>
    </r>
    <r>
      <rPr>
        <b/>
        <sz val="12"/>
        <color indexed="10"/>
        <rFont val="Calibri"/>
        <family val="2"/>
      </rPr>
      <t xml:space="preserve">LOW EFF. 
</t>
    </r>
    <r>
      <rPr>
        <b/>
        <sz val="18"/>
        <color indexed="10"/>
        <rFont val="Calibri"/>
        <family val="2"/>
      </rPr>
      <t>B-I, III, IV, V</t>
    </r>
  </si>
  <si>
    <t>B-I,II,III,IV,V</t>
  </si>
  <si>
    <t>B-I , II , III</t>
  </si>
  <si>
    <t>B-I, II , III</t>
  </si>
  <si>
    <r>
      <t xml:space="preserve">BAKER ( CASING ONLY ) 
</t>
    </r>
    <r>
      <rPr>
        <sz val="10"/>
        <rFont val="Calibri"/>
        <family val="2"/>
      </rPr>
      <t>B-I, III , IV</t>
    </r>
  </si>
  <si>
    <t>B-I, III , IV</t>
  </si>
  <si>
    <r>
      <t xml:space="preserve">BAKER , </t>
    </r>
    <r>
      <rPr>
        <sz val="10"/>
        <rFont val="Calibri"/>
        <family val="2"/>
      </rPr>
      <t xml:space="preserve">B - I + III + IV </t>
    </r>
  </si>
  <si>
    <t>B-IV</t>
  </si>
  <si>
    <r>
      <t xml:space="preserve">BAKER , TBG ONLY 
</t>
    </r>
    <r>
      <rPr>
        <sz val="10"/>
        <rFont val="Calibri"/>
        <family val="2"/>
      </rPr>
      <t xml:space="preserve"> B-I, III , IV,</t>
    </r>
  </si>
  <si>
    <t>B-I FRAC,II, III, IV</t>
  </si>
  <si>
    <t>B-I , IV</t>
  </si>
  <si>
    <t>B-I</t>
  </si>
  <si>
    <t>B-I,IV</t>
  </si>
  <si>
    <t>B-I,II</t>
  </si>
  <si>
    <t>B-I FRAC</t>
  </si>
  <si>
    <t>B-I+ NEW INTR.</t>
  </si>
  <si>
    <t>B-III</t>
  </si>
  <si>
    <t>B-I,III</t>
  </si>
  <si>
    <t>BAH-I FRAC</t>
  </si>
  <si>
    <t xml:space="preserve">BAH-I </t>
  </si>
  <si>
    <r>
      <t>2670</t>
    </r>
    <r>
      <rPr>
        <b/>
        <sz val="12"/>
        <color indexed="12"/>
        <rFont val="Calibri"/>
        <family val="2"/>
      </rPr>
      <t xml:space="preserve"> (S.F.L FOR B-I)</t>
    </r>
  </si>
  <si>
    <r>
      <rPr>
        <b/>
        <sz val="12"/>
        <color indexed="12"/>
        <rFont val="Calibri"/>
        <family val="2"/>
      </rPr>
      <t xml:space="preserve">NO PUMP ACTION , </t>
    </r>
    <r>
      <rPr>
        <b/>
        <u/>
        <sz val="12"/>
        <color indexed="12"/>
        <rFont val="Calibri"/>
        <family val="2"/>
      </rPr>
      <t xml:space="preserve"> R.TRIP  W</t>
    </r>
    <r>
      <rPr>
        <b/>
        <u/>
        <sz val="12"/>
        <rFont val="Calibri"/>
        <family val="2"/>
      </rPr>
      <t xml:space="preserve">/ </t>
    </r>
    <r>
      <rPr>
        <b/>
        <u/>
        <sz val="12"/>
        <color indexed="10"/>
        <rFont val="Calibri"/>
        <family val="2"/>
      </rPr>
      <t>2" DHP</t>
    </r>
    <r>
      <rPr>
        <b/>
        <u/>
        <sz val="12"/>
        <rFont val="Calibri"/>
        <family val="2"/>
      </rPr>
      <t xml:space="preserve"> INSTEAD OF</t>
    </r>
    <r>
      <rPr>
        <b/>
        <u/>
        <sz val="12"/>
        <color indexed="10"/>
        <rFont val="Calibri"/>
        <family val="2"/>
      </rPr>
      <t xml:space="preserve"> 2" HOLLOW PUMP</t>
    </r>
    <r>
      <rPr>
        <b/>
        <sz val="12"/>
        <rFont val="Calibri"/>
        <family val="2"/>
      </rPr>
      <t xml:space="preserve"> , </t>
    </r>
    <r>
      <rPr>
        <b/>
        <sz val="12"/>
        <color indexed="12"/>
        <rFont val="Calibri"/>
        <family val="2"/>
      </rPr>
      <t>PERFORMED HYDROTEST</t>
    </r>
    <r>
      <rPr>
        <b/>
        <sz val="12"/>
        <rFont val="Calibri"/>
        <family val="2"/>
      </rPr>
      <t xml:space="preserve"> </t>
    </r>
    <r>
      <rPr>
        <b/>
        <sz val="12"/>
        <color indexed="12"/>
        <rFont val="Calibri"/>
        <family val="2"/>
      </rPr>
      <t>(TWICE) , NOT HOLD</t>
    </r>
    <r>
      <rPr>
        <b/>
        <sz val="12"/>
        <rFont val="Calibri"/>
        <family val="2"/>
      </rPr>
      <t xml:space="preserve"> , </t>
    </r>
    <r>
      <rPr>
        <b/>
        <sz val="12"/>
        <color indexed="10"/>
        <rFont val="Calibri"/>
        <family val="2"/>
      </rPr>
      <t>CONFIRMED TBG LEAK</t>
    </r>
    <r>
      <rPr>
        <b/>
        <sz val="12"/>
        <rFont val="Calibri"/>
        <family val="2"/>
      </rPr>
      <t xml:space="preserve"> , C</t>
    </r>
    <r>
      <rPr>
        <b/>
        <sz val="12"/>
        <color indexed="12"/>
        <rFont val="Calibri"/>
        <family val="2"/>
      </rPr>
      <t>LOSED  CSG WIING , ON STREAM.</t>
    </r>
  </si>
  <si>
    <t>P.ROD</t>
  </si>
  <si>
    <r>
      <rPr>
        <b/>
        <sz val="12"/>
        <color indexed="10"/>
        <rFont val="Calibri"/>
        <family val="2"/>
      </rPr>
      <t>S.F.L FOR B-I,II</t>
    </r>
    <r>
      <rPr>
        <b/>
        <sz val="12"/>
        <color indexed="12"/>
        <rFont val="Calibri"/>
        <family val="2"/>
      </rPr>
      <t xml:space="preserve"> ,  GAS INTERFERANCE , P.FILLAGE+/-58 % </t>
    </r>
  </si>
  <si>
    <t>STOPPED THE WELL DUE TO HIGH W.C +/- 90%</t>
  </si>
  <si>
    <t>PROD. FROM CSG</t>
  </si>
  <si>
    <t>GAS LOCK PROBLEM , BLEEDED OFF GASES , ON STREAM</t>
  </si>
  <si>
    <t>CAN'T RUN F.L.</t>
  </si>
  <si>
    <t>GAS INTERFERENCE , P.FILLAGE +/- 23 %</t>
  </si>
  <si>
    <t>GAS INTERFERENCE , P.FILLAGE +/- 35 %</t>
  </si>
  <si>
    <t>GAS INTERFERENCE , P.FILLAGE +/- 34 %</t>
  </si>
  <si>
    <t>S.F.L. FOR B-I,II,III</t>
  </si>
  <si>
    <r>
      <t>SLIGHT FLUID POUND,</t>
    </r>
    <r>
      <rPr>
        <b/>
        <sz val="12"/>
        <color indexed="10"/>
        <rFont val="Calibri"/>
        <family val="2"/>
      </rPr>
      <t xml:space="preserve"> P.FILLAGE 86 %</t>
    </r>
  </si>
  <si>
    <t>S.F.L. CSG PRESS. = 130 PSI</t>
  </si>
  <si>
    <t>EXPRO#2 (TMU)</t>
  </si>
  <si>
    <t>EXPRO TMU 2
B-I,II,III</t>
  </si>
  <si>
    <t>EXPRO TMU 2</t>
  </si>
  <si>
    <t>WATER CUT= 15 %</t>
  </si>
  <si>
    <t xml:space="preserve">SWITCHED THE WELL TO TIMER MODE , ( 3 HRS RUN , 6 HRS OFF ) </t>
  </si>
  <si>
    <r>
      <t xml:space="preserve">NO PUMP ACTION , R.TRIP </t>
    </r>
    <r>
      <rPr>
        <b/>
        <u/>
        <sz val="12"/>
        <color indexed="10"/>
        <rFont val="Calibri"/>
        <family val="2"/>
      </rPr>
      <t>WITH 1.75" DHP</t>
    </r>
    <r>
      <rPr>
        <b/>
        <sz val="12"/>
        <color indexed="12"/>
        <rFont val="Calibri"/>
        <family val="2"/>
      </rPr>
      <t xml:space="preserve"> , ON STREAM </t>
    </r>
  </si>
  <si>
    <r>
      <rPr>
        <b/>
        <sz val="12"/>
        <color indexed="17"/>
        <rFont val="Calibri"/>
        <family val="2"/>
      </rPr>
      <t xml:space="preserve">B-I (5812-5818),(5824-5836),(5856-5862)( 5882-5896 ) 
B-II (5930-5940) 
B-III (5960-5966),(5978-5987), (5991-5996) </t>
    </r>
    <r>
      <rPr>
        <b/>
        <sz val="12"/>
        <color indexed="12"/>
        <rFont val="Calibri"/>
        <family val="2"/>
      </rPr>
      <t xml:space="preserve">
</t>
    </r>
    <r>
      <rPr>
        <b/>
        <sz val="12"/>
        <color indexed="10"/>
        <rFont val="Calibri"/>
        <family val="2"/>
      </rPr>
      <t>B-IV (6012-6036),(6040-6056)  ISOLATED BY FWG PLUG</t>
    </r>
  </si>
  <si>
    <t>W.C = +/- 95 % FOR B-IV  ONLY</t>
  </si>
  <si>
    <t xml:space="preserve"> B-I,II,III</t>
  </si>
  <si>
    <r>
      <t>ROD NO (</t>
    </r>
    <r>
      <rPr>
        <b/>
        <sz val="12"/>
        <color indexed="10"/>
        <rFont val="Calibri"/>
        <family val="2"/>
      </rPr>
      <t xml:space="preserve"> 59X1"</t>
    </r>
    <r>
      <rPr>
        <b/>
        <sz val="12"/>
        <color indexed="12"/>
        <rFont val="Calibri"/>
        <family val="2"/>
      </rPr>
      <t xml:space="preserve"> ) PARTED , FISHED OK ,</t>
    </r>
    <r>
      <rPr>
        <b/>
        <sz val="12"/>
        <color indexed="10"/>
        <rFont val="Calibri"/>
        <family val="2"/>
      </rPr>
      <t xml:space="preserve"> REPLACED</t>
    </r>
    <r>
      <rPr>
        <b/>
        <sz val="12"/>
        <color indexed="12"/>
        <rFont val="Calibri"/>
        <family val="2"/>
      </rPr>
      <t xml:space="preserve">  , </t>
    </r>
    <r>
      <rPr>
        <b/>
        <u/>
        <sz val="12"/>
        <color indexed="10"/>
        <rFont val="Calibri"/>
        <family val="2"/>
      </rPr>
      <t>R.TRIP</t>
    </r>
    <r>
      <rPr>
        <b/>
        <sz val="12"/>
        <color indexed="12"/>
        <rFont val="Calibri"/>
        <family val="2"/>
      </rPr>
      <t xml:space="preserve"> , ON STREAM</t>
    </r>
  </si>
  <si>
    <t>BAKER (B-I,II,III)</t>
  </si>
  <si>
    <r>
      <t xml:space="preserve">POOH WITH S/R &amp; DHP , ( </t>
    </r>
    <r>
      <rPr>
        <b/>
        <sz val="12"/>
        <color indexed="17"/>
        <rFont val="Calibri"/>
        <family val="2"/>
      </rPr>
      <t>OPNED SSD AGAINST B-I,II,III</t>
    </r>
    <r>
      <rPr>
        <b/>
        <sz val="12"/>
        <color indexed="10"/>
        <rFont val="Calibri"/>
        <family val="2"/>
      </rPr>
      <t xml:space="preserve"> , ISOLATED B-IV BY REDRESED 2.56" FWG PLUG  , ( </t>
    </r>
    <r>
      <rPr>
        <b/>
        <sz val="12"/>
        <color indexed="17"/>
        <rFont val="Calibri"/>
        <family val="2"/>
      </rPr>
      <t>B-I,II,III ON PRODUCTION</t>
    </r>
    <r>
      <rPr>
        <b/>
        <sz val="12"/>
        <color indexed="12"/>
        <rFont val="Calibri"/>
        <family val="2"/>
      </rPr>
      <t xml:space="preserve"> ) RIH WITH 1.5 " DHP &amp; S/R , ON STREAM</t>
    </r>
  </si>
  <si>
    <r>
      <t xml:space="preserve">POOH WITH S/R &amp; DHP, PERFORMED W/L JOB; ISOLATED B-IV &amp; V BY REDRESED 2.25" FWG PLUG, </t>
    </r>
    <r>
      <rPr>
        <b/>
        <sz val="12"/>
        <color indexed="17"/>
        <rFont val="Calibri"/>
        <family val="2"/>
      </rPr>
      <t xml:space="preserve">NOW B-I ,II &amp;III  ON PROD. </t>
    </r>
    <r>
      <rPr>
        <b/>
        <sz val="12"/>
        <color indexed="12"/>
        <rFont val="Calibri"/>
        <family val="2"/>
      </rPr>
      <t>, RIH W/1.5" DHP, ON STREAM</t>
    </r>
  </si>
  <si>
    <r>
      <t>ROD NO. (20X1") PARTED , FISHED OK ,</t>
    </r>
    <r>
      <rPr>
        <b/>
        <sz val="12"/>
        <color indexed="10"/>
        <rFont val="Calibri"/>
        <family val="2"/>
      </rPr>
      <t xml:space="preserve"> STATIC LEVEL FOR B-IV BY S.L @ 3000 FT FOR B-IV</t>
    </r>
    <r>
      <rPr>
        <b/>
        <sz val="12"/>
        <color indexed="12"/>
        <rFont val="Calibri"/>
        <family val="2"/>
      </rPr>
      <t xml:space="preserve"> , </t>
    </r>
    <r>
      <rPr>
        <b/>
        <sz val="12"/>
        <color indexed="10"/>
        <rFont val="Calibri"/>
        <family val="2"/>
      </rPr>
      <t xml:space="preserve">OPENED SSD AGAINST B-I &amp; ISOLATED B-IV BY NEW 2.56" FWG PLUG , </t>
    </r>
    <r>
      <rPr>
        <b/>
        <u/>
        <sz val="12"/>
        <color indexed="17"/>
        <rFont val="Calibri"/>
        <family val="2"/>
      </rPr>
      <t>NOW B-I ONLY ON PROD</t>
    </r>
    <r>
      <rPr>
        <b/>
        <sz val="12"/>
        <color indexed="12"/>
        <rFont val="Calibri"/>
        <family val="2"/>
      </rPr>
      <t xml:space="preserve"> , R.TRIP WITH 1.5" DHP , PERFORMED HYDRO TEST , NOT HOLD , </t>
    </r>
    <r>
      <rPr>
        <b/>
        <sz val="16"/>
        <color indexed="10"/>
        <rFont val="Calibri"/>
        <family val="2"/>
      </rPr>
      <t>2</t>
    </r>
    <r>
      <rPr>
        <b/>
        <sz val="12"/>
        <color indexed="12"/>
        <rFont val="Calibri"/>
        <family val="2"/>
      </rPr>
      <t xml:space="preserve"> R.TRIP WITH 1.75" ANCHOR PUMP , TOTAL RETRIEVED (20X1") RODS , SET ANCHOR PUMP @ 5350 FT ,R.TRIP WITH 1.75" ANCHOR PUMP , RETRIEVED (10X1") RODS , SET ANCHOR PUMP @5100 FT , FOUND ACTION &amp; SUCTION , </t>
    </r>
    <r>
      <rPr>
        <b/>
        <sz val="12"/>
        <color indexed="10"/>
        <rFont val="Calibri"/>
        <family val="2"/>
      </rPr>
      <t>WAITING W/O</t>
    </r>
  </si>
  <si>
    <t xml:space="preserve">RUN THE WELL IN TIMER MODE ( 3 RUN / 6 STOP ) </t>
  </si>
  <si>
    <r>
      <t xml:space="preserve">NO PUMP ACTION , R.TRIP </t>
    </r>
    <r>
      <rPr>
        <b/>
        <u/>
        <sz val="12"/>
        <color indexed="10"/>
        <rFont val="Calibri"/>
        <family val="2"/>
      </rPr>
      <t>WITH 1.5" DHP</t>
    </r>
    <r>
      <rPr>
        <b/>
        <sz val="12"/>
        <color indexed="12"/>
        <rFont val="Calibri"/>
        <family val="2"/>
      </rPr>
      <t xml:space="preserve"> , PERFORMED HYDRO TEST , NOT HOLD , R.TRIP WITH 1.5" ANCHOR PUMP, RETRIEVED ( </t>
    </r>
    <r>
      <rPr>
        <b/>
        <sz val="12"/>
        <color indexed="10"/>
        <rFont val="Calibri"/>
        <family val="2"/>
      </rPr>
      <t>10X1"</t>
    </r>
    <r>
      <rPr>
        <b/>
        <sz val="12"/>
        <color indexed="12"/>
        <rFont val="Calibri"/>
        <family val="2"/>
      </rPr>
      <t>) RODS , SET ANCHOR PUMP @ 5600 FT  , ON STREAM</t>
    </r>
  </si>
  <si>
    <t>EXPRO #2 ( TMU ), H2S = 2 PPM, CO2 = 3%</t>
  </si>
  <si>
    <t>EXPRO #2 ( TMU ), H2S = 1 PPM, CO2 = 2 %</t>
  </si>
  <si>
    <r>
      <rPr>
        <b/>
        <sz val="12"/>
        <color indexed="8"/>
        <rFont val="Calibri"/>
        <family val="2"/>
      </rPr>
      <t xml:space="preserve">            </t>
    </r>
    <r>
      <rPr>
        <b/>
        <sz val="12"/>
        <color indexed="12"/>
        <rFont val="Calibri"/>
        <family val="2"/>
      </rPr>
      <t xml:space="preserve">     </t>
    </r>
    <r>
      <rPr>
        <b/>
        <sz val="12"/>
        <color indexed="17"/>
        <rFont val="Calibri"/>
        <family val="2"/>
      </rPr>
      <t xml:space="preserve">B-I </t>
    </r>
    <r>
      <rPr>
        <b/>
        <sz val="12"/>
        <color indexed="12"/>
        <rFont val="Calibri"/>
        <family val="2"/>
      </rPr>
      <t xml:space="preserve">(5766'-5778')(5800'-5812')(5,837’-5,866’)   , 
</t>
    </r>
    <r>
      <rPr>
        <b/>
        <sz val="12"/>
        <color indexed="17"/>
        <rFont val="Calibri"/>
        <family val="2"/>
      </rPr>
      <t>B-II</t>
    </r>
    <r>
      <rPr>
        <b/>
        <sz val="12"/>
        <color indexed="12"/>
        <rFont val="Calibri"/>
        <family val="2"/>
      </rPr>
      <t xml:space="preserve"> (5,884’-5,893’)  ,    </t>
    </r>
    <r>
      <rPr>
        <b/>
        <sz val="12"/>
        <color indexed="17"/>
        <rFont val="Calibri"/>
        <family val="2"/>
      </rPr>
      <t xml:space="preserve">
  B-IV </t>
    </r>
    <r>
      <rPr>
        <b/>
        <sz val="12"/>
        <color indexed="12"/>
        <rFont val="Calibri"/>
        <family val="2"/>
      </rPr>
      <t xml:space="preserve">( 5954 - 5974 )( 5988 - 5998 )   , </t>
    </r>
    <r>
      <rPr>
        <b/>
        <sz val="12"/>
        <color indexed="17"/>
        <rFont val="Calibri"/>
        <family val="2"/>
      </rPr>
      <t xml:space="preserve">
UPPER B-V </t>
    </r>
    <r>
      <rPr>
        <b/>
        <sz val="12"/>
        <color indexed="12"/>
        <rFont val="Calibri"/>
        <family val="2"/>
      </rPr>
      <t xml:space="preserve">(6,005’-6,010’)( 6019 - 6044 )(6,056’-6,069’) </t>
    </r>
    <r>
      <rPr>
        <b/>
        <u/>
        <sz val="12"/>
        <color indexed="10"/>
        <rFont val="Calibri"/>
        <family val="2"/>
      </rPr>
      <t xml:space="preserve">
</t>
    </r>
    <r>
      <rPr>
        <b/>
        <u/>
        <sz val="12"/>
        <color indexed="10"/>
        <rFont val="Calibri"/>
        <family val="2"/>
      </rPr>
      <t xml:space="preserve"> LOWER B-V (6,094’-6,106’)   ISOLATED BY FWG PLUG   </t>
    </r>
  </si>
  <si>
    <t>LOST IN WELL 
2.75 " D-2 SHIFTING TOOL , OVERSHOT ARE LOST ABOVE 2.56 " FWG  PLUG SET AT   F-NIPPLE  * TAGGED T.O.F. @ 6073 FT (S/L DEPTH)</t>
  </si>
  <si>
    <t>TRANSFERRED S/U TO M-59</t>
  </si>
  <si>
    <t>W.C INCREASED F/1 % TO 70%</t>
  </si>
  <si>
    <t>TRANSFERRED S/U TO DORRA-27</t>
  </si>
  <si>
    <r>
      <t xml:space="preserve">NO PUMP ACTION , R.TRIP WITH 1.5" DHP , PERFORMED HYDRO TEST , NOT HOLD , R.TRIP WITH 2" SLIM HOLE  ANCHOR PUMP , RETRIEVED ( </t>
    </r>
    <r>
      <rPr>
        <b/>
        <sz val="12"/>
        <color indexed="10"/>
        <rFont val="Calibri"/>
        <family val="2"/>
      </rPr>
      <t>10X1" RODS</t>
    </r>
    <r>
      <rPr>
        <b/>
        <sz val="12"/>
        <color indexed="12"/>
        <rFont val="Calibri"/>
        <family val="2"/>
      </rPr>
      <t>),SET ANCHOR PUMP @5675 FT , ON STREAM</t>
    </r>
    <r>
      <rPr>
        <b/>
        <sz val="12"/>
        <color indexed="10"/>
        <rFont val="Calibri"/>
        <family val="2"/>
      </rPr>
      <t xml:space="preserve"> 27/3/2017</t>
    </r>
  </si>
  <si>
    <r>
      <t xml:space="preserve">VALVE ROD SLIPT OUT , FISHED OK  ,  R.TRIP WITH </t>
    </r>
    <r>
      <rPr>
        <b/>
        <u/>
        <sz val="12"/>
        <color indexed="10"/>
        <rFont val="Calibri"/>
        <family val="2"/>
      </rPr>
      <t xml:space="preserve">1.75" SLIM HOLE  ANCHOR PUMP </t>
    </r>
    <r>
      <rPr>
        <b/>
        <sz val="12"/>
        <color indexed="12"/>
        <rFont val="Calibri"/>
        <family val="2"/>
      </rPr>
      <t xml:space="preserve">, RETRIEVED ( 5 X1" RODS), SET ANCHOR PUMP @5550 FT , ON STREAM </t>
    </r>
  </si>
  <si>
    <t>TRANSFERRED S/U TO M-12</t>
  </si>
  <si>
    <t>EXPRO TMU 3</t>
  </si>
  <si>
    <t>W.C = 98 % FOR  B-I&amp;III</t>
  </si>
  <si>
    <r>
      <t xml:space="preserve">UNDER W/O DUE TO TBG LEAK , ( FOUND CRACK IN JT ABOVE P.S.N ) , TAGGED TD @  6190 FT , (  </t>
    </r>
    <r>
      <rPr>
        <b/>
        <sz val="12"/>
        <color indexed="17"/>
        <rFont val="Calibri"/>
        <family val="2"/>
      </rPr>
      <t>PERFORATED</t>
    </r>
    <r>
      <rPr>
        <b/>
        <sz val="12"/>
        <color indexed="17"/>
        <rFont val="Calibri"/>
        <family val="2"/>
      </rPr>
      <t xml:space="preserve"> B-III (6084'-6090') 6 FT</t>
    </r>
    <r>
      <rPr>
        <b/>
        <sz val="12"/>
        <color indexed="17"/>
        <rFont val="Calibri"/>
        <family val="2"/>
      </rPr>
      <t xml:space="preserve"> &amp;   (6096-6106') 10 FT</t>
    </r>
    <r>
      <rPr>
        <b/>
        <sz val="12"/>
        <rFont val="Calibri"/>
        <family val="2"/>
      </rPr>
      <t xml:space="preserve"> , INSTALLED SELECTIVE COMPELATION  , ( </t>
    </r>
    <r>
      <rPr>
        <b/>
        <sz val="12"/>
        <color indexed="10"/>
        <rFont val="Calibri"/>
        <family val="2"/>
      </rPr>
      <t>KEPT SSD CLOSED AGAINST B-I</t>
    </r>
    <r>
      <rPr>
        <b/>
        <sz val="12"/>
        <rFont val="Calibri"/>
        <family val="2"/>
      </rPr>
      <t xml:space="preserve"> ) , (</t>
    </r>
    <r>
      <rPr>
        <b/>
        <sz val="12"/>
        <color indexed="17"/>
        <rFont val="Calibri"/>
        <family val="2"/>
      </rPr>
      <t xml:space="preserve"> B-III ON PRODUCTION</t>
    </r>
    <r>
      <rPr>
        <b/>
        <sz val="12"/>
        <rFont val="Calibri"/>
        <family val="2"/>
      </rPr>
      <t xml:space="preserve"> ) , RIH WITH 2"DHP &amp; NEW </t>
    </r>
    <r>
      <rPr>
        <b/>
        <sz val="12"/>
        <color indexed="17"/>
        <rFont val="Calibri"/>
        <family val="2"/>
      </rPr>
      <t>H-CH S/R</t>
    </r>
    <r>
      <rPr>
        <b/>
        <sz val="12"/>
        <rFont val="Calibri"/>
        <family val="2"/>
      </rPr>
      <t xml:space="preserve"> , ( 25X1"+120X7/8"+88X1" ) , ON STREAM </t>
    </r>
    <r>
      <rPr>
        <b/>
        <u/>
        <sz val="12"/>
        <color indexed="10"/>
        <rFont val="Calibri"/>
        <family val="2"/>
      </rPr>
      <t>12-9-2016</t>
    </r>
  </si>
  <si>
    <t>128"  HOLES  DAMEGED</t>
  </si>
  <si>
    <t>DECREASED S.L F/128" T/112 "  DUE TO  DAMEGED IN 128" HOLES</t>
  </si>
  <si>
    <t>AVG. W.C FOR B-I,II,III,IV,V +/- 95 %</t>
  </si>
  <si>
    <t>AVG. W.C FOR B-I,II,III +/- 5 %</t>
  </si>
  <si>
    <t xml:space="preserve">STOPPED THE WELL DUE TO LOW PRODUCTIVITY +/- 3 BOPD </t>
  </si>
  <si>
    <t>TRANSFERRED S/U TO M-16</t>
  </si>
  <si>
    <t>NO PUMP ACTION , R.TRIP , ON STREAM  9/7/17</t>
  </si>
  <si>
    <t>EXPRO#3 (TMU) , ANCHOR PUMP ( TOTAL RET. 15 RODS )</t>
  </si>
  <si>
    <t>SEVERE F.POUND (P.FILL+/- 30%)</t>
  </si>
  <si>
    <t>B-I &amp; V</t>
  </si>
  <si>
    <r>
      <t xml:space="preserve">F.POUND , </t>
    </r>
    <r>
      <rPr>
        <b/>
        <sz val="12"/>
        <color indexed="10"/>
        <rFont val="Calibri"/>
        <family val="2"/>
      </rPr>
      <t>PUMP FILL. +/- 81 %</t>
    </r>
  </si>
  <si>
    <r>
      <t xml:space="preserve">F.POUND , </t>
    </r>
    <r>
      <rPr>
        <b/>
        <sz val="12"/>
        <color indexed="10"/>
        <rFont val="Calibri"/>
        <family val="2"/>
      </rPr>
      <t>PUMP FILL. +/- 89 %</t>
    </r>
  </si>
  <si>
    <r>
      <rPr>
        <b/>
        <sz val="12"/>
        <color indexed="10"/>
        <rFont val="Calibri"/>
        <family val="2"/>
      </rPr>
      <t>S.F.L FOR B-I,II</t>
    </r>
    <r>
      <rPr>
        <b/>
        <sz val="12"/>
        <color indexed="12"/>
        <rFont val="Calibri"/>
        <family val="2"/>
      </rPr>
      <t xml:space="preserve"> ,  GAS INTERFERANCE , </t>
    </r>
    <r>
      <rPr>
        <b/>
        <sz val="12"/>
        <color indexed="10"/>
        <rFont val="Calibri"/>
        <family val="2"/>
      </rPr>
      <t xml:space="preserve">P.FILLAGE+/- 65 % </t>
    </r>
  </si>
  <si>
    <t>NO THREADED FLANG</t>
  </si>
  <si>
    <r>
      <t xml:space="preserve">SEVERE GAS INTERFERENCE , </t>
    </r>
    <r>
      <rPr>
        <b/>
        <sz val="12"/>
        <color indexed="10"/>
        <rFont val="Calibri"/>
        <family val="2"/>
      </rPr>
      <t>P.FILLAGE +/- 25 %</t>
    </r>
  </si>
  <si>
    <r>
      <t xml:space="preserve">F.POUND , </t>
    </r>
    <r>
      <rPr>
        <b/>
        <sz val="12"/>
        <color indexed="10"/>
        <rFont val="Calibri"/>
        <family val="2"/>
      </rPr>
      <t>P.FILLAGE +/- 82 %</t>
    </r>
  </si>
  <si>
    <r>
      <t xml:space="preserve">SEVERE F. POUND, </t>
    </r>
    <r>
      <rPr>
        <b/>
        <sz val="12"/>
        <color indexed="10"/>
        <rFont val="Calibri"/>
        <family val="2"/>
      </rPr>
      <t xml:space="preserve">P.FILLAGE +/- 25 % </t>
    </r>
  </si>
  <si>
    <r>
      <t xml:space="preserve"> F. POUND, </t>
    </r>
    <r>
      <rPr>
        <b/>
        <sz val="12"/>
        <color indexed="10"/>
        <rFont val="Calibri"/>
        <family val="2"/>
      </rPr>
      <t xml:space="preserve">P.FILLAGE +/- 87 % </t>
    </r>
  </si>
  <si>
    <t>SEVERE GAS INTERFERANCE, P.FILLAGE=37%</t>
  </si>
  <si>
    <t>W.C +/- 100 % , SALINITY = 57445 CL FOR B-I &amp; V</t>
  </si>
  <si>
    <t>NO PUMP ACTION, R.TRIP W/1.75" ANCHOR PUMP, RET. (9+10X1") RODS, SET PUMP @ 5075 FT , NO PROD. , WAITING W/O</t>
  </si>
  <si>
    <t>( TOTAL RET. 34 RODS )</t>
  </si>
  <si>
    <t>STOPPED THE WELL DUE TO HIGH W.C +/- 100%</t>
  </si>
  <si>
    <r>
      <t xml:space="preserve">NO PUMP ACTION, R.TRIP , HYDROTEST , NOT HOLD &amp; RETURN FROM CSG , R.TRIP W/1.75" ANCHOR , RET. (10 RODSX1") , SET ANCHOR @5650 FT , PERFORMED HYDRO TEST , HOLD OK,  ON STREAM </t>
    </r>
    <r>
      <rPr>
        <b/>
        <u/>
        <sz val="12"/>
        <color indexed="10"/>
        <rFont val="Calibri"/>
        <family val="2"/>
      </rPr>
      <t>26/8/2017</t>
    </r>
  </si>
  <si>
    <t>1.75" ANCHOR PUMP</t>
  </si>
  <si>
    <t>TOTAL RETRIEVED ( 10X1")</t>
  </si>
  <si>
    <t>EXPRO TMU#2</t>
  </si>
  <si>
    <t>R/D FOR S/U MOVED TO M-W-D-14</t>
  </si>
  <si>
    <t>R/U FOR S/U M-II 640 FROM NE-3, S.L=112" SH.S.=8", ON STREAM</t>
  </si>
  <si>
    <t>NO PUMP ACTION, R.TRIP , HYDROTEST , NOT HOLD , POOH</t>
  </si>
  <si>
    <t xml:space="preserve">1.5'' ANCHOR </t>
  </si>
  <si>
    <t xml:space="preserve">B-I (5862-5878),(5890-5909), (5,956’-5,964’)  
                               B-II (5980-5994)                        
 B-IV (6,056’-6,076’), (6,092’-6,096’) </t>
  </si>
  <si>
    <r>
      <t xml:space="preserve">PERFORMED </t>
    </r>
    <r>
      <rPr>
        <b/>
        <u/>
        <sz val="12"/>
        <color indexed="12"/>
        <rFont val="Calibri"/>
        <family val="2"/>
      </rPr>
      <t>TBG PUNCHER</t>
    </r>
    <r>
      <rPr>
        <b/>
        <sz val="12"/>
        <color indexed="12"/>
        <rFont val="Calibri"/>
        <family val="2"/>
      </rPr>
      <t xml:space="preserve"> @ DEPTH  ( 5895-5898 ),4 SPF , RIH WITH DHP &amp; S/R , ON STREAM</t>
    </r>
  </si>
  <si>
    <r>
      <t xml:space="preserve">NO PUMP ACTION , R.TRIP </t>
    </r>
    <r>
      <rPr>
        <b/>
        <sz val="12"/>
        <color indexed="12"/>
        <rFont val="Calibri"/>
        <family val="2"/>
      </rPr>
      <t xml:space="preserve">, ON STREAM </t>
    </r>
  </si>
  <si>
    <r>
      <t xml:space="preserve">NO PUMP ACTION , R.TRIP , ON STREAM </t>
    </r>
    <r>
      <rPr>
        <b/>
        <sz val="12"/>
        <color indexed="12"/>
        <rFont val="Calibri"/>
        <family val="2"/>
      </rPr>
      <t>19/6/16</t>
    </r>
  </si>
  <si>
    <t>TRANSFERRED S/U  TO NE-51</t>
  </si>
  <si>
    <r>
      <t xml:space="preserve">POOH WITH S/R &amp; DHP, ISOLATED B-V AGAINST 2.56" FWG PLUG, CHECKED 2.75" SSD AGAINST B-I FOUND OPEN OK, B-I ONLY ON PRODUCTION. </t>
    </r>
    <r>
      <rPr>
        <b/>
        <sz val="12"/>
        <color indexed="10"/>
        <rFont val="Calibri"/>
        <family val="2"/>
      </rPr>
      <t xml:space="preserve"> ( SENT FWG PLUG (HALL.) FROM M-W-D-7 ) , RIH WITH 1.5" DHP &amp; S/R </t>
    </r>
  </si>
  <si>
    <r>
      <t xml:space="preserve">OPENED SSD AGAINST B-I &amp; II ,  </t>
    </r>
    <r>
      <rPr>
        <b/>
        <sz val="12"/>
        <color indexed="17"/>
        <rFont val="Calibri"/>
        <family val="2"/>
      </rPr>
      <t>NOW B-I,II,IV ON PROD</t>
    </r>
    <r>
      <rPr>
        <b/>
        <sz val="12"/>
        <color indexed="12"/>
        <rFont val="Calibri"/>
        <family val="2"/>
      </rPr>
      <t>.  , RIH WITH 1.5" DHP &amp; S/R , NOT PRODUCE , R.TRIP W/ 1.5" ANCHOR PUMP, RET. ( 10 RODS X1") , SET  ANCHOR @ 5675 FT , ON STREAM</t>
    </r>
  </si>
  <si>
    <t>W.C =75 % FOR B-IV ONLY</t>
  </si>
  <si>
    <t>STARTED THE WELL</t>
  </si>
  <si>
    <r>
      <t xml:space="preserve">NO PUMP ACTION , R.TRIP </t>
    </r>
    <r>
      <rPr>
        <b/>
        <u/>
        <sz val="12"/>
        <color indexed="10"/>
        <rFont val="Calibri"/>
        <family val="2"/>
      </rPr>
      <t>W/ 1.5" DHP</t>
    </r>
    <r>
      <rPr>
        <b/>
        <sz val="12"/>
        <color indexed="12"/>
        <rFont val="Calibri"/>
        <family val="2"/>
      </rPr>
      <t xml:space="preserve"> INSTEAD OF 1.75" DHP , ON STREAM</t>
    </r>
  </si>
  <si>
    <r>
      <t>NO PUMP ACTION , POOH WITH 1.75" DHP , (</t>
    </r>
    <r>
      <rPr>
        <b/>
        <sz val="12"/>
        <color indexed="10"/>
        <rFont val="Calibri"/>
        <family val="2"/>
      </rPr>
      <t xml:space="preserve"> FOUND SCALE COVERED EXCISTING DHP ) , RIH W/ NEW 1.5" DHP &amp; 8 X1" RODS, FOUND OBSTRUCTION, POOH W/ DHP FOUND COVERED WITH SCALE, CHECKED SCALE COMPOSITION BY  LAB., FOUND MAINLY ORGANIC, SPOTTING DIESEL THROUGH TBG, RIH WITH BRUSH ON S/Rs </t>
    </r>
    <r>
      <rPr>
        <b/>
        <sz val="12"/>
        <color indexed="12"/>
        <rFont val="Calibri"/>
        <family val="2"/>
      </rPr>
      <t xml:space="preserve">, RIH WITH 1.5" DHP , ON STREAM </t>
    </r>
  </si>
  <si>
    <r>
      <t>NO PUMP ACTION ,</t>
    </r>
    <r>
      <rPr>
        <b/>
        <u/>
        <sz val="12"/>
        <color indexed="10"/>
        <rFont val="Calibri"/>
        <family val="2"/>
      </rPr>
      <t xml:space="preserve"> RIH WITH ANCHOR PUMP , FOUND OBSTRUCTION @ 300 FT , RIH WITH BRUSH ON S/R, PASSED OK</t>
    </r>
    <r>
      <rPr>
        <b/>
        <sz val="12"/>
        <color indexed="12"/>
        <rFont val="Calibri"/>
        <family val="2"/>
      </rPr>
      <t xml:space="preserve"> </t>
    </r>
    <r>
      <rPr>
        <b/>
        <sz val="12"/>
        <color indexed="12"/>
        <rFont val="Calibri"/>
        <family val="2"/>
      </rPr>
      <t xml:space="preserve"> , R.TRIP WITH 1.5" ANCHOR PUMP, RETRIEVED ( </t>
    </r>
    <r>
      <rPr>
        <b/>
        <sz val="12"/>
        <color indexed="10"/>
        <rFont val="Calibri"/>
        <family val="2"/>
      </rPr>
      <t>2X1"</t>
    </r>
    <r>
      <rPr>
        <b/>
        <sz val="12"/>
        <color indexed="12"/>
        <rFont val="Calibri"/>
        <family val="2"/>
      </rPr>
      <t>) RODS , SET ANCHOR PUMP @ 5550 FT  , ON STREAM</t>
    </r>
  </si>
  <si>
    <t>SPACE OUT  FOR DHP</t>
  </si>
  <si>
    <t>NO PUMP ACTION, R.TRIP WITH 1.5" ANCHOR PUMP, RETRIEVED ( 2X1") RODS , SET ANCHOR PUMP @ 5500 FT  , ON STREAM</t>
  </si>
  <si>
    <t>POOH W/ S/R &amp; DHP , L/D BESIDE THE WELL</t>
  </si>
  <si>
    <r>
      <t>NO PUMP ACTION</t>
    </r>
    <r>
      <rPr>
        <b/>
        <sz val="12"/>
        <color indexed="12"/>
        <rFont val="Calibri"/>
        <family val="2"/>
      </rPr>
      <t xml:space="preserve"> , R.TRIP W/ 1.5" ANCHOR PUMP, RET. ( 10 RODS X1") , SET  ANCHOR @ 5425 FT , ON STREAM</t>
    </r>
  </si>
  <si>
    <r>
      <t xml:space="preserve">UNDER W/O DUE TO TBG LEAK, ( </t>
    </r>
    <r>
      <rPr>
        <b/>
        <sz val="12"/>
        <color indexed="10"/>
        <rFont val="Calibri"/>
        <family val="2"/>
      </rPr>
      <t>FOUND HOLE IN TBG JT # 7 FROM SURFACE</t>
    </r>
    <r>
      <rPr>
        <b/>
        <sz val="12"/>
        <color indexed="12"/>
        <rFont val="Calibri"/>
        <family val="2"/>
      </rPr>
      <t>) , RIH 2-7/8" EUE COMPLETION STRING WITH ANCHOR CATCHER , RIH WITH 1.5" SLIM DHP &amp; SAME S/R ( EXCEPT ( 45X1") NEW D-78 ON TOP SECTION ,  ( 30X1"+130X7/8"+72X1") , ON STREAM</t>
    </r>
    <r>
      <rPr>
        <b/>
        <sz val="12"/>
        <color indexed="10"/>
        <rFont val="Calibri"/>
        <family val="2"/>
      </rPr>
      <t xml:space="preserve"> 12-10-2017</t>
    </r>
  </si>
  <si>
    <t xml:space="preserve"> SLIGHT T.V LEAK </t>
  </si>
  <si>
    <t>SEVERE FLUID POUND, P.FILLAGE 72%</t>
  </si>
  <si>
    <t>SLIGHT T.V. LEAK SEVERE F.POUND (P.FILL+/- 53%)</t>
  </si>
  <si>
    <t>SLIGHT F.POUND , PUMP FILL. +/- 85 %</t>
  </si>
  <si>
    <t>SEVERE F.POUND , P.FILLAGE +/- 64 %</t>
  </si>
  <si>
    <t xml:space="preserve">SEVERE GAS INTERFERANCE , P.FILLAGE+/-39 % </t>
  </si>
  <si>
    <r>
      <t>NO PUMP ACTION</t>
    </r>
    <r>
      <rPr>
        <b/>
        <sz val="12"/>
        <color indexed="12"/>
        <rFont val="Calibri"/>
        <family val="2"/>
      </rPr>
      <t xml:space="preserve"> , </t>
    </r>
    <r>
      <rPr>
        <b/>
        <u/>
        <sz val="12"/>
        <color indexed="10"/>
        <rFont val="Calibri"/>
        <family val="2"/>
      </rPr>
      <t>R.TRIP W/ 1.5" ANCHOR PUMP</t>
    </r>
    <r>
      <rPr>
        <b/>
        <sz val="12"/>
        <color indexed="12"/>
        <rFont val="Calibri"/>
        <family val="2"/>
      </rPr>
      <t xml:space="preserve">, </t>
    </r>
    <r>
      <rPr>
        <b/>
        <sz val="12"/>
        <color indexed="17"/>
        <rFont val="Calibri"/>
        <family val="2"/>
      </rPr>
      <t>RET. ( 10 RODS X1")</t>
    </r>
    <r>
      <rPr>
        <b/>
        <sz val="12"/>
        <color indexed="12"/>
        <rFont val="Calibri"/>
        <family val="2"/>
      </rPr>
      <t xml:space="preserve"> , SET  ANCHOR @ 5175 FT TOTAL RET.(30 RODS), ON STREAM</t>
    </r>
  </si>
  <si>
    <t>W.C +/- 100% , SALINITY = 57551 CL</t>
  </si>
  <si>
    <t xml:space="preserve">   EXPRO#2 (TMU)  ,  B-I</t>
  </si>
  <si>
    <t xml:space="preserve">   EXPRO#2 (TMU)  </t>
  </si>
  <si>
    <r>
      <t xml:space="preserve">UNDER W/O DUE TO TBG LEAK ,   ( NO VISUAL CRACK OR HOLES DETECTED ) </t>
    </r>
    <r>
      <rPr>
        <b/>
        <sz val="12"/>
        <color indexed="10"/>
        <rFont val="Calibri"/>
        <family val="2"/>
      </rPr>
      <t>( DURING INSPECTION FOUND PITTING &amp; WEAR )</t>
    </r>
    <r>
      <rPr>
        <b/>
        <sz val="12"/>
        <rFont val="Calibri"/>
        <family val="2"/>
      </rPr>
      <t xml:space="preserve"> , TAGGED TD @ 6125 FT , ADD NEW PERF. IN </t>
    </r>
    <r>
      <rPr>
        <b/>
        <sz val="12"/>
        <color indexed="10"/>
        <rFont val="Calibri"/>
        <family val="2"/>
      </rPr>
      <t>B-I</t>
    </r>
    <r>
      <rPr>
        <b/>
        <sz val="12"/>
        <rFont val="Calibri"/>
        <family val="2"/>
      </rPr>
      <t xml:space="preserve"> ( 5882-5896 ) , RE-PERFORATE  </t>
    </r>
    <r>
      <rPr>
        <b/>
        <sz val="12"/>
        <color indexed="10"/>
        <rFont val="Calibri"/>
        <family val="2"/>
      </rPr>
      <t>B-I</t>
    </r>
    <r>
      <rPr>
        <b/>
        <sz val="12"/>
        <rFont val="Calibri"/>
        <family val="2"/>
      </rPr>
      <t xml:space="preserve"> (5812-5818),(5824-5836),(5856-5862) , </t>
    </r>
    <r>
      <rPr>
        <b/>
        <sz val="12"/>
        <color indexed="10"/>
        <rFont val="Calibri"/>
        <family val="2"/>
      </rPr>
      <t>B-II</t>
    </r>
    <r>
      <rPr>
        <b/>
        <sz val="12"/>
        <rFont val="Calibri"/>
        <family val="2"/>
      </rPr>
      <t xml:space="preserve"> (5930-5940) </t>
    </r>
    <r>
      <rPr>
        <b/>
        <sz val="12"/>
        <color indexed="10"/>
        <rFont val="Calibri"/>
        <family val="2"/>
      </rPr>
      <t>B-III</t>
    </r>
    <r>
      <rPr>
        <b/>
        <sz val="12"/>
        <rFont val="Calibri"/>
        <family val="2"/>
      </rPr>
      <t xml:space="preserve"> (5960-5966),(5978-5987), (5991-5996) , INSTALLED SELECTIVE COMPELATION ,</t>
    </r>
    <r>
      <rPr>
        <b/>
        <sz val="12"/>
        <color indexed="10"/>
        <rFont val="Calibri"/>
        <family val="2"/>
      </rPr>
      <t xml:space="preserve"> KEPT SSD CLOSED AGAINST B-I,II,III</t>
    </r>
    <r>
      <rPr>
        <b/>
        <sz val="12"/>
        <rFont val="Calibri"/>
        <family val="2"/>
      </rPr>
      <t xml:space="preserve"> , 
( </t>
    </r>
    <r>
      <rPr>
        <b/>
        <sz val="12"/>
        <color indexed="17"/>
        <rFont val="Calibri"/>
        <family val="2"/>
      </rPr>
      <t>B-IV ONLY ON PRODUCTION</t>
    </r>
    <r>
      <rPr>
        <b/>
        <sz val="12"/>
        <rFont val="Calibri"/>
        <family val="2"/>
      </rPr>
      <t xml:space="preserve"> ) , RIH WITH 1.5" DHP </t>
    </r>
    <r>
      <rPr>
        <b/>
        <u/>
        <sz val="12"/>
        <color indexed="10"/>
        <rFont val="Calibri"/>
        <family val="2"/>
      </rPr>
      <t xml:space="preserve">WITH NEW S/R ( 1" S-88 , 7/8" H-CH </t>
    </r>
    <r>
      <rPr>
        <b/>
        <sz val="12"/>
        <rFont val="Calibri"/>
        <family val="2"/>
      </rPr>
      <t xml:space="preserve">) , ( 25X1"+120X7/8"+89X1" ) , ON STREAM </t>
    </r>
    <r>
      <rPr>
        <b/>
        <sz val="12"/>
        <color indexed="10"/>
        <rFont val="Calibri"/>
        <family val="2"/>
      </rPr>
      <t>21-11-2016</t>
    </r>
  </si>
  <si>
    <r>
      <t>UNDER W/O DUE TO TBG LEAK , ( NO VIASUAL HOLES OR CRACKS OBSERVED ON TBG )</t>
    </r>
    <r>
      <rPr>
        <b/>
        <sz val="12"/>
        <color indexed="10"/>
        <rFont val="Calibri"/>
        <family val="2"/>
      </rPr>
      <t xml:space="preserve"> ( DURING INSPECTION FOUND PITTING )</t>
    </r>
    <r>
      <rPr>
        <b/>
        <sz val="12"/>
        <color indexed="12"/>
        <rFont val="Calibri"/>
        <family val="2"/>
      </rPr>
      <t xml:space="preserve"> , </t>
    </r>
    <r>
      <rPr>
        <b/>
        <sz val="12"/>
        <color indexed="17"/>
        <rFont val="Calibri"/>
        <family val="2"/>
      </rPr>
      <t xml:space="preserve">ADD NEW INTERVAL IN B-I ( 5782 - 5794 ) PS = 2295 PSI </t>
    </r>
    <r>
      <rPr>
        <b/>
        <sz val="12"/>
        <color indexed="12"/>
        <rFont val="Calibri"/>
        <family val="2"/>
      </rPr>
      <t xml:space="preserve"> , TAGGED TD @ 6045 FT  , INSTALLED 2 7/8" TBG WITH SELECTIVE COMPLETION , KEPT ALL INTERVALS ON PRODUCTION ( B-I,II,III,IV V ) , RIH WITH 1.5 SLIM DHP ( SET IN SSD ) WITH </t>
    </r>
    <r>
      <rPr>
        <b/>
        <sz val="12"/>
        <color indexed="10"/>
        <rFont val="Calibri"/>
        <family val="2"/>
      </rPr>
      <t xml:space="preserve">SAME </t>
    </r>
    <r>
      <rPr>
        <b/>
        <sz val="12"/>
        <color indexed="12"/>
        <rFont val="Calibri"/>
        <family val="2"/>
      </rPr>
      <t xml:space="preserve">S/R , ( 25X1"+118X7/8"+91X1") , ON STREAM </t>
    </r>
    <r>
      <rPr>
        <b/>
        <sz val="12"/>
        <color indexed="10"/>
        <rFont val="Calibri"/>
        <family val="2"/>
      </rPr>
      <t xml:space="preserve">29/9/2016 </t>
    </r>
  </si>
  <si>
    <t>TRANSFERRED S/U TO A-61</t>
  </si>
  <si>
    <t>EXPRO #3 , (B-I,II,IV &amp; 1.5" ANCHOR PUMP)</t>
  </si>
  <si>
    <t>SLIGHT FLUID POUND, P.FILLAGE 93%</t>
  </si>
  <si>
    <t>GAS INTERFERENCE , P.FILLAGE +/- 53 %</t>
  </si>
  <si>
    <t>SEVERE GAS INTERFERENCE, P.FILLAGE 36 %</t>
  </si>
  <si>
    <r>
      <t xml:space="preserve">SLIGHT F. POUND, </t>
    </r>
    <r>
      <rPr>
        <b/>
        <sz val="12"/>
        <color indexed="10"/>
        <rFont val="Calibri"/>
        <family val="2"/>
      </rPr>
      <t xml:space="preserve">P.FILLAGE +/- 89 % </t>
    </r>
  </si>
  <si>
    <r>
      <t xml:space="preserve">F.POUND , </t>
    </r>
    <r>
      <rPr>
        <b/>
        <sz val="12"/>
        <color indexed="10"/>
        <rFont val="Calibri"/>
        <family val="2"/>
      </rPr>
      <t>PUMP FILL. +/- 85 %</t>
    </r>
  </si>
  <si>
    <t>AVG WHT= 89 F</t>
  </si>
  <si>
    <t>AVG WHT= 85 F</t>
  </si>
  <si>
    <t>TRANSFERRED S/U TO M-134</t>
  </si>
  <si>
    <t>SLIGHT F.POUND, P.FILLAGE 97 %</t>
  </si>
  <si>
    <t>CSG WINGS CONNECTED</t>
  </si>
  <si>
    <r>
      <t xml:space="preserve">NO PUMP ACTION ,POOH WITH S/R &amp; DHP ,  PERFORMED W/L JOB TO CHECK  SSD OPEN  AGAINST B-I,II,III ON PRODUCTION, </t>
    </r>
    <r>
      <rPr>
        <b/>
        <u/>
        <sz val="12"/>
        <color indexed="10"/>
        <rFont val="Calibri"/>
        <family val="2"/>
      </rPr>
      <t xml:space="preserve">CONFIRMED SSD IN CLOSED POSITION </t>
    </r>
    <r>
      <rPr>
        <b/>
        <sz val="12"/>
        <rFont val="Calibri"/>
        <family val="2"/>
      </rPr>
      <t>,</t>
    </r>
    <r>
      <rPr>
        <b/>
        <sz val="12"/>
        <rFont val="Calibri"/>
        <family val="2"/>
      </rPr>
      <t xml:space="preserve"> MANY TRAILAS TO OPEN W/OUT SUCCESS</t>
    </r>
    <r>
      <rPr>
        <b/>
        <sz val="12"/>
        <rFont val="Calibri"/>
        <family val="2"/>
      </rPr>
      <t xml:space="preserve"> , L/D FOR S/R BESIDE THE WELL</t>
    </r>
  </si>
  <si>
    <t>TRANSFERRED S/U TO NE-61</t>
  </si>
  <si>
    <t>EXPRO # 3 (TMU) , (S.L 112")</t>
  </si>
  <si>
    <t>EXPRO #3 (TMU)</t>
  </si>
  <si>
    <r>
      <t xml:space="preserve">POLISHED ROD PARTED, FISHED OK , REPLACED , NOT PRODUCE , R.TRIP WITH 1.5" ANCHOR PUMP, RETRIEVED ( 1X1") RODS , SET ANCHOR PUMP @ 5475 FT  , ON STREAM </t>
    </r>
    <r>
      <rPr>
        <b/>
        <sz val="12"/>
        <color indexed="10"/>
        <rFont val="Calibri"/>
        <family val="2"/>
      </rPr>
      <t>29-1-2018</t>
    </r>
  </si>
  <si>
    <t xml:space="preserve">NO PUMP ACTION , R.TRIP W/ 1.5" ANCHOR PUMP , RET. (5 RODS X1") , S/R (61X1"+120X7/8"+19X1") , SET ANCHOR @ 5000 FT , ON STREAM </t>
  </si>
  <si>
    <r>
      <t xml:space="preserve">VALVE ROD PARTED, MANY TRIALS TO FISH WITHOUT SUCCESS, RETRIEVE O- SHOT, RIH W/ 1.5" ANCHOR PUMP ( 15X1.5" + 110X7/8"+84X1") , </t>
    </r>
    <r>
      <rPr>
        <b/>
        <sz val="16"/>
        <color indexed="10"/>
        <rFont val="Calibri"/>
        <family val="2"/>
      </rPr>
      <t>WAITING W/O</t>
    </r>
    <r>
      <rPr>
        <sz val="11"/>
        <rFont val="Calibri"/>
        <family val="2"/>
      </rPr>
      <t xml:space="preserve"> </t>
    </r>
    <r>
      <rPr>
        <b/>
        <sz val="12"/>
        <color indexed="17"/>
        <rFont val="Calibri"/>
        <family val="2"/>
      </rPr>
      <t xml:space="preserve"> (</t>
    </r>
    <r>
      <rPr>
        <b/>
        <sz val="12"/>
        <color indexed="10"/>
        <rFont val="Calibri"/>
        <family val="2"/>
      </rPr>
      <t>NOTE : THE WELL HAD 2 STUCK PUMPS , DHP STUCK @P.S.N &amp; ANCHOR PUMP STUCK @5275 FT</t>
    </r>
    <r>
      <rPr>
        <b/>
        <sz val="12"/>
        <color indexed="17"/>
        <rFont val="Calibri"/>
        <family val="2"/>
      </rPr>
      <t xml:space="preserve"> )</t>
    </r>
  </si>
  <si>
    <t>NO PUMP ACTION , R.TRIP ,  ON STREAM</t>
  </si>
  <si>
    <t>TRANSFERRED S/U TO NE-55</t>
  </si>
  <si>
    <t>72X1"+ 130X7/8" +30X1"</t>
  </si>
  <si>
    <t>EXPRO#3 (TMU), H2S=4 PPM, CO2=2 %</t>
  </si>
  <si>
    <t xml:space="preserve">SLIGHT GAS POUND , FILLAGE= 91 %. </t>
  </si>
  <si>
    <t>F.POUND , PUMP FILL. +/- 95 %</t>
  </si>
  <si>
    <t>SLIGHT F.POUND, P.FILLAGE 94 %</t>
  </si>
  <si>
    <t>GAS INTERFERENCE, P. FILLAGE =34 %</t>
  </si>
  <si>
    <t>NO PUMP ACTION , R.TRIP W/ 1.5" SLIM DHP , ON STREAM.</t>
  </si>
  <si>
    <t xml:space="preserve"> EXPRO TMU#2</t>
  </si>
  <si>
    <t>N.P.A , S.F.L</t>
  </si>
  <si>
    <r>
      <t xml:space="preserve">GAS INTERFARENCE </t>
    </r>
    <r>
      <rPr>
        <b/>
        <sz val="12"/>
        <color indexed="10"/>
        <rFont val="Calibri"/>
        <family val="2"/>
      </rPr>
      <t>P.FILLAGE -/+ 38 %</t>
    </r>
  </si>
  <si>
    <t>EXPRO#3 (TMU) , L.P.E</t>
  </si>
  <si>
    <t>NO PUMP ACTION , R.TRIP , HYDROTEST , NOT HOLD , R.TRIP W/ 1.5" ANCHOR PUMP ,  RETRIEVED ( 10X1") RODS , SET ANCHOR PUMP @ 5500 FT , ON STREAM</t>
  </si>
  <si>
    <t>TOTAL RET. 10 RODS</t>
  </si>
  <si>
    <t>71X1" + 120X7/8X" + 25X1"</t>
  </si>
  <si>
    <t>TOTAL RETRIEVED ( 20X1")</t>
  </si>
  <si>
    <t>NO PUMP ACTION , R.TRIP W/ 1.75" ANCHOR PUMP , RETRIEVED ( 10X1") RODS , SET ANCHOR PUMP @ 5400 FT , ON STREAM</t>
  </si>
  <si>
    <r>
      <t xml:space="preserve">NO PUMP ACTION , R.TRIP , PERFORMED TBG TEST , NOT HOLD , R.TRIP WITH 1.5" ANCHOR PUMP , RETRIEVED ( 5X1" ) RODS , SET ANCHOR PUMP @5800 FT , PERFORMED TBG TEST , NOT HOLD , </t>
    </r>
    <r>
      <rPr>
        <b/>
        <sz val="12"/>
        <color indexed="10"/>
        <rFont val="Calibri"/>
        <family val="2"/>
      </rPr>
      <t xml:space="preserve">WAITING FOR W/O  </t>
    </r>
  </si>
  <si>
    <r>
      <t xml:space="preserve">NO PUMP ACTION , RETRIEVED (2X1") RODS , SET NACHOR @ 5175 FT , NOT PRODUCE , </t>
    </r>
    <r>
      <rPr>
        <b/>
        <sz val="12"/>
        <color indexed="10"/>
        <rFont val="Calibri"/>
        <family val="2"/>
      </rPr>
      <t>WAITING FOR</t>
    </r>
    <r>
      <rPr>
        <b/>
        <sz val="12"/>
        <color indexed="10"/>
        <rFont val="Calibri"/>
        <family val="2"/>
      </rPr>
      <t xml:space="preserve"> W/O</t>
    </r>
  </si>
  <si>
    <t>TOTAL RET. 20 RODS</t>
  </si>
  <si>
    <t>NO PUMP ACTION , RET. (10X1" RODS), PERFORMED TBG TEST,NOT HOLD , R.TRIP W/ 1.5"ANCHOR PUMP , SET ANCHOR PUMP @ 5500 FT , RET. 1 ROD X1' , SPOT HCL ACID , HYDROTEST , HOLD OK , THEN ANCHOR PUMP SLIPT OUT , R.TRIP W/ 1.5"ANCHOR PUMP , SET ANCHOR PUMP @ 5500 FT</t>
  </si>
  <si>
    <t>TOTAL RET. 22 RODS</t>
  </si>
  <si>
    <t xml:space="preserve">TOT. RET. (25 RODS X1") </t>
  </si>
  <si>
    <r>
      <t>ROD NO. (</t>
    </r>
    <r>
      <rPr>
        <b/>
        <sz val="12"/>
        <color indexed="10"/>
        <rFont val="Calibri"/>
        <family val="2"/>
      </rPr>
      <t>11 X 7/8"</t>
    </r>
    <r>
      <rPr>
        <b/>
        <sz val="12"/>
        <color indexed="12"/>
        <rFont val="Calibri"/>
        <family val="2"/>
      </rPr>
      <t>) PARTED , FISHED OK ,  R.TRIP WITH 1.5" ANCHOR PUMP, RETRIEVED (1+4X1") RODS  , HYDRO TEST , NOT HOLD , R.TRIP W/ 1.5 "  ANCHOR PUMP , , RETRIEVED (5X7/8") RODS , HYDROTEST , HOLD OK , SET ANCHOR @5225 FT ,  ON STREAM</t>
    </r>
  </si>
  <si>
    <r>
      <t>NO PUMP ACTION,</t>
    </r>
    <r>
      <rPr>
        <b/>
        <u/>
        <sz val="12"/>
        <color indexed="10"/>
        <rFont val="Calibri"/>
        <family val="2"/>
      </rPr>
      <t xml:space="preserve"> R.TRIP W/1.5" DHP</t>
    </r>
    <r>
      <rPr>
        <b/>
        <sz val="12"/>
        <color indexed="12"/>
        <rFont val="Calibri"/>
        <family val="2"/>
      </rPr>
      <t xml:space="preserve">, </t>
    </r>
    <r>
      <rPr>
        <b/>
        <sz val="16"/>
        <color indexed="12"/>
        <rFont val="Calibri"/>
        <family val="2"/>
      </rPr>
      <t>ADDED NEW  (10X1" D-WF) RODS</t>
    </r>
    <r>
      <rPr>
        <b/>
        <sz val="12"/>
        <color indexed="12"/>
        <rFont val="Calibri"/>
        <family val="2"/>
      </rPr>
      <t>, ON STREAM</t>
    </r>
  </si>
  <si>
    <t xml:space="preserve">PERFORMED DUMMY RUN W 2.84 " G.C TO P.S.N @5794 FT, R.TRIP W/ 1.5"ANCHOR  ,RET. 2 ROD X1'  , TOT. RET. (22 RODS X1 ") PUMP , SET ANCHOR @ 5200 FT , HYDRO TEST , HOLD OK , ON STREAM </t>
  </si>
  <si>
    <t>ANCHOR PUMP</t>
  </si>
  <si>
    <t>EXPRO#2 (TMU) , ANCHOR PUMP</t>
  </si>
  <si>
    <r>
      <t xml:space="preserve">NO PUMP ACTION, MANY TRIALS TO UNSET ANCHOR PUMP WITHOUT SUCCESS, </t>
    </r>
    <r>
      <rPr>
        <b/>
        <sz val="12"/>
        <color indexed="10"/>
        <rFont val="Calibri"/>
        <family val="2"/>
      </rPr>
      <t>WAITING W/O</t>
    </r>
  </si>
  <si>
    <r>
      <t>UNDER W/O DUE TO TBG LEAK, (</t>
    </r>
    <r>
      <rPr>
        <b/>
        <sz val="12"/>
        <color indexed="10"/>
        <rFont val="Calibri"/>
        <family val="2"/>
      </rPr>
      <t xml:space="preserve"> FOUND 1 FT CRACK IN JT # 184, TAG T.O.F AT 5960 FT</t>
    </r>
    <r>
      <rPr>
        <b/>
        <sz val="12"/>
        <color indexed="12"/>
        <rFont val="Calibri"/>
        <family val="2"/>
      </rPr>
      <t xml:space="preserve"> ), </t>
    </r>
    <r>
      <rPr>
        <b/>
        <sz val="12"/>
        <color indexed="10"/>
        <rFont val="Calibri"/>
        <family val="2"/>
      </rPr>
      <t>TAG TOP OF FILL FOUND @ 5960 FT</t>
    </r>
    <r>
      <rPr>
        <b/>
        <sz val="12"/>
        <color indexed="12"/>
        <rFont val="Calibri"/>
        <family val="2"/>
      </rPr>
      <t xml:space="preserve">, INSTALLED 2 7/8" ANCHOR CATCHER COMPLETION, RIH W/1.5" DHP ON </t>
    </r>
    <r>
      <rPr>
        <b/>
        <sz val="12"/>
        <color indexed="10"/>
        <rFont val="Calibri"/>
        <family val="2"/>
      </rPr>
      <t>NEW S/R D-78</t>
    </r>
    <r>
      <rPr>
        <b/>
        <sz val="12"/>
        <color indexed="12"/>
        <rFont val="Calibri"/>
        <family val="2"/>
      </rPr>
      <t xml:space="preserve"> (232*7/8") RODS, </t>
    </r>
    <r>
      <rPr>
        <b/>
        <sz val="12"/>
        <color indexed="10"/>
        <rFont val="Calibri"/>
        <family val="2"/>
      </rPr>
      <t>ON STREAM 6/5/2018</t>
    </r>
  </si>
  <si>
    <t xml:space="preserve">2 7/8" TBG
</t>
  </si>
  <si>
    <t>TRANSFERRED S/U TO SE-22</t>
  </si>
  <si>
    <t>1.5" SLIM DHP</t>
  </si>
  <si>
    <t>8"</t>
  </si>
  <si>
    <t>NORMAL CARD , PUMP HITTING DOWN</t>
  </si>
  <si>
    <t>NO PUMP ACTION , RESET , HYDRO TEST , NOT HOLD , R.TRIP WITH WITH 1.75" ANCHOR PUMP , RETRIEVED ( 10X1" ) RODS , SET ANCHOR PUMP @ 5750 FT , ON STREAM</t>
  </si>
  <si>
    <t>TOTAL RETRIEVED ( 10X1" )</t>
  </si>
  <si>
    <t>EXPRO #2 (TMU)</t>
  </si>
  <si>
    <t>NO PUMP ACTION , R.TRIP W/1.5" DHP, ON STREAM.</t>
  </si>
  <si>
    <t>TOTAL RET. ( 40X1" )</t>
  </si>
  <si>
    <t>58X1"+120X7/8"+19X1"</t>
  </si>
  <si>
    <t>TOT. RET. (21X1")</t>
  </si>
  <si>
    <t>TOT. RET. (36X1")</t>
  </si>
  <si>
    <t>NO PUMP ACTION, RETRIEVED 10 X1" RODS,FOUND NO PROD.,  PERFORMED HYDRO-TEST, NOT HOLD , R.TRIP  W/   1.75" ANCHOR PUMP &amp; S/R, RETRIEVED 5 X1" RODS, TOT. RETRIEVED ( 36 X1") RODS,  SET ANCHOR PUMP @ 5100 FT , PERFORMED TBG. TEST, NOT HOLD, WAITING W/O.</t>
  </si>
  <si>
    <t>NO PUMP ACTION , RET. ( 5X1" ) RODS , PERFORMED TBG. TEST, NOT HOLD, RET. 1 X1" RODS, PERFORMED TBG. TEST, NOT HOLD, PERFORMED R/T W/ 1.75" ANCHOR PUMP, RIH W/ 5X1" RODS, PERFORMED TBG. TEST, NOT HOLD, RET. (10X1") RODS, TOT. RET. (11X1"),  SET ANCHOR PUMP @ 5475 FT , PERFORMED TBG. TEST, HOLD OK, ON STREAM</t>
  </si>
  <si>
    <t>TOTAL RET. 15X1"</t>
  </si>
  <si>
    <r>
      <t xml:space="preserve">NO PUMP ACTION , R.TRIP , PERFORMED TBG. TEST, NOT HOLD, RIH W / 1.5" SLIM ANCHOR PUMP &amp; S/R, FOUND OBSTRUCTION, RIH W/ BRUSH, FOUND OBSTRUCTION  AFTER 26 ROD, TRY TO FREE OBSTRUCTION OK., RETRIEVED BRUSH, RIH W/ NEW ANCHOR PUMP &amp; S/R, FOUND OBSTRUCTION AFTER 55 RODS, RET. ANCHOR PUMP, RIH W/ BRUSH, FREE STUCK OK., RET. BRUSH, RIH W/1.5" ANCHOR PUMP &amp; S/R, </t>
    </r>
    <r>
      <rPr>
        <b/>
        <sz val="12"/>
        <color indexed="10"/>
        <rFont val="Calibri"/>
        <family val="2"/>
      </rPr>
      <t>RET. ( 15X1" )</t>
    </r>
    <r>
      <rPr>
        <b/>
        <sz val="12"/>
        <color indexed="12"/>
        <rFont val="Calibri"/>
        <family val="2"/>
      </rPr>
      <t xml:space="preserve">, </t>
    </r>
    <r>
      <rPr>
        <b/>
        <sz val="12"/>
        <color indexed="10"/>
        <rFont val="Calibri"/>
        <family val="2"/>
      </rPr>
      <t xml:space="preserve">SET ANCHOR @ 5425', </t>
    </r>
    <r>
      <rPr>
        <b/>
        <sz val="12"/>
        <color indexed="12"/>
        <rFont val="Calibri"/>
        <family val="2"/>
      </rPr>
      <t>HYDROTEST, HOLD OK, ON STREAM</t>
    </r>
  </si>
  <si>
    <t>NO PUMP ACTION, RET. (5*1") RODS, SET ANCHOR AT 5300 FT, ON STREAM</t>
  </si>
  <si>
    <t>TOTAL RET. 20X1"</t>
  </si>
  <si>
    <t>1.5" ANCHOR PUMP LOST IN HOLE, L/D S/R ONLY.</t>
  </si>
  <si>
    <t>2 7/8" TBG</t>
  </si>
  <si>
    <r>
      <t xml:space="preserve">UNDER W/O DUE TO TBG LEAK , ( </t>
    </r>
    <r>
      <rPr>
        <b/>
        <sz val="12"/>
        <color indexed="10"/>
        <rFont val="Calibri"/>
        <family val="2"/>
      </rPr>
      <t>VISUALLY DETECTED PIN HOLES OR CRACKS , FOUND S/R ANCHOR PUMP STUCK INSIDE THE 1ST JOINT OF STD# 88</t>
    </r>
    <r>
      <rPr>
        <b/>
        <sz val="12"/>
        <color indexed="12"/>
        <rFont val="Calibri"/>
        <family val="2"/>
      </rPr>
      <t xml:space="preserve"> ), TAGGED AT </t>
    </r>
    <r>
      <rPr>
        <b/>
        <sz val="12"/>
        <color indexed="10"/>
        <rFont val="Calibri"/>
        <family val="2"/>
      </rPr>
      <t>6113</t>
    </r>
    <r>
      <rPr>
        <b/>
        <sz val="12"/>
        <color indexed="12"/>
        <rFont val="Calibri"/>
        <family val="2"/>
      </rPr>
      <t xml:space="preserve"> FT, INSTALLED 2 7/8" ANCHORED CATCHER TBG , RIH WITH </t>
    </r>
    <r>
      <rPr>
        <b/>
        <sz val="12"/>
        <color indexed="10"/>
        <rFont val="Calibri"/>
        <family val="2"/>
      </rPr>
      <t>1.5"</t>
    </r>
    <r>
      <rPr>
        <b/>
        <sz val="12"/>
        <color indexed="12"/>
        <rFont val="Calibri"/>
        <family val="2"/>
      </rPr>
      <t xml:space="preserve"> SLIM DHP WITH </t>
    </r>
    <r>
      <rPr>
        <b/>
        <sz val="12"/>
        <color indexed="10"/>
        <rFont val="Calibri"/>
        <family val="2"/>
      </rPr>
      <t>NEW D-78</t>
    </r>
    <r>
      <rPr>
        <b/>
        <sz val="12"/>
        <color indexed="12"/>
        <rFont val="Calibri"/>
        <family val="2"/>
      </rPr>
      <t xml:space="preserve"> S/R </t>
    </r>
    <r>
      <rPr>
        <b/>
        <sz val="12"/>
        <color indexed="10"/>
        <rFont val="Calibri"/>
        <family val="2"/>
      </rPr>
      <t>( 229 X7/8" )</t>
    </r>
    <r>
      <rPr>
        <b/>
        <sz val="12"/>
        <color indexed="12"/>
        <rFont val="Calibri"/>
        <family val="2"/>
      </rPr>
      <t xml:space="preserve">, R/U FOR  640 M-II S/U  </t>
    </r>
    <r>
      <rPr>
        <b/>
        <sz val="12"/>
        <color indexed="10"/>
        <rFont val="Calibri"/>
        <family val="2"/>
      </rPr>
      <t>FROM SE-34</t>
    </r>
    <r>
      <rPr>
        <b/>
        <sz val="12"/>
        <color indexed="12"/>
        <rFont val="Calibri"/>
        <family val="2"/>
      </rPr>
      <t xml:space="preserve"> ( SH.S= 8", S.L=112") , </t>
    </r>
    <r>
      <rPr>
        <b/>
        <sz val="12"/>
        <color indexed="10"/>
        <rFont val="Calibri"/>
        <family val="2"/>
      </rPr>
      <t xml:space="preserve">ON STREAM ON </t>
    </r>
    <r>
      <rPr>
        <b/>
        <sz val="12"/>
        <color indexed="10"/>
        <rFont val="Calibri"/>
        <family val="2"/>
      </rPr>
      <t>13/5/2018</t>
    </r>
  </si>
  <si>
    <r>
      <t xml:space="preserve">UNDER W/O DUE TO TBG LEAK, </t>
    </r>
    <r>
      <rPr>
        <b/>
        <sz val="12"/>
        <color indexed="10"/>
        <rFont val="Calibri"/>
        <family val="2"/>
      </rPr>
      <t xml:space="preserve">(FOUND CRACK ON JT NO 189  ABOVE  S.N BY 90 FT), </t>
    </r>
    <r>
      <rPr>
        <b/>
        <sz val="12"/>
        <color indexed="12"/>
        <rFont val="Calibri"/>
        <family val="2"/>
      </rPr>
      <t>INSTALLED 2-7/8" ANCHORED CATCHER TBG ,  RIH W/ SAME S/R EXCEPT 120*1"</t>
    </r>
    <r>
      <rPr>
        <b/>
        <sz val="12"/>
        <color indexed="10"/>
        <rFont val="Calibri"/>
        <family val="2"/>
      </rPr>
      <t xml:space="preserve"> NEW D-78 CONF.</t>
    </r>
    <r>
      <rPr>
        <b/>
        <sz val="12"/>
        <color indexed="12"/>
        <rFont val="Calibri"/>
        <family val="2"/>
      </rPr>
      <t xml:space="preserve"> (25*1" </t>
    </r>
    <r>
      <rPr>
        <b/>
        <sz val="12"/>
        <color indexed="10"/>
        <rFont val="Calibri"/>
        <family val="2"/>
      </rPr>
      <t>( COND.1)</t>
    </r>
    <r>
      <rPr>
        <b/>
        <sz val="12"/>
        <color indexed="12"/>
        <rFont val="Calibri"/>
        <family val="2"/>
      </rPr>
      <t xml:space="preserve"> + 118*7/8" </t>
    </r>
    <r>
      <rPr>
        <b/>
        <sz val="12"/>
        <color indexed="10"/>
        <rFont val="Calibri"/>
        <family val="2"/>
      </rPr>
      <t>(COND.2)</t>
    </r>
    <r>
      <rPr>
        <b/>
        <sz val="12"/>
        <color indexed="12"/>
        <rFont val="Calibri"/>
        <family val="2"/>
      </rPr>
      <t xml:space="preserve"> + 97*1" </t>
    </r>
    <r>
      <rPr>
        <b/>
        <sz val="12"/>
        <color indexed="10"/>
        <rFont val="Calibri"/>
        <family val="2"/>
      </rPr>
      <t xml:space="preserve">(COND.1) </t>
    </r>
    <r>
      <rPr>
        <b/>
        <sz val="12"/>
        <color indexed="12"/>
        <rFont val="Calibri"/>
        <family val="2"/>
      </rPr>
      <t>)</t>
    </r>
    <r>
      <rPr>
        <b/>
        <sz val="12"/>
        <color indexed="12"/>
        <rFont val="Calibri"/>
        <family val="2"/>
      </rPr>
      <t xml:space="preserve"> WITH SLIM DHP 1.75", ON STREAM </t>
    </r>
    <r>
      <rPr>
        <b/>
        <sz val="12"/>
        <color indexed="10"/>
        <rFont val="Calibri"/>
        <family val="2"/>
      </rPr>
      <t>13/7/2018</t>
    </r>
  </si>
  <si>
    <r>
      <t>B-I,II,III,IV</t>
    </r>
    <r>
      <rPr>
        <b/>
        <sz val="24"/>
        <color indexed="12"/>
        <rFont val="Calibri"/>
        <family val="2"/>
      </rPr>
      <t xml:space="preserve"> </t>
    </r>
    <r>
      <rPr>
        <b/>
        <u/>
        <sz val="24"/>
        <color indexed="12"/>
        <rFont val="Calibri"/>
        <family val="2"/>
      </rPr>
      <t>(COMPLETION SKETCH IS REQUIRED )</t>
    </r>
  </si>
  <si>
    <t>POOH W/ S/R &amp; DHP, L/D THE SAME CONF.</t>
  </si>
  <si>
    <t>POOH W/ S/R CONF. ( 81X1" + 118X7/8" + 24X1" + 1.75" DHP ) &amp; L/D SAME BESIDE THE WELL.</t>
  </si>
  <si>
    <t>POOH W/ S/R &amp; DHP BESIDE THE WELL.</t>
  </si>
  <si>
    <t>NO PUMP ACTIO, R.TRIP W/ 1.5" DHP INSTEAD OF 1.75", HYDROTEST, ON STREAM</t>
  </si>
  <si>
    <r>
      <t xml:space="preserve">NO PUMP ACTION, RET. ( 3X1" ) RODS , NOT PRODUCE , </t>
    </r>
    <r>
      <rPr>
        <b/>
        <sz val="12"/>
        <color indexed="10"/>
        <rFont val="Calibri"/>
        <family val="2"/>
      </rPr>
      <t>WAITING FOR W/O</t>
    </r>
  </si>
  <si>
    <t>NO PUMP ACTION, RESET, ON STREAM</t>
  </si>
  <si>
    <t>EXPRO #3 (TMU), (B-I,II,III)</t>
  </si>
  <si>
    <t xml:space="preserve">EXPRO #3 (TMU) </t>
  </si>
  <si>
    <t>EXPRO #3 (TMU) , 1.5" DHP</t>
  </si>
  <si>
    <r>
      <t xml:space="preserve">NO PUMP ACTION, R.TRIP </t>
    </r>
    <r>
      <rPr>
        <b/>
        <u/>
        <sz val="12"/>
        <color indexed="12"/>
        <rFont val="Calibri"/>
        <family val="2"/>
      </rPr>
      <t>WITH 1.5" DH</t>
    </r>
    <r>
      <rPr>
        <b/>
        <sz val="12"/>
        <color indexed="12"/>
        <rFont val="Calibri"/>
        <family val="2"/>
      </rPr>
      <t>P, ON STREAM 11/10/14</t>
    </r>
  </si>
  <si>
    <t>229X7/8"</t>
  </si>
  <si>
    <r>
      <t xml:space="preserve">UNDER W/O DUE TO TBG LEAK , PERFORMED PRESSURE TEST , NOT HOLD , (  </t>
    </r>
    <r>
      <rPr>
        <b/>
        <sz val="12"/>
        <color indexed="10"/>
        <rFont val="Calibri"/>
        <family val="2"/>
      </rPr>
      <t>FOUND LONG. CRACK IN JT BELOW 7" A.C ( SECOND JT ABOVE P.S.N &amp; HOLE IN JT BELOW 2.78" P.S.N .</t>
    </r>
    <r>
      <rPr>
        <b/>
        <sz val="12"/>
        <rFont val="Calibri"/>
        <family val="2"/>
      </rPr>
      <t xml:space="preserve"> </t>
    </r>
    <r>
      <rPr>
        <b/>
        <sz val="12"/>
        <color indexed="12"/>
        <rFont val="Calibri"/>
        <family val="2"/>
      </rPr>
      <t xml:space="preserve">) , TAGGED TD AT 6182 FT , RIH WITH 1.5" DHP  ON </t>
    </r>
    <r>
      <rPr>
        <b/>
        <sz val="12"/>
        <color indexed="10"/>
        <rFont val="Calibri"/>
        <family val="2"/>
      </rPr>
      <t xml:space="preserve">NEW D-78 S/R </t>
    </r>
    <r>
      <rPr>
        <b/>
        <sz val="12"/>
        <color indexed="12"/>
        <rFont val="Calibri"/>
        <family val="2"/>
      </rPr>
      <t xml:space="preserve">, ( 25X1"+120X7/8"+93X1")  , ON STREAM </t>
    </r>
    <r>
      <rPr>
        <b/>
        <sz val="12"/>
        <color indexed="10"/>
        <rFont val="Calibri"/>
        <family val="2"/>
      </rPr>
      <t>1/2/2017</t>
    </r>
  </si>
  <si>
    <t>(69X1"+116X7/8"+19X1" )</t>
  </si>
  <si>
    <t>NO PUMP ACTION , R.TRIP WITH 1.5" ANCHOR PUMP, RET. 5 RODS, TOTAL RET. 30 RODS, S/R CONFG. (19*1"+116*7/8"+69*1"), SET PUMP AT 5100 FT, TBG TEST HOLD , ON STREAM</t>
  </si>
  <si>
    <t xml:space="preserve">TOT. RET. (30 RODS X1") </t>
  </si>
  <si>
    <r>
      <t xml:space="preserve">POOH WITH S/R &amp; DHP, RIH WITH  2.25" JUC PULLING TOOL , </t>
    </r>
    <r>
      <rPr>
        <b/>
        <sz val="12"/>
        <color indexed="10"/>
        <rFont val="Calibri"/>
        <family val="2"/>
      </rPr>
      <t xml:space="preserve">MANY TRIALS TO LATCH THE FWG PRONG  W/O SUCCESS , RIH WITH 2.25" RB PULLING TOOL </t>
    </r>
    <r>
      <rPr>
        <b/>
        <sz val="12"/>
        <color indexed="12"/>
        <rFont val="Calibri"/>
        <family val="2"/>
      </rPr>
      <t xml:space="preserve"> MANY TRIALS TO LATCH THE FWG PRONG  W/O SUCCESS , RIH WITH 2.23" LIB TAGGED @ 5980 FT ( S.L) , HAD A METAL MARK OF FOREIGN MATERIAL ABOVE PRONG , RIH W/1.5" DHP, ON STREAM.</t>
    </r>
  </si>
  <si>
    <r>
      <t xml:space="preserve">RIH W/2.7" G.C. , TAGGED SSD @ 5895' ( S.L DEPTH ), RIH W/2.63" G.C. , TAGGED X-OVER @ 5974' &amp; RIH W/ 2.25" G.C.   TAGGED F-NIPPLE @ 5974', </t>
    </r>
    <r>
      <rPr>
        <b/>
        <sz val="12"/>
        <color indexed="10"/>
        <rFont val="Calibri"/>
        <family val="2"/>
      </rPr>
      <t>RIH W/ 2-1/8" DUMP BAILER</t>
    </r>
    <r>
      <rPr>
        <b/>
        <sz val="12"/>
        <color indexed="12"/>
        <rFont val="Calibri"/>
        <family val="2"/>
      </rPr>
      <t>, SPOT 20 FT CEMENT ABOVE 2.25" FWG TO ISOLATE FWG PLUG LEAKING.</t>
    </r>
  </si>
  <si>
    <t>NO PUMP ACTION , RESET DHP , FOUND ACTION &amp; SUCTION , R.TRIP W/ 1.5 " SLIM DHP , ON  STREAM</t>
  </si>
  <si>
    <t>PERFORMED S/L JOB, RIH W/2.84" G.C., TAGGED ON PUMP SETTING NIPPLE@ 5837 FT,
                  - RIH W/2.25" L.I.P. TAGGED AT 5974 FT,  ( F- NIPPLE DEPTH ) 
            - CONFIRMED NO CEMENT ABOVE FWG PLUG.</t>
  </si>
  <si>
    <t>B-I, II, III</t>
  </si>
  <si>
    <t>2-7/8" TBG</t>
  </si>
  <si>
    <t>BAKER, AFTER W/O (B-I,II,III)</t>
  </si>
  <si>
    <t>1.5" SLIM ANCHOR</t>
  </si>
  <si>
    <t>30 X 1" + 130 X 7/8" + 35 X 1"</t>
  </si>
  <si>
    <t>TOTAL RET. 37X1"</t>
  </si>
  <si>
    <t>NO PUMP ACTION, RET. (17X1") RODS, R.TRIP W/ ANCHOR, SET ANCHOR AT 4875 FT, HYDRO TEST, HOLD OK, ON STREAM.</t>
  </si>
  <si>
    <t>POOH W/ S/R 1" NEW D-78 ,  ( 7/8" D-78 &amp; 1.5 S.BR THE SAME S/R ) &amp; CONF. 94X1"+125X7/8"+15X1.5"</t>
  </si>
  <si>
    <t>POOH WITH S/R H-CHAINES &amp; 1.5'' DHP, CONG. 76 X1''+  120 X 7/8''+  25 X1''  S.BAR</t>
  </si>
  <si>
    <t xml:space="preserve"> 144" HOLES ARE DAMAGE </t>
  </si>
  <si>
    <t>NO PUMP ACTION, RESET DHP, HYDRO TEST, HOLD OK, ON STREAM.</t>
  </si>
  <si>
    <t>NO PUMP ACTION, R.TRIP, NOT PROD., RESET, ON STREAM</t>
  </si>
  <si>
    <r>
      <t xml:space="preserve">UNDER W/O DUE TO </t>
    </r>
    <r>
      <rPr>
        <b/>
        <sz val="12"/>
        <color indexed="10"/>
        <rFont val="Calibri"/>
        <family val="2"/>
      </rPr>
      <t>TBG LEAK AND WSO</t>
    </r>
    <r>
      <rPr>
        <b/>
        <sz val="12"/>
        <color indexed="12"/>
        <rFont val="Calibri"/>
        <family val="2"/>
      </rPr>
      <t>, TAGGED T.D. AT 6148 FT, (</t>
    </r>
    <r>
      <rPr>
        <b/>
        <sz val="12"/>
        <color indexed="10"/>
        <rFont val="Calibri"/>
        <family val="2"/>
      </rPr>
      <t>FOUND SAND SCREEN @ TBG JT BELOW PKR &amp; FWG FOUND IN F.N, FOUND REMAINING CMT AROUND SAND SCREEN</t>
    </r>
    <r>
      <rPr>
        <b/>
        <sz val="12"/>
        <color indexed="30"/>
        <rFont val="Calibri"/>
        <family val="2"/>
      </rPr>
      <t>),</t>
    </r>
    <r>
      <rPr>
        <b/>
        <sz val="12"/>
        <color indexed="12"/>
        <rFont val="Calibri"/>
        <family val="2"/>
      </rPr>
      <t xml:space="preserve"> </t>
    </r>
    <r>
      <rPr>
        <b/>
        <sz val="12"/>
        <color indexed="10"/>
        <rFont val="Calibri"/>
        <family val="2"/>
      </rPr>
      <t>SET BRIDGE PLUG AT 5950</t>
    </r>
    <r>
      <rPr>
        <b/>
        <sz val="12"/>
        <color indexed="12"/>
        <rFont val="Calibri"/>
        <family val="2"/>
      </rPr>
      <t xml:space="preserve"> FT WITH 10 FT CMT ABOVE TO ISOLATE B-IV &amp; V,  </t>
    </r>
    <r>
      <rPr>
        <b/>
        <sz val="12"/>
        <color indexed="17"/>
        <rFont val="Calibri"/>
        <family val="2"/>
      </rPr>
      <t>ONLY B-I, II, III  ON PRODUCTION</t>
    </r>
    <r>
      <rPr>
        <sz val="12"/>
        <rFont val="Calibri"/>
        <family val="2"/>
      </rPr>
      <t>,</t>
    </r>
    <r>
      <rPr>
        <b/>
        <sz val="12"/>
        <color indexed="12"/>
        <rFont val="Calibri"/>
        <family val="2"/>
      </rPr>
      <t xml:space="preserve"> INSTALLED 2-7/8" TBG ANCHOR CATCHER COMPLETION, RIH W/ 1.5" SLIM DHP ON S/R CONF. (25*1" + 118*7/8" + 82*1"), ON STREAM ON </t>
    </r>
    <r>
      <rPr>
        <b/>
        <sz val="12"/>
        <color indexed="10"/>
        <rFont val="Calibri"/>
        <family val="2"/>
      </rPr>
      <t>5-9-2018</t>
    </r>
  </si>
  <si>
    <t>D.F.L @ PUMP DEPTH , CSG PRESS.= 400 PSI</t>
  </si>
  <si>
    <t>CSG PRESS.= 180 PSI</t>
  </si>
  <si>
    <t>VALVE ROD PARTED, FISHED OK (USING LONG O-SHOT) , R.TRIP , ON STREAM</t>
  </si>
  <si>
    <t>TOTAL RET. 30 RODS</t>
  </si>
  <si>
    <t>TESTED BY EXPRO FOUND LOW PROD.</t>
  </si>
  <si>
    <t xml:space="preserve"> NO PUMP ACTION, RESET DHP, HYDRO TEST, HOLD OK, ON STREAM.</t>
  </si>
  <si>
    <r>
      <t>NO PUMP ACTION, R.TRIP, NOT PROD. , R.TRIP</t>
    </r>
    <r>
      <rPr>
        <b/>
        <sz val="12"/>
        <color indexed="10"/>
        <rFont val="Calibri"/>
        <family val="2"/>
      </rPr>
      <t xml:space="preserve"> W/1.75" DHP</t>
    </r>
    <r>
      <rPr>
        <b/>
        <sz val="12"/>
        <color indexed="12"/>
        <rFont val="Calibri"/>
        <family val="2"/>
      </rPr>
      <t xml:space="preserve"> INSTEAD OF 1.5" DHP, HYDRO TEST, HOLD OK, ON STREAM.</t>
    </r>
  </si>
  <si>
    <t>ROD NO. (54 X 7/8") UNSCREWED , SCREW IN , R.TRIP , ON STREAM</t>
  </si>
  <si>
    <t>RETRIEVED 2.56" FWG PLUG.</t>
  </si>
  <si>
    <r>
      <t>UNDER W/O DUE TO TBG LEAK ,</t>
    </r>
    <r>
      <rPr>
        <b/>
        <sz val="12"/>
        <color indexed="10"/>
        <rFont val="Calibri"/>
        <family val="2"/>
      </rPr>
      <t xml:space="preserve"> FOUND MANY SEVERE HOLES AND  CRACKS RANGING IN SIZE STARTING FROM JT#9 TO JT#50 FROM SURFACE &amp;  **CRACKS IN JT# 181, 184, 186, 187, 18 </t>
    </r>
    <r>
      <rPr>
        <b/>
        <sz val="12"/>
        <color indexed="12"/>
        <rFont val="Calibri"/>
        <family val="2"/>
      </rPr>
      <t xml:space="preserve">,   TAGGED @ 6213' (SCRAPPER ) , </t>
    </r>
    <r>
      <rPr>
        <b/>
        <sz val="12"/>
        <rFont val="Calibri"/>
        <family val="2"/>
      </rPr>
      <t>ADD NEW PERF. :</t>
    </r>
    <r>
      <rPr>
        <b/>
        <sz val="12"/>
        <color indexed="12"/>
        <rFont val="Calibri"/>
        <family val="2"/>
      </rPr>
      <t xml:space="preserve">  B-V (6190'-6210') 20 FT , INSTALLED  SELECTIVE  COMPLETION , </t>
    </r>
    <r>
      <rPr>
        <b/>
        <sz val="12"/>
        <color indexed="10"/>
        <rFont val="Calibri"/>
        <family val="2"/>
      </rPr>
      <t>KEPT SSD CLOSED AGAINST B-IV</t>
    </r>
    <r>
      <rPr>
        <b/>
        <sz val="12"/>
        <color indexed="12"/>
        <rFont val="Calibri"/>
        <family val="2"/>
      </rPr>
      <t xml:space="preserve"> , </t>
    </r>
    <r>
      <rPr>
        <b/>
        <sz val="12"/>
        <color indexed="17"/>
        <rFont val="Calibri"/>
        <family val="2"/>
      </rPr>
      <t>B-I,V ON PRODUCTION</t>
    </r>
    <r>
      <rPr>
        <b/>
        <sz val="12"/>
        <color indexed="12"/>
        <rFont val="Calibri"/>
        <family val="2"/>
      </rPr>
      <t xml:space="preserve"> , RIH WITH 1.75" DHP AND D-78 S/R ( 15X1.5"+125X7/8"+94X1" ) , (</t>
    </r>
    <r>
      <rPr>
        <b/>
        <sz val="12"/>
        <color indexed="10"/>
        <rFont val="Calibri"/>
        <family val="2"/>
      </rPr>
      <t>1" NEW D-78 , 7/8" &amp; 1.5 S.BR THE SAME S/R</t>
    </r>
    <r>
      <rPr>
        <b/>
        <sz val="12"/>
        <color indexed="12"/>
        <rFont val="Calibri"/>
        <family val="2"/>
      </rPr>
      <t xml:space="preserve"> ) , ON STREAM </t>
    </r>
    <r>
      <rPr>
        <b/>
        <sz val="12"/>
        <color indexed="10"/>
        <rFont val="Calibri"/>
        <family val="2"/>
      </rPr>
      <t xml:space="preserve">1-8-2017 </t>
    </r>
  </si>
  <si>
    <t>TRANSFERRED S/U TO ROSA-N-8</t>
  </si>
  <si>
    <t>STOPPED THE WELL DUE TO LOW PRODUCTIVITY</t>
  </si>
  <si>
    <t>RUN ON TIMER MODE (3 HRS ON /3 HRS OFF)</t>
  </si>
  <si>
    <t>WAITING W.O</t>
  </si>
  <si>
    <t>EXPRO #1 (TMU)</t>
  </si>
  <si>
    <t xml:space="preserve"> ( FREQ. = 50 HZ, CURR. = 15.2 AMP. , PIP/PDP =253/3098 PSI,  Ti/Tm = 197/204 F, WHP = 600 PSI )</t>
  </si>
  <si>
    <t>CELLER FILLED WITH OIL</t>
  </si>
  <si>
    <t>WING PLUGGED</t>
  </si>
  <si>
    <t>SEVERE GAS INTERFERENCE , P.FILLAGE +/- 22 %</t>
  </si>
  <si>
    <t>B-I ( 5930 – 5936 ) (06 FT)
B-I( 5952 – 5963 ) (11 FT)
B-III ( 6080 – 6092 ) (12 FT)</t>
  </si>
  <si>
    <t>BAKER 
FREQ.= 50 HZ , CURR.= 15 A , PIP/PDP= 325/3060 PSI , TI/TM= 197/203 F , WHP= 650/215 PSI , CSG PRESS.= ZERO</t>
  </si>
  <si>
    <t>FREQ.= 50 HZ , CURR.= 11.8 A , PIP= 25 PSI ,PDP= 2663.7 PSI , TI= 193 F , TM= 198 F .</t>
  </si>
  <si>
    <t>BAKER
FREQ.= 50 HZ , CURR.= 16A , PIP= 30 PSI ,PDP= 2795.7 PSI , TI= 198 F , TM= 202 F , WHP=230 PSI, WHT=100 F.</t>
  </si>
  <si>
    <t>THE WELL TRIPPED  DUE TO UNDER LOAD ,WAITING FOR BACK SPIN ,STARTED THE WELL AGAIN</t>
  </si>
  <si>
    <t>GAS INTERFARENCE P.FILLAGE -/+ 80 %</t>
  </si>
  <si>
    <t xml:space="preserve">F. POUND, P.FILLAGE +/- 74 % </t>
  </si>
  <si>
    <t>PS AFTER 30 HRS IS 1345 PSI</t>
  </si>
  <si>
    <t>PS AFTER 55 HRS IS 1445 PSI</t>
  </si>
  <si>
    <r>
      <t xml:space="preserve">NO PUMP ACTION ,  R.TRIP , PERFORMED HYDRO TEST , NOT HOLD , R.TRIP WITH 1.5" ANCHOR PUMP , RETRIEVED ( </t>
    </r>
    <r>
      <rPr>
        <b/>
        <sz val="12"/>
        <color indexed="12"/>
        <rFont val="Calibri"/>
        <family val="2"/>
      </rPr>
      <t>6X1" ) RODS , SET ANCHOR PUMP @ 5725 FT , ON STREAM</t>
    </r>
  </si>
  <si>
    <t>PS AFTER 3 DAYS IS 1495 PSI</t>
  </si>
  <si>
    <t>STARTED THE WELL AT 45 HZ.</t>
  </si>
  <si>
    <t>EXPRO TMU#2
FREQ.= 45 HZ , CURR.= 12.6 A , PIP= 200 PSI ,PDP= 2613 PSI , TI= 197 F , TM= 204 F , WHP= 230 PSI , DSP= 185 PSI , WHT=110 F. H2S =0 PPM,CO2 = 1 %</t>
  </si>
  <si>
    <t>EXPRO TMU# 2
FREQ.= 45 HZ , CURR.= 12.7 A , PIP= 113 PSI ,PDP= 2622 PSI , TI= 198 F ,TM= 205 F  WHT=108 F. H2S =0 PPM,CO2 = 1 %</t>
  </si>
  <si>
    <t>CELLER/ OIL</t>
  </si>
  <si>
    <t>EXPRO # 2 (TMU)</t>
  </si>
  <si>
    <t xml:space="preserve"> ( FREQ. = 45 HZ, CURR. = 12.5 AMP. , PIP/PDP =238.5/2672 PSI,  Ti/Tm = 197/204 F, USP/DSP = 300/250 PSI, WHT = 105 F )</t>
  </si>
  <si>
    <r>
      <t xml:space="preserve">EXPRO TMU# 2
FREQ.= 45 HZ , CURR.= 12.5 A , </t>
    </r>
    <r>
      <rPr>
        <b/>
        <sz val="12"/>
        <color indexed="10"/>
        <rFont val="Calibri"/>
        <family val="2"/>
      </rPr>
      <t>PIP= 88 PSI</t>
    </r>
    <r>
      <rPr>
        <b/>
        <sz val="12"/>
        <color indexed="12"/>
        <rFont val="Calibri"/>
        <family val="2"/>
      </rPr>
      <t xml:space="preserve"> ,PDP= 2630 PSI , TI= 198 F ,TM= 205 F  WHT=100 F. H2S =0 PPM,CO2 = 1 %</t>
    </r>
  </si>
  <si>
    <r>
      <t xml:space="preserve">NO PUMP ACTION , TOT. RET. (30 RODS X1")  , </t>
    </r>
    <r>
      <rPr>
        <b/>
        <sz val="12"/>
        <color indexed="10"/>
        <rFont val="Calibri"/>
        <family val="2"/>
      </rPr>
      <t>WAITING W/O</t>
    </r>
  </si>
  <si>
    <r>
      <t xml:space="preserve">FINISHED DRILLING , TAGGED T.D. @ 6326 FT, COMPLETED THE WELL AS OIL PRODUCER FROM </t>
    </r>
    <r>
      <rPr>
        <b/>
        <sz val="12"/>
        <color indexed="17"/>
        <rFont val="Calibri"/>
        <family val="2"/>
      </rPr>
      <t>B-I ( 5930 – 5936 ) (06 FT), ( 5952 – 5963 ) (11 FT) &amp; B-III ( 6080 – 6092 ) (12 FT)</t>
    </r>
    <r>
      <rPr>
        <b/>
        <sz val="12"/>
        <color indexed="12"/>
        <rFont val="Calibri"/>
        <family val="2"/>
      </rPr>
      <t xml:space="preserve"> , </t>
    </r>
    <r>
      <rPr>
        <b/>
        <sz val="12"/>
        <rFont val="Calibri"/>
        <family val="2"/>
      </rPr>
      <t>INSTALLED 2 7/8" TBG</t>
    </r>
    <r>
      <rPr>
        <b/>
        <sz val="12"/>
        <color indexed="12"/>
        <rFont val="Calibri"/>
        <family val="2"/>
      </rPr>
      <t xml:space="preserve">, USING ESP  SYSTEM , RIH W/ 3 PUMPS , 400 SER-627 STG TO DEPTH 5818 FT, STARTED W/ PARAMETERS ( FREQ. = 50 HZ , CURRENT = 18.5 A ,  WHP = 2100 PSI, Pi= 2470 PSI, Pd= 4800 PSI, Ti = 212 F, Tm= 224 F , </t>
    </r>
    <r>
      <rPr>
        <b/>
        <sz val="12"/>
        <color indexed="10"/>
        <rFont val="Calibri"/>
        <family val="2"/>
      </rPr>
      <t>ON STREAM 7/11/2018.</t>
    </r>
  </si>
  <si>
    <t>PIP =700 AFTER 7 HRS SHUT-IN</t>
  </si>
  <si>
    <t>NO PUMP ACTION, RESET FOR DHP, ON STREAM.</t>
  </si>
  <si>
    <t xml:space="preserve">POOH W/ ANCHOR PUMP &amp; S/R ( 60X1''+  112 X 7/8''+  29 X1'' S.BAR) </t>
  </si>
  <si>
    <t xml:space="preserve">EXPRO # 2 (TMU) </t>
  </si>
  <si>
    <r>
      <t xml:space="preserve">POOH W / </t>
    </r>
    <r>
      <rPr>
        <b/>
        <sz val="12"/>
        <color indexed="10"/>
        <rFont val="Calibri"/>
        <family val="2"/>
      </rPr>
      <t>S/R ( 70X1" + 101X7/8" )</t>
    </r>
    <r>
      <rPr>
        <b/>
        <sz val="12"/>
        <color indexed="12"/>
        <rFont val="Calibri"/>
        <family val="2"/>
      </rPr>
      <t xml:space="preserve"> &amp; ANCHOR PUMP, L/D SAME BESIDE THE WELL.</t>
    </r>
  </si>
  <si>
    <t>POOH W / S/R &amp; ANCHOR PUMP, L/D SAME BESIDE THE WELL.</t>
  </si>
  <si>
    <t>DOWN DUE TO HIGH DIS. PRESSURE. , STARTED THE WELL GRADUALLY AT 45 HZ 
                   CURR. 11.7 A, PIP/PDP= 690/2770 PSI , TI=218F , TM= 220 F.</t>
  </si>
  <si>
    <t>EXPRO TMU# 2
FREQ.= 45 HZ , CURR.= 11.8 A , PIP= 355 PSI ,PDP= 2630 PSI , TI= 198 F ,TM= 205 F  WHP=200 PSI, WHT=100 F, H2S =0 PPM,CO2 = 1 %</t>
  </si>
  <si>
    <t>FREQ DEC. F/45 HZ T/ 44 HZ</t>
  </si>
  <si>
    <t xml:space="preserve">  BAKER 
 FREQ.= 44 HZ , CURR.= 11.4 A , PIP= 550  PSI ,PDP= 2600  PSI , TI=   F ,TM=   F  WHP=200  PSI, WHT=100  F</t>
  </si>
  <si>
    <t xml:space="preserve">TRIED TO RETRIEVE 2.25" FWG PLUG WITHOUT SUCCESS ( FWG STUCKED )
 ( RETRIEVED PRONG ONLY ) </t>
  </si>
  <si>
    <r>
      <t xml:space="preserve">NO PUMP ACTION , </t>
    </r>
    <r>
      <rPr>
        <b/>
        <sz val="12"/>
        <color indexed="10"/>
        <rFont val="Calibri"/>
        <family val="2"/>
      </rPr>
      <t>STOPPED THE WELL DUE TO LOW PRODUCTIVITY</t>
    </r>
  </si>
  <si>
    <t xml:space="preserve">TRIED TO RETRIEVE 2.56" FWG PLUG WITHOUT SUCCESS ( FWG STUCKED )
 ( RETRIEVED PRONG ONLY ) </t>
  </si>
  <si>
    <t xml:space="preserve">  PIP/PDP= 1135/2820 PSI , TI=252F , TM= 258 F.</t>
  </si>
  <si>
    <r>
      <t xml:space="preserve">NO PUMP ACTION , R.TRIP, NO PROD, RESET FOR DHP, HYDRO TEST, NOT HOLD, </t>
    </r>
    <r>
      <rPr>
        <b/>
        <sz val="12"/>
        <color indexed="10"/>
        <rFont val="Calibri"/>
        <family val="2"/>
      </rPr>
      <t>WAITING FOR P/U</t>
    </r>
  </si>
  <si>
    <t>THE WELL DOWN DUE TO HIGH Tm, COLLECTED DATA AFTER 24 Hrs OF SHUTTING DOWN,
 FREQ.= 44 HZ , CURR.= 0 A , PIP= 1272  PSI ,PDP= 2558  PSI , TI= 249 F ,TM=243 F  WHP=0 PSI</t>
  </si>
  <si>
    <t xml:space="preserve">STOPPED THE WELL TO MONITOR PIP FOR 48 HRS </t>
  </si>
  <si>
    <t>EXPRO # 3 (TMU)</t>
  </si>
  <si>
    <t>NO PUMP ACTION, POOH W/ REMEANING RODS ( ONLY L/D FOR 50X1" ) RODS.</t>
  </si>
  <si>
    <t>THE WELL DOWN DUE TO HIGH Tm , DUMPED ESP DATA SENT TO OFFICE WAITING FOR DECISION</t>
  </si>
  <si>
    <r>
      <rPr>
        <b/>
        <sz val="12"/>
        <color indexed="17"/>
        <rFont val="Calibri"/>
        <family val="2"/>
      </rPr>
      <t xml:space="preserve"> </t>
    </r>
    <r>
      <rPr>
        <b/>
        <sz val="12"/>
        <color indexed="17"/>
        <rFont val="Calibri"/>
        <family val="2"/>
      </rPr>
      <t xml:space="preserve">B-I (5,884-5,920) 36 FT.  </t>
    </r>
    <r>
      <rPr>
        <b/>
        <sz val="12"/>
        <color indexed="12"/>
        <rFont val="Calibri"/>
        <family val="2"/>
      </rPr>
      <t xml:space="preserve">
</t>
    </r>
    <r>
      <rPr>
        <b/>
        <sz val="12"/>
        <color indexed="17"/>
        <rFont val="Calibri"/>
        <family val="2"/>
        <charset val="204"/>
      </rPr>
      <t xml:space="preserve">        B-IV (6,068-6,079) 11FT</t>
    </r>
    <r>
      <rPr>
        <b/>
        <sz val="12"/>
        <color indexed="17"/>
        <rFont val="Calibri"/>
        <family val="2"/>
      </rPr>
      <t xml:space="preserve"> </t>
    </r>
    <r>
      <rPr>
        <b/>
        <sz val="12"/>
        <color indexed="17"/>
        <rFont val="Calibri"/>
        <family val="2"/>
        <charset val="204"/>
      </rPr>
      <t>)             
   B-V (6190'-6210') 20 FT)</t>
    </r>
    <r>
      <rPr>
        <b/>
        <sz val="12"/>
        <color indexed="10"/>
        <rFont val="Calibri"/>
        <family val="2"/>
      </rPr>
      <t xml:space="preserve"> </t>
    </r>
  </si>
  <si>
    <t xml:space="preserve">RIH W/2.25" RB-2 PLUG , SET AT R-NIPPLE ( HANG ) , DIVERTED W.I. TO PERFORM TBG TEST , HAD A PROBLEM AT W.S.W. 
              -  POOH , FOUND 2.25" RB-2 PLUG STUCK AT 3350 FT , SHEARED OK , POOH 
 ( OBSERVED PULLING TOOL COVERED WITH PARAFFINE ) 
             </t>
  </si>
  <si>
    <t xml:space="preserve"> RIH W/ RB PULLING TOOL  , LATCH RB-2 PLUG AT 3350 FT , FISHED OK , POOH 
           - RIH W/2.31" D-2 SHIFTING TOOL , STOPPED AT 90 FT  ,TRIED TO PASS WITHOUT SUCCESS ,  POOH , R/D SAME 
           ( FOUND TOOL AND JAR COVERED AND FILLED TOTALLY WITH PARAFINE ) , COLLECTED SAMPLE ,   ( SAMPLE CONTAINS 98% ORGANIC COMPOUNDS &amp; 2% SAND )</t>
  </si>
  <si>
    <t>PLAN TO RIH WITH 220*7/8" NEW N-97 S/R , P.S=1.5" , SH.S=8" , S.L=*** , ( S/U *****</t>
  </si>
  <si>
    <t>RIH W/ 2.34" G.C , STOPPED @ 100 FT (SSSV DEPTH , ID = 2.31" ).
                   RIH W/ 2.28" G.C , TAGGED @ R-NIPPLE (5753 FT) , RIH W/ BRUSH TO SSD DEPTH (5695 FT).</t>
  </si>
  <si>
    <t>REPLACED X-TREE BY S.R. WELL HEAD ASSY.</t>
  </si>
  <si>
    <r>
      <t xml:space="preserve">B-I (5,752-5,764), (5,776-5,788)
B-II (5862-5878) , (5878-5883)
B-III (5,890-5,900), (5,918-5,924)
</t>
    </r>
    <r>
      <rPr>
        <b/>
        <sz val="11"/>
        <rFont val="Calibri"/>
        <family val="2"/>
        <charset val="204"/>
      </rPr>
      <t>B-IV (5,954-5,978) ISOLATED BY B.P. AT 5950 FT+10ft CMT
B-V (5,992-6,008) ISOLATED BY B.P. AT 5950 FT</t>
    </r>
  </si>
  <si>
    <t xml:space="preserve">PERFORMED TBG TEST AGAINST RB-2 PLUG, NOT HOLD , CONFIRMED TBG LEAK.  </t>
  </si>
  <si>
    <r>
      <t xml:space="preserve">RIH W/ </t>
    </r>
    <r>
      <rPr>
        <b/>
        <sz val="12"/>
        <color indexed="10"/>
        <rFont val="Calibri"/>
        <family val="2"/>
      </rPr>
      <t>1.5" S.H ANCHOR PUMP</t>
    </r>
    <r>
      <rPr>
        <b/>
        <sz val="12"/>
        <color indexed="12"/>
        <rFont val="Calibri"/>
        <family val="2"/>
      </rPr>
      <t xml:space="preserve"> &amp; </t>
    </r>
    <r>
      <rPr>
        <b/>
        <sz val="12"/>
        <color indexed="10"/>
        <rFont val="Calibri"/>
        <family val="2"/>
      </rPr>
      <t>RET. 10*1"RODS</t>
    </r>
    <r>
      <rPr>
        <b/>
        <sz val="12"/>
        <color indexed="12"/>
        <rFont val="Calibri"/>
        <family val="2"/>
      </rPr>
      <t xml:space="preserve"> PERFORMED HYDRO-TEST, HOLD, ON STREAM.</t>
    </r>
  </si>
  <si>
    <t xml:space="preserve">TOTAL  RET. 10*1" </t>
  </si>
  <si>
    <t>1.5" SLIM ANCHOR DHP</t>
  </si>
  <si>
    <t>RIH WITH 1.75" SLIM DHP , CAN'T PASS FROM SSSV , POOH WITH S/R &amp; DHP , L/D THE SAME, WAITING W/O</t>
  </si>
  <si>
    <t xml:space="preserve">TOTAL  RET. 20*1" </t>
  </si>
  <si>
    <t>62X1''+ 118 X 7/8''+  25 X1''  S.BAR</t>
  </si>
  <si>
    <r>
      <t xml:space="preserve">NO PUMP ACTION, RET. ( 10X1" ) RODS, </t>
    </r>
    <r>
      <rPr>
        <b/>
        <sz val="12"/>
        <color indexed="10"/>
        <rFont val="Calibri"/>
        <family val="2"/>
      </rPr>
      <t>SET ANCHOR PUMP @ 5125 FT</t>
    </r>
    <r>
      <rPr>
        <b/>
        <sz val="12"/>
        <color indexed="12"/>
        <rFont val="Calibri"/>
        <family val="2"/>
      </rPr>
      <t>, ON STREAM.</t>
    </r>
  </si>
  <si>
    <t xml:space="preserve">TOTAL RET. 62 RODS X1" + 18 RODS X 7/8" TILL NOW </t>
  </si>
  <si>
    <r>
      <t xml:space="preserve">R/U FOR P/U , RET. ( 5 RODS X1") , HYDROTEST , NOT HOLD , R.TRIP 1.5" SLIM ANCHOR DHP , FOUND ANCHOR PUMP STUCK AFTER RET. 44 RODS X1" , TRIED TO UNSET ANCHOR PUMP W/ O-PULL REACHED TO 50 KLBW/O SUCCESS , POOH W/ S/R &amp; SLIM ANCHOR PUMP, (POOH W/ ANOTHER 18 RODS X 1" &amp; 18 RODS X 7/8" SECTION), THEN FOUND ANCHOR PUMP STUCK, </t>
    </r>
    <r>
      <rPr>
        <b/>
        <sz val="12"/>
        <color indexed="10"/>
        <rFont val="Calibri"/>
        <family val="2"/>
      </rPr>
      <t>WAITING W/O</t>
    </r>
  </si>
  <si>
    <t xml:space="preserve">EXPRO #2 (TMU) </t>
  </si>
  <si>
    <t>GAS INTERFARENCE P.FILLAGE -/+ 75 %</t>
  </si>
  <si>
    <t xml:space="preserve">F. POUND, P.FILLAGE +/- 70 % </t>
  </si>
  <si>
    <t>WELL ( S/R ) :    SE-40</t>
  </si>
  <si>
    <t>B-I, III</t>
  </si>
  <si>
    <t>25X1" + 125X7/8" + 90X1"</t>
  </si>
  <si>
    <t>N-97 COND.2</t>
  </si>
  <si>
    <r>
      <t xml:space="preserve">UNDER W/O DUE TO C/S F/ ESP T/ S/R , ( </t>
    </r>
    <r>
      <rPr>
        <b/>
        <sz val="12"/>
        <color indexed="10"/>
        <rFont val="Calibri"/>
        <family val="2"/>
      </rPr>
      <t>FOUND LOW SCALE IN ALL RETRIEVEDTBG AND ELECTRIC CABLE  FROM 1 ST BELOW HNGR TILL JNT NO 50 ( SCALE ANALYSIS : - ( 99 % ORGANIC COMPOUND + 1 % FINE SAND )</t>
    </r>
    <r>
      <rPr>
        <b/>
        <sz val="12"/>
        <color indexed="12"/>
        <rFont val="Calibri"/>
        <family val="2"/>
      </rPr>
      <t>)</t>
    </r>
    <r>
      <rPr>
        <b/>
        <sz val="12"/>
        <color indexed="10"/>
        <rFont val="Calibri"/>
        <family val="2"/>
      </rPr>
      <t xml:space="preserve"> &amp; 1 ST PUMP FOIND PLUGGED 
  </t>
    </r>
    <r>
      <rPr>
        <b/>
        <sz val="12"/>
        <color indexed="12"/>
        <rFont val="Calibri"/>
        <family val="2"/>
      </rPr>
      <t xml:space="preserve">, P/T CSG  AGAINST J.S PKR @ 2775.62  FT (90 JNT)  T/ 1000 PSI , HOLD OK  , </t>
    </r>
    <r>
      <rPr>
        <b/>
        <sz val="12"/>
        <rFont val="Calibri"/>
        <family val="2"/>
      </rPr>
      <t>INSTALLED ANCHORED CATCHER TBG</t>
    </r>
    <r>
      <rPr>
        <b/>
        <sz val="12"/>
        <color indexed="12"/>
        <rFont val="Calibri"/>
        <family val="2"/>
      </rPr>
      <t xml:space="preserve"> , </t>
    </r>
    <r>
      <rPr>
        <b/>
        <sz val="12"/>
        <color indexed="12"/>
        <rFont val="Calibri"/>
        <family val="2"/>
      </rPr>
      <t xml:space="preserve">RIH WITH 1.5" DHP ON S/R N-97 COND-2 , CONFIG. (25X1" + 125X7/8" + 90X1") , </t>
    </r>
    <r>
      <rPr>
        <b/>
        <sz val="12"/>
        <color indexed="10"/>
        <rFont val="Calibri"/>
        <family val="2"/>
      </rPr>
      <t xml:space="preserve">S/U 640 MAX-II FROM SE-14 </t>
    </r>
    <r>
      <rPr>
        <b/>
        <sz val="12"/>
        <color indexed="12"/>
        <rFont val="Calibri"/>
        <family val="2"/>
      </rPr>
      <t xml:space="preserve">, </t>
    </r>
    <r>
      <rPr>
        <b/>
        <sz val="12"/>
        <color indexed="10"/>
        <rFont val="Calibri"/>
        <family val="2"/>
      </rPr>
      <t>ON STREAM 17/5/2019.</t>
    </r>
  </si>
  <si>
    <t>TRASFER S/U TO SE-40</t>
  </si>
  <si>
    <t>FOUND ROD ( 64X1" ) PARTED, FISHED OK, REPLACED, R.TRIP W/1.5" INSTEAD OF 1.75" , ON STREAM</t>
  </si>
  <si>
    <t>FOUND ROD (50X1" ) PARTED, FISHED OK, REPLACED, ON STREAM</t>
  </si>
  <si>
    <t xml:space="preserve">SEVERE F.POUND , P.FILL 33 % </t>
  </si>
  <si>
    <t>EXPRO # 3 ( TMU ) , AFTER R.TRIP</t>
  </si>
  <si>
    <t>N.P.A, RESET DHP, ON STREAM.</t>
  </si>
  <si>
    <t>NO PUMP ACTION, KILLED OK , R.TRIP , ON STREAM</t>
  </si>
  <si>
    <t>NO PUMP ACTION, RESET FOR DHP, STARTED THE WELL, NOT PROD. , R.TRIP, NOT PROD. , RESET FOR DHP , ON STREAM.</t>
  </si>
  <si>
    <t>Tested by baker sep. , found not produce</t>
  </si>
  <si>
    <t>NO PUMP ACTION, R.TRIP W/1.5" DHP, ON STREAM.</t>
  </si>
  <si>
    <t xml:space="preserve"> Tested the well found the well produce only at low pressure .</t>
  </si>
  <si>
    <r>
      <t xml:space="preserve">POLISHED ROD PARTED, REPLACED, R.TRIP W/1.5" DHP, NO PROD, RESET, ON STREAM ON </t>
    </r>
    <r>
      <rPr>
        <b/>
        <sz val="12"/>
        <color rgb="FFFF0000"/>
        <rFont val="Calibri"/>
        <family val="2"/>
        <scheme val="minor"/>
      </rPr>
      <t>15/11/2019</t>
    </r>
  </si>
  <si>
    <t>FOUND ROD NO. ( 51X7/8" ) PARTED, FISHED OK, REPLACED, R.TRIP, HYDRO TEST, HOLD OK, ON STREAM.</t>
  </si>
  <si>
    <r>
      <t xml:space="preserve">NO PUMP ACTION, RESET FOR DHP, NOT PROD. , R.TRIP, PERFORMED HYDRO-TEST , NOT HOLD , R.TRIP W/ NEW 1.5" ANCHOR PUMP,  RET. 20 X1" RODS, FAILED TO SET ANCHOR PUMP MANY TIMES,  POOH W/ S/R  , FOUND VALVE ROD SLIPT OUT , RIH W/ O-SHOT TO FISH ON ANCHOR PUMP VALVE ROD GUIDE, FISHED OK., R.TRIP / W/ NEW ANCHOR PUMP,SET ANCHOR PUMP , FOUND VALVE ROD STUCK,R.TRIP/ 1.75" ANCHOR PUMP, RET. 20 RODS, PERFORMED TBG. TEST, NOT HOLD, RET. 10 RODS, TOTAL RET. 30 RODS, SET ANCHOR @ 5125 FT ,  PERFORMED TBG. TEST, NOT HOLD, </t>
    </r>
    <r>
      <rPr>
        <b/>
        <u/>
        <sz val="12"/>
        <color theme="1"/>
        <rFont val="Calibri"/>
        <family val="2"/>
        <scheme val="minor"/>
      </rPr>
      <t>WAITING W/O.</t>
    </r>
  </si>
  <si>
    <t>SEVERE GAS INTERFERENCE , P.FILLAGE +/- 36 %</t>
  </si>
  <si>
    <t xml:space="preserve">2 7/8 " </t>
  </si>
  <si>
    <t>S-88 NEW</t>
  </si>
  <si>
    <t xml:space="preserve">B-I,II,III,V </t>
  </si>
  <si>
    <r>
      <t xml:space="preserve">UNDER W/O DUE TO TBG LEAK ,  FOUND 1 FT CRACK IN JT NO. 192 ,  TAGGED BTM @ 6028' (SCRAPPER), RE-PERF BAH-III ( 5960-5966') &amp; BAH-II (5908'-5920') (5812'-5837')(5774'-5798')   , INSTALLED   2 7/8 "ACHORED CATCHER TBG , NOW ALL INTERVALS </t>
    </r>
    <r>
      <rPr>
        <b/>
        <sz val="12"/>
        <color rgb="FF00B050"/>
        <rFont val="Calibri"/>
        <family val="2"/>
        <scheme val="minor"/>
      </rPr>
      <t>B-I,II,III,V</t>
    </r>
    <r>
      <rPr>
        <b/>
        <sz val="12"/>
        <color rgb="FF0000FF"/>
        <rFont val="Calibri"/>
        <family val="2"/>
        <scheme val="minor"/>
      </rPr>
      <t xml:space="preserve">  ON PROD  RIH W/  1.75" SLIM DHP ON </t>
    </r>
    <r>
      <rPr>
        <b/>
        <sz val="12"/>
        <color rgb="FFFF0000"/>
        <rFont val="Calibri"/>
        <family val="2"/>
        <scheme val="minor"/>
      </rPr>
      <t xml:space="preserve">S-88 NEW </t>
    </r>
    <r>
      <rPr>
        <b/>
        <sz val="12"/>
        <color rgb="FF0000FF"/>
        <rFont val="Calibri"/>
        <family val="2"/>
        <scheme val="minor"/>
      </rPr>
      <t>(</t>
    </r>
    <r>
      <rPr>
        <b/>
        <sz val="12"/>
        <color rgb="FFFF0000"/>
        <rFont val="Calibri"/>
        <family val="2"/>
        <scheme val="minor"/>
      </rPr>
      <t>1" is slim S/R</t>
    </r>
    <r>
      <rPr>
        <b/>
        <sz val="12"/>
        <color rgb="FF0000FF"/>
        <rFont val="Calibri"/>
        <family val="2"/>
        <scheme val="minor"/>
      </rPr>
      <t>) (</t>
    </r>
    <r>
      <rPr>
        <b/>
        <sz val="12"/>
        <color rgb="FFFF0000"/>
        <rFont val="Calibri"/>
        <family val="2"/>
        <scheme val="minor"/>
      </rPr>
      <t>25X1"+125X7/8"+82X1"</t>
    </r>
    <r>
      <rPr>
        <b/>
        <sz val="12"/>
        <color rgb="FF0000FF"/>
        <rFont val="Calibri"/>
        <family val="2"/>
        <scheme val="minor"/>
      </rPr>
      <t xml:space="preserve">)  , ON STREAM </t>
    </r>
    <r>
      <rPr>
        <b/>
        <sz val="12"/>
        <color rgb="FFFF0000"/>
        <rFont val="Calibri"/>
        <family val="2"/>
        <scheme val="minor"/>
      </rPr>
      <t>11/12/2019</t>
    </r>
  </si>
  <si>
    <t xml:space="preserve">F. POUND, P.FILLAGE +/- 64 % </t>
  </si>
  <si>
    <t>NO PUMP ACTION, R.TRIP WITH 1.5" DHP, ON STREAM 28/12/2019</t>
  </si>
  <si>
    <r>
      <t xml:space="preserve">NO PUMP ACTION , R.TRIP, ON STREAM </t>
    </r>
    <r>
      <rPr>
        <b/>
        <sz val="12"/>
        <color rgb="FFFF0000"/>
        <rFont val="Calibri"/>
        <family val="2"/>
        <scheme val="minor"/>
      </rPr>
      <t>ON 2/1/2020</t>
    </r>
  </si>
  <si>
    <t>EXPRO # 2 ( TMU )</t>
  </si>
  <si>
    <r>
      <t xml:space="preserve">NO PUMP ACTION, RESET DHP, </t>
    </r>
    <r>
      <rPr>
        <b/>
        <sz val="12"/>
        <color rgb="FFFF0000"/>
        <rFont val="Calibri"/>
        <family val="2"/>
        <scheme val="minor"/>
      </rPr>
      <t>ON STREAM ON 11/1/2020</t>
    </r>
  </si>
  <si>
    <t xml:space="preserve">NO PUMP ACTION , SPACE IN DHP , ON STREAM </t>
  </si>
  <si>
    <t>PLAN TO DECEASE S.L. F/128" T/112"</t>
  </si>
  <si>
    <t xml:space="preserve">B-I (5826-5832), (5842-5878)
B-IV (6030'- 6038'), (6050'- 6066') </t>
  </si>
  <si>
    <t xml:space="preserve">B-I,II,III,IV,V </t>
  </si>
  <si>
    <t>BAH-I (5774' - 5798'), (5812' - 5837')
BAH-II   (5908' - 5920') 
BAH-III  (5960' - 5966')
B-IV ( 5996-6000 )'
BAH-V   (6062' - 6076')</t>
  </si>
  <si>
    <t>POOH W/ S/R &amp; SLIM ANCHOR PUMP, L/D SAME BESIDE THE WELL.</t>
  </si>
  <si>
    <r>
      <t xml:space="preserve"> -  RIH with 2.24" G.C. , tagged R-nipple at 5984 FT ( S.L. depth ) , RIH with 2" G.C. , tagged T.D. at 6006 FT ( correlated depth by S.L.) , detected F.L at 4500 ft
 -  R/U for SAPESCO E.L.
- RIH with 1 9/16"  Thru TBG guns 6 SPF,HMX, SDP , tagged TD by E.L. at 6012 FT , correlated depth ok , perforated B-IV ( 5996-6000 ) 4 FT 
</t>
    </r>
    <r>
      <rPr>
        <b/>
        <sz val="12"/>
        <color rgb="FFFF0000"/>
        <rFont val="Calibri"/>
        <family val="2"/>
        <scheme val="minor"/>
      </rPr>
      <t xml:space="preserve"> RIH W/ 1.75" , ON STREAM</t>
    </r>
  </si>
  <si>
    <r>
      <t xml:space="preserve">Performed dummy run by 2.34 G.C, tagged TD at 6185 ft ( correlated depth ), Perforated B-IV (6030' - 6038') 8 ft &amp; (6050' - 6066') 16 ft by 2 1/8" Through TBG gun, 6 SPF, SDP, HMX. Correlated by GR to open hole log, checked guns on surface, completely fired.
</t>
    </r>
    <r>
      <rPr>
        <b/>
        <sz val="12"/>
        <color rgb="FFFF0000"/>
        <rFont val="Calibri"/>
        <family val="2"/>
        <scheme val="minor"/>
      </rPr>
      <t>RIH W/ 1.5" DHP , ON STREAM</t>
    </r>
  </si>
  <si>
    <r>
      <t xml:space="preserve">
</t>
    </r>
    <r>
      <rPr>
        <b/>
        <sz val="12"/>
        <color rgb="FFFF0000"/>
        <rFont val="Calibri"/>
        <family val="2"/>
        <scheme val="minor"/>
      </rPr>
      <t>RIH W/1.5" S.H.DHP</t>
    </r>
    <r>
      <rPr>
        <b/>
        <sz val="12"/>
        <color rgb="FF0000FF"/>
        <rFont val="Calibri"/>
        <family val="2"/>
        <scheme val="minor"/>
      </rPr>
      <t xml:space="preserve">, NO PROD, RESET DHP, R.TRIP W/1.5" SLIM DHP, NO PROD, RESET DHP, </t>
    </r>
  </si>
  <si>
    <t>B-IV (6030' - 6038') 8 ft
 &amp; (6050' - 6066') 16</t>
  </si>
  <si>
    <t>B-lll ( 5958 -5968) 10 ft and  B-IV (6030-6036) 6 ft</t>
  </si>
  <si>
    <t>* R/U for Gharib S/L, RIH W/ 2.23" G.C., Tagged R-Nipple @ 5815 ft ( S.L depth ),POOH. 
RIH W/ 2" G.C., Tagged T.D. @ 6122 ft ( S.L depth),POOH.,All perfs. intervals clear ,Detected F.L @ 3900 ft.</t>
  </si>
  <si>
    <t>EXPRO TMU# 3</t>
  </si>
  <si>
    <t>M-II-640-365-144</t>
  </si>
  <si>
    <t>640 M-II-365-144</t>
  </si>
  <si>
    <t>CHANGE S.L. F/ 128" T/ 112".</t>
  </si>
  <si>
    <r>
      <t xml:space="preserve">NO PUMP ACTION , R.TRIP W/ 1.75" ANCHOR PUMP, RET. (5+5) RODS, S/R CONFG. (60X1" + 120X7/8" + 24X1"), TBG. TEST NOT HOLD, </t>
    </r>
    <r>
      <rPr>
        <b/>
        <sz val="12"/>
        <color indexed="10"/>
        <rFont val="Calibri"/>
        <family val="2"/>
      </rPr>
      <t>WAITING W/O</t>
    </r>
    <r>
      <rPr>
        <b/>
        <sz val="12"/>
        <color indexed="12"/>
        <rFont val="Calibri"/>
        <family val="2"/>
      </rPr>
      <t>, POOH W/ S/R &amp; 1.75" ANCHOR PUMP &amp; L/D SAME BESIDE WELL. (NO S/U)</t>
    </r>
  </si>
  <si>
    <t>DECREASED S.L. F/ 128" T/ 112".DUE TO  FLIUD POUND PROBLEM.</t>
  </si>
  <si>
    <t>DECREASED S.L. F/ 128" T/ 112". DUE TO FLIUD POUND PROBLEM.</t>
  </si>
  <si>
    <t xml:space="preserve">W.C INCREASED F/ 60 % TO 80 %. </t>
  </si>
  <si>
    <t>W.C +/- 48 %</t>
  </si>
  <si>
    <t>W.C +/- 2 %</t>
  </si>
  <si>
    <t>W.C +/- 60 %</t>
  </si>
  <si>
    <t xml:space="preserve">STOPPED THE WELL DUE TO W.C = 100 % </t>
  </si>
  <si>
    <t>STOPPED THE WELL DUE TO HIGH W.C  (100%)</t>
  </si>
  <si>
    <t>W.C INCREASED TO 98 %</t>
  </si>
  <si>
    <t>W.C+/- 40 %</t>
  </si>
  <si>
    <t>W.C +/- 70 %</t>
  </si>
  <si>
    <t>W.C = 55 %</t>
  </si>
  <si>
    <t>RUN THE WELL ON TIMER MODE DUE TO HIGH W.C ( 2 HRs ON / 2 HRs OFF )</t>
  </si>
  <si>
    <t xml:space="preserve">W.C +/- 25 % , EXPECTED LOW PUMP EFF. </t>
  </si>
  <si>
    <t>W.C INCREASED F/ 50 % TO 70 %</t>
  </si>
  <si>
    <t>W.C +/- 1 %</t>
  </si>
  <si>
    <t>W.C +/- 95 %</t>
  </si>
  <si>
    <t>W.C = 40 %</t>
  </si>
  <si>
    <t>W.C+/- 50 %</t>
  </si>
  <si>
    <t>ROD NO. 51*7/8" PARTED, FISHED OK, R.TRIP W/1.5" SLIM DHP, ON STREAM.</t>
  </si>
  <si>
    <t>POOH ALL S/R</t>
  </si>
  <si>
    <r>
      <t xml:space="preserve">NO PUMP ACTION, R.TRIP, NO PROD., RESET, TBG. TEST, HOLD, NO PROD., changed DHP SET, TBG TEST, HOLD OK, </t>
    </r>
    <r>
      <rPr>
        <b/>
        <sz val="12"/>
        <color rgb="FFFF0000"/>
        <rFont val="Calibri"/>
        <family val="2"/>
        <scheme val="minor"/>
      </rPr>
      <t>ON STRAM 16/4/2020</t>
    </r>
  </si>
  <si>
    <t>CHANGED S.L. F/119" T/96"</t>
  </si>
  <si>
    <t>96''</t>
  </si>
  <si>
    <r>
      <t xml:space="preserve">NO PUMP ACTION, RESET FOR DHP, NO PROD, </t>
    </r>
    <r>
      <rPr>
        <b/>
        <sz val="12"/>
        <color rgb="FFFF0000"/>
        <rFont val="Calibri"/>
        <family val="2"/>
        <scheme val="minor"/>
      </rPr>
      <t>R.TRIP W/1.5" SLIM DHP</t>
    </r>
    <r>
      <rPr>
        <b/>
        <sz val="12"/>
        <color rgb="FF0000FF"/>
        <rFont val="Calibri"/>
        <family val="2"/>
        <scheme val="minor"/>
      </rPr>
      <t>, TBG TEST HOLD , ON STREAM.</t>
    </r>
  </si>
  <si>
    <t>NO PUMP ACTION, RESET FOR DHP, FOUND PLUNGER STUCK, R.TRIP, STARTED THE WELL, FOUND NOT PROD. , RESET FOR DHP, HYDRO TEST, HOLD OK, ON STREAM 30/5/2020</t>
  </si>
  <si>
    <t>NO PUMP ACTION, R.TRIP, FOUND ACTION &amp; SUCTION, R.TRIP W/1.75" SLIM ANCHOR, RET. ( 10+15+5 X1" ) RODS, SET ANCHOR @ 5250 FT, HYDRO TEST, HOLD OK, ON STREAM.</t>
  </si>
  <si>
    <t>TOT. RET. 30 RODS</t>
  </si>
  <si>
    <r>
      <t xml:space="preserve">EXPRO # 3 ( TMU ),  </t>
    </r>
    <r>
      <rPr>
        <b/>
        <sz val="12"/>
        <color rgb="FFFF0000"/>
        <rFont val="Calibri"/>
        <family val="2"/>
        <scheme val="minor"/>
      </rPr>
      <t xml:space="preserve"> S.L= 112"</t>
    </r>
  </si>
  <si>
    <t>EXPRO TMU# 2</t>
  </si>
  <si>
    <t xml:space="preserve">EXPRO # 2 (TMU)           </t>
  </si>
  <si>
    <t>NO PUMP ACTION, RESET DHP, NO PROD., R.TRIP, ON STREAM.</t>
  </si>
  <si>
    <t xml:space="preserve">BAKER, Anchor pump , ret. 30 rods </t>
  </si>
  <si>
    <t>FRICTION , P.FILLAGE 95%</t>
  </si>
  <si>
    <t>TOT. RET. 6 RODS</t>
  </si>
  <si>
    <t>TOT. RET. 9 RODS</t>
  </si>
  <si>
    <r>
      <t xml:space="preserve">NO PUMP ACTION, </t>
    </r>
    <r>
      <rPr>
        <b/>
        <sz val="12"/>
        <color rgb="FFFF0000"/>
        <rFont val="Calibri"/>
        <family val="2"/>
        <scheme val="minor"/>
      </rPr>
      <t>R.TRIP W/1.5" ANCHOR PUMP</t>
    </r>
    <r>
      <rPr>
        <b/>
        <sz val="12"/>
        <color rgb="FF0000FF"/>
        <rFont val="Calibri"/>
        <family val="2"/>
        <scheme val="minor"/>
      </rPr>
      <t xml:space="preserve">, RET. 3 ROD, </t>
    </r>
    <r>
      <rPr>
        <b/>
        <sz val="12"/>
        <color rgb="FFFF0000"/>
        <rFont val="Calibri"/>
        <family val="2"/>
        <scheme val="minor"/>
      </rPr>
      <t>SET PUMP AT 5650 FT</t>
    </r>
    <r>
      <rPr>
        <b/>
        <sz val="12"/>
        <color rgb="FF0000FF"/>
        <rFont val="Calibri"/>
        <family val="2"/>
        <scheme val="minor"/>
      </rPr>
      <t>, TBG TEST HOLD, S/R CONFG (25*1" + 114*7/8" + 87*1"), ON STREAM</t>
    </r>
  </si>
  <si>
    <t>TOT. RET. 45 RODS</t>
  </si>
  <si>
    <r>
      <t xml:space="preserve">NO PUMP ACTION, R.TRIP WITH NEW/1.75" SLIM ANCHOR, RET. (10+5)X1" RODS, </t>
    </r>
    <r>
      <rPr>
        <b/>
        <sz val="12"/>
        <color rgb="FFFF0000"/>
        <rFont val="Calibri"/>
        <family val="2"/>
        <scheme val="minor"/>
      </rPr>
      <t xml:space="preserve">SET ANCHOR PUMP AT 4875 FT, </t>
    </r>
    <r>
      <rPr>
        <b/>
        <sz val="12"/>
        <color rgb="FF0000FF"/>
        <rFont val="Calibri"/>
        <family val="2"/>
        <scheme val="minor"/>
      </rPr>
      <t xml:space="preserve">TBG.TEST, NOT HOLD, </t>
    </r>
    <r>
      <rPr>
        <b/>
        <sz val="12"/>
        <color rgb="FFFF0000"/>
        <rFont val="Calibri"/>
        <family val="2"/>
        <scheme val="minor"/>
      </rPr>
      <t>WWO ,POOH W/ S/R &amp; ANCHOR PUMP, L/D SAME</t>
    </r>
  </si>
  <si>
    <r>
      <t xml:space="preserve"> - R/U for </t>
    </r>
    <r>
      <rPr>
        <b/>
        <sz val="12"/>
        <color rgb="FFFF0000"/>
        <rFont val="Calibri"/>
        <family val="2"/>
        <scheme val="minor"/>
      </rPr>
      <t>Schl.</t>
    </r>
    <r>
      <rPr>
        <b/>
        <sz val="12"/>
        <color rgb="FF0000FF"/>
        <rFont val="Calibri"/>
        <family val="2"/>
        <scheme val="minor"/>
      </rPr>
      <t xml:space="preserve"> S/L
- RIH with 2.34" G.C., tagged P.S.N. at 5986 ft ( S.L. depth ). 
- RIH with 2" G.C., tagged T.D. at 6146 ft ( S.L. depth ).
 - </t>
    </r>
    <r>
      <rPr>
        <b/>
        <sz val="12"/>
        <color rgb="FFFF0000"/>
        <rFont val="Calibri"/>
        <family val="2"/>
        <scheme val="minor"/>
      </rPr>
      <t>Min. speed can be achieved by Schl. S.L. is 10 ft/min.</t>
    </r>
  </si>
  <si>
    <t>FLUID POUND ,  P.FILLAGE +/- 83 %</t>
  </si>
  <si>
    <t>SLIGHT GAS INTERFERENCE , P.FILL +/- 90 % , After add B-III ( Current interval B-I,III )  &amp; HITTING DOWN</t>
  </si>
  <si>
    <r>
      <rPr>
        <b/>
        <sz val="12"/>
        <color rgb="FF0000FF"/>
        <rFont val="Calibri"/>
        <family val="2"/>
        <scheme val="minor"/>
      </rPr>
      <t xml:space="preserve">NO PUMP ACTION, </t>
    </r>
    <r>
      <rPr>
        <b/>
        <sz val="12"/>
        <color indexed="10"/>
        <rFont val="Calibri"/>
        <family val="2"/>
        <scheme val="minor"/>
      </rPr>
      <t>WAITING P/U</t>
    </r>
  </si>
  <si>
    <t>PERF</t>
  </si>
  <si>
    <t>PERf</t>
  </si>
  <si>
    <t>B-I
B-II
B-III (FRAC)
B-IV (FRAC)
KHOMAN</t>
  </si>
  <si>
    <r>
      <rPr>
        <b/>
        <sz val="12"/>
        <color rgb="FF59B61A"/>
        <rFont val="Calibri"/>
        <family val="2"/>
        <scheme val="minor"/>
      </rPr>
      <t xml:space="preserve"> B-I </t>
    </r>
    <r>
      <rPr>
        <b/>
        <sz val="12"/>
        <rFont val="Calibri"/>
        <family val="2"/>
        <scheme val="minor"/>
      </rPr>
      <t>(</t>
    </r>
    <r>
      <rPr>
        <b/>
        <sz val="12"/>
        <color indexed="12"/>
        <rFont val="Calibri"/>
        <family val="2"/>
      </rPr>
      <t>5792-5804) ,</t>
    </r>
    <r>
      <rPr>
        <b/>
        <sz val="12"/>
        <color indexed="17"/>
        <rFont val="Calibri"/>
        <family val="2"/>
      </rPr>
      <t xml:space="preserve">
B-III</t>
    </r>
    <r>
      <rPr>
        <b/>
        <sz val="12"/>
        <color indexed="12"/>
        <rFont val="Calibri"/>
        <family val="2"/>
      </rPr>
      <t xml:space="preserve"> (5934-5944) ,(5964-5970),(5980-5998) ,
</t>
    </r>
    <r>
      <rPr>
        <b/>
        <sz val="12"/>
        <color indexed="17"/>
        <rFont val="Calibri"/>
        <family val="2"/>
      </rPr>
      <t>BIV</t>
    </r>
    <r>
      <rPr>
        <b/>
        <sz val="12"/>
        <color indexed="12"/>
        <rFont val="Calibri"/>
        <family val="2"/>
      </rPr>
      <t xml:space="preserve"> (6003-6020), (6033-6060 ) </t>
    </r>
  </si>
  <si>
    <t>B-I,III,IV</t>
  </si>
  <si>
    <t>B-I
B-II
B-III
B-IV
B-V</t>
  </si>
  <si>
    <t>B-I,II,IV,V(UPPER)</t>
  </si>
  <si>
    <t>B-I,IV,V</t>
  </si>
  <si>
    <r>
      <rPr>
        <b/>
        <sz val="12"/>
        <color rgb="FF00B050"/>
        <rFont val="Calibri"/>
        <family val="2"/>
        <scheme val="minor"/>
      </rPr>
      <t>B-I</t>
    </r>
    <r>
      <rPr>
        <b/>
        <sz val="12"/>
        <color rgb="FF0000FF"/>
        <rFont val="Calibri"/>
        <family val="2"/>
        <scheme val="minor"/>
      </rPr>
      <t xml:space="preserve"> (5746-5751), (5756-5767), (5786-5791)
</t>
    </r>
    <r>
      <rPr>
        <b/>
        <sz val="12"/>
        <color rgb="FF00B050"/>
        <rFont val="Calibri"/>
        <family val="2"/>
        <scheme val="minor"/>
      </rPr>
      <t>B-IV</t>
    </r>
    <r>
      <rPr>
        <b/>
        <sz val="12"/>
        <color rgb="FF0000FF"/>
        <rFont val="Calibri"/>
        <family val="2"/>
        <scheme val="minor"/>
      </rPr>
      <t xml:space="preserve"> (5942-5960)
</t>
    </r>
    <r>
      <rPr>
        <b/>
        <sz val="12"/>
        <color rgb="FF00B050"/>
        <rFont val="Calibri"/>
        <family val="2"/>
        <scheme val="minor"/>
      </rPr>
      <t>B-V</t>
    </r>
    <r>
      <rPr>
        <b/>
        <sz val="12"/>
        <color rgb="FF0000FF"/>
        <rFont val="Calibri"/>
        <family val="2"/>
        <scheme val="minor"/>
      </rPr>
      <t xml:space="preserve"> (5974-5978), (5992-5998), (6006-6011), (6017-6020), (6024-6028)</t>
    </r>
    <r>
      <rPr>
        <b/>
        <sz val="12"/>
        <rFont val="Calibri"/>
        <family val="2"/>
        <scheme val="minor"/>
      </rPr>
      <t xml:space="preserve">
</t>
    </r>
    <r>
      <rPr>
        <b/>
        <sz val="12"/>
        <color rgb="FFFF0000"/>
        <rFont val="Calibri"/>
        <family val="2"/>
        <scheme val="minor"/>
      </rPr>
      <t>B-V (6054-6061), (6063-6079) ISOLATED BY 7" BP @6050 + 10' CEMENT ABOVE</t>
    </r>
  </si>
  <si>
    <t>B-I,IV,V(UPPER)</t>
  </si>
  <si>
    <t>B-I,III,IV,B-V(UPPER)</t>
  </si>
  <si>
    <t>B-I,III,IV,V</t>
  </si>
  <si>
    <t>B-I,II,III,V</t>
  </si>
  <si>
    <r>
      <t xml:space="preserve"> RIH with 2.34" G.C., tagged P.S.N. at 6020 ft ( S.L. depth ) 
- RIH with 2" G.C., tagged T.D. at 6180 ft ( S.L. depth ) ,all perf. Are clear
</t>
    </r>
    <r>
      <rPr>
        <b/>
        <sz val="12"/>
        <color rgb="FFFF0000"/>
        <rFont val="Calibri"/>
        <family val="2"/>
        <scheme val="minor"/>
      </rPr>
      <t>- Min. speed can be achieved by Gharib S.L. is 20 ft/min</t>
    </r>
    <r>
      <rPr>
        <b/>
        <sz val="12"/>
        <color rgb="FF0000FF"/>
        <rFont val="Calibri"/>
        <family val="2"/>
        <scheme val="minor"/>
      </rPr>
      <t xml:space="preserve"> ( Max speed required for multibarrier corrosion log is 16 ft/m. </t>
    </r>
  </si>
  <si>
    <t>*  R/U for Sapesco E/L, RIH with 1 11/16" T.T. guns, 6 SPF, HMX, SDP , 
Perforated B-lll ( 5958 -5968) 10 ft and  B-IV (6030-6036) 6 ft</t>
  </si>
  <si>
    <t>B-I,V</t>
  </si>
  <si>
    <r>
      <t xml:space="preserve"> PLUNGER STUCKED , </t>
    </r>
    <r>
      <rPr>
        <b/>
        <sz val="12"/>
        <color rgb="FF0000FF"/>
        <rFont val="Calibri"/>
        <family val="2"/>
        <scheme val="minor"/>
      </rPr>
      <t xml:space="preserve">R.TRIP W/ NEW ANCHOR PUMP, </t>
    </r>
    <r>
      <rPr>
        <b/>
        <sz val="12"/>
        <rFont val="Calibri"/>
        <family val="2"/>
        <scheme val="minor"/>
      </rPr>
      <t>SET MANY TIMES, RETRIEVED THE PUMP, FOUND SCALE  ON PUMP BODY</t>
    </r>
    <r>
      <rPr>
        <b/>
        <sz val="12"/>
        <color rgb="FF0000FF"/>
        <rFont val="Calibri"/>
        <family val="2"/>
        <scheme val="minor"/>
      </rPr>
      <t xml:space="preserve"> (CARBONATE COMP.AS IRON CARBONATE=75%), </t>
    </r>
    <r>
      <rPr>
        <b/>
        <sz val="12"/>
        <rFont val="Calibri"/>
        <family val="2"/>
        <scheme val="minor"/>
      </rPr>
      <t>SPOT HCL, RIH W/ 1.5" ANCHOR PUMP &amp; S/R</t>
    </r>
    <r>
      <rPr>
        <b/>
        <sz val="12"/>
        <color rgb="FF0000FF"/>
        <rFont val="Calibri"/>
        <family val="2"/>
        <scheme val="minor"/>
      </rPr>
      <t xml:space="preserve">, FOUND OBSRUCTION @ DEPTH 200', RIH W/ BRUSH ON S/R,  </t>
    </r>
    <r>
      <rPr>
        <b/>
        <sz val="12"/>
        <rFont val="Calibri"/>
        <family val="2"/>
        <scheme val="minor"/>
      </rPr>
      <t>MANY TRIALS TO RIH W/ NEW ANCHOR PUMP &amp; S/R,</t>
    </r>
    <r>
      <rPr>
        <b/>
        <sz val="12"/>
        <color rgb="FF0000FF"/>
        <rFont val="Calibri"/>
        <family val="2"/>
        <scheme val="minor"/>
      </rPr>
      <t xml:space="preserve"> FOUND OBSRUCTION @ DEPTH 200'-250', POOH W/ S/R AND ANCHOR PUMP &amp; L/D SAME IN PROGRESS ( SENT TO W/H) </t>
    </r>
    <r>
      <rPr>
        <b/>
        <sz val="12"/>
        <rFont val="Calibri"/>
        <family val="2"/>
        <scheme val="minor"/>
      </rPr>
      <t>,</t>
    </r>
    <r>
      <rPr>
        <b/>
        <sz val="12"/>
        <color indexed="10"/>
        <rFont val="Calibri"/>
        <family val="2"/>
      </rPr>
      <t xml:space="preserve"> WAITING FOR W/O</t>
    </r>
  </si>
  <si>
    <t xml:space="preserve">B-I, B-III &amp; B-IV  </t>
  </si>
  <si>
    <t>INCREASED SH.S. F/ 8" T/ 10"</t>
  </si>
  <si>
    <t>NPA</t>
  </si>
  <si>
    <t xml:space="preserve">  R/U for Schl. S/L
 - RIH with 2 centralizer + 5 ft weight bar as dummy run , passed to 6135 ft ( S.L. depth ), observed error +/- 0.5 : 1 M / 100 M, accepted by setcore rep. 
-RIH W/multi barrier corrosion logging string to depth 6140 ft with speed 120 FT/M , start logging from 6140 to surface with speed 12 FT/M .
- RIH again till depth 300 ft for calibration , pooh with same speed 12 FT/M . 
-R/D for SLB S/L , SETCORE logging string , DUMP data.</t>
  </si>
  <si>
    <r>
      <rPr>
        <b/>
        <sz val="12"/>
        <color rgb="FFFF0000"/>
        <rFont val="Calibri"/>
        <family val="2"/>
        <scheme val="minor"/>
      </rPr>
      <t>UNDER W/O DUE TO TBG LEAK</t>
    </r>
    <r>
      <rPr>
        <b/>
        <sz val="12"/>
        <color rgb="FF0000FF"/>
        <rFont val="Calibri"/>
        <family val="2"/>
        <scheme val="minor"/>
      </rPr>
      <t xml:space="preserve">, TAGGED BTM @ 6,190 FT BY EXISTING COMPL. STRING, </t>
    </r>
    <r>
      <rPr>
        <b/>
        <sz val="12"/>
        <rFont val="Calibri"/>
        <family val="2"/>
        <scheme val="minor"/>
      </rPr>
      <t>FOUND CRACK IN JT#193</t>
    </r>
    <r>
      <rPr>
        <b/>
        <sz val="12"/>
        <color rgb="FF0000FF"/>
        <rFont val="Calibri"/>
        <family val="2"/>
        <scheme val="minor"/>
      </rPr>
      <t xml:space="preserve">, </t>
    </r>
    <r>
      <rPr>
        <b/>
        <sz val="12"/>
        <color rgb="FF339933"/>
        <rFont val="Calibri"/>
        <family val="2"/>
        <scheme val="minor"/>
      </rPr>
      <t>INSTALL ANCHOR CATCHER COMPL. ON 2-7/8" TBG</t>
    </r>
    <r>
      <rPr>
        <b/>
        <sz val="12"/>
        <color rgb="FF0000FF"/>
        <rFont val="Calibri"/>
        <family val="2"/>
        <scheme val="minor"/>
      </rPr>
      <t xml:space="preserve">, RIH W/1.5" SLIM DHP ON S/R NEW D-78 APERGY (25*1" + 125*7/8" + 79*1"), ON STREAM ON </t>
    </r>
    <r>
      <rPr>
        <b/>
        <sz val="12"/>
        <color rgb="FFFF0000"/>
        <rFont val="Calibri"/>
        <family val="2"/>
        <scheme val="minor"/>
      </rPr>
      <t>30/8/2020</t>
    </r>
  </si>
  <si>
    <t xml:space="preserve"> B-I (5845-5849) ,( 5854 -5868  ), {5888-5898}  
  B-II (5968-5971 )
B-III {5993-5998} , {6019-6033} 
B-IV {6043-6060}, { 6080- 6088}  </t>
  </si>
  <si>
    <t>NEW D-78 APERGY</t>
  </si>
  <si>
    <t>TOT. RET. 10 RODS</t>
  </si>
  <si>
    <t>1.75'' SLIM ANCHOR</t>
  </si>
  <si>
    <r>
      <t xml:space="preserve">NO PUMP ACTION, R.TRIP W/1.75" S.H.DHP, NO PROD, R.TRIP W/1.75" SLIM ANCHOR PUMP, RET. 10*1" RODS, </t>
    </r>
    <r>
      <rPr>
        <b/>
        <sz val="12"/>
        <color rgb="FFFF0000"/>
        <rFont val="Calibri"/>
        <family val="2"/>
        <charset val="204"/>
        <scheme val="minor"/>
      </rPr>
      <t>SET PUMP AT 5550 FT</t>
    </r>
    <r>
      <rPr>
        <b/>
        <sz val="12"/>
        <color rgb="FF0000FF"/>
        <rFont val="Calibri"/>
        <family val="2"/>
        <scheme val="minor"/>
      </rPr>
      <t>, TBG TEST HOLD, ON STREAM.</t>
    </r>
  </si>
  <si>
    <t xml:space="preserve">Telemetry </t>
  </si>
  <si>
    <t>Baker  SH.S.10"</t>
  </si>
  <si>
    <t>EXPRO #3(TMU) , ANCHOR PUMP</t>
  </si>
  <si>
    <t>1.5'' DHP</t>
  </si>
  <si>
    <t>SIWHP= 500 PSI, DIVERTED TO PROD., W.C 93%, SAL.= 80849 CL (KHARITA FM), EXPECTED WATER THROUGH</t>
  </si>
  <si>
    <t>CSG. PRES.  200 PSI</t>
  </si>
  <si>
    <r>
      <t>ROD NO.</t>
    </r>
    <r>
      <rPr>
        <b/>
        <sz val="12"/>
        <color rgb="FFFF0000"/>
        <rFont val="Calibri"/>
        <family val="2"/>
        <charset val="204"/>
        <scheme val="minor"/>
      </rPr>
      <t xml:space="preserve"> (53*7/8")</t>
    </r>
    <r>
      <rPr>
        <b/>
        <sz val="12"/>
        <color rgb="FF0000FF"/>
        <rFont val="Calibri"/>
        <family val="2"/>
        <scheme val="minor"/>
      </rPr>
      <t xml:space="preserve"> PARTED, FISHED OK, R.TRIP W/1.5" SLIM DHP, ON STREAM</t>
    </r>
  </si>
  <si>
    <t xml:space="preserve"> CSG PRESS. = 935 PSI</t>
  </si>
  <si>
    <t xml:space="preserve"> CSG PRESS. = 150 PSI</t>
  </si>
  <si>
    <r>
      <t xml:space="preserve">NO PUMP ACTION, </t>
    </r>
    <r>
      <rPr>
        <b/>
        <sz val="14"/>
        <color rgb="FFFF0000"/>
        <rFont val="Calibri"/>
        <family val="2"/>
        <charset val="204"/>
        <scheme val="minor"/>
      </rPr>
      <t xml:space="preserve">2 </t>
    </r>
    <r>
      <rPr>
        <b/>
        <sz val="12"/>
        <color rgb="FF0000FF"/>
        <rFont val="Calibri"/>
        <family val="2"/>
        <scheme val="minor"/>
      </rPr>
      <t>R.TRIP, ON STREAM.</t>
    </r>
  </si>
  <si>
    <t>POOH S/R &amp; DHP , L/D BESIDE THE WELL, INSTALLED X-TREE MASTER VALVE ON W/H</t>
  </si>
  <si>
    <t>REPLACED S/R WELL HEAD BY X-TREE MASTER VALVE</t>
  </si>
  <si>
    <t>SLIGHT F.POUND, P.FILLAGE +/- 95 %</t>
  </si>
  <si>
    <t>NORMAL CARD , PLAN TOP PERFORM PROD. TEST</t>
  </si>
  <si>
    <r>
      <t>ROD NO.</t>
    </r>
    <r>
      <rPr>
        <b/>
        <sz val="12"/>
        <color rgb="FFFF0000"/>
        <rFont val="Calibri"/>
        <family val="2"/>
        <charset val="204"/>
        <scheme val="minor"/>
      </rPr>
      <t xml:space="preserve"> (45*7/8")</t>
    </r>
    <r>
      <rPr>
        <b/>
        <sz val="12"/>
        <color rgb="FF0000FF"/>
        <rFont val="Calibri"/>
        <family val="2"/>
        <scheme val="minor"/>
      </rPr>
      <t xml:space="preserve"> PARTED, FISHED , REPLACED, ON STREAM</t>
    </r>
  </si>
  <si>
    <r>
      <t xml:space="preserve">NO PUMP ACTION, </t>
    </r>
    <r>
      <rPr>
        <b/>
        <sz val="12"/>
        <color rgb="FFFF0000"/>
        <rFont val="Calibri"/>
        <family val="2"/>
        <charset val="204"/>
        <scheme val="minor"/>
      </rPr>
      <t>R.TRIP W/1.5" SLIM DHP</t>
    </r>
    <r>
      <rPr>
        <b/>
        <sz val="12"/>
        <color rgb="FF0000FF"/>
        <rFont val="Calibri"/>
        <family val="2"/>
        <scheme val="minor"/>
      </rPr>
      <t>, TBG TEST HOLD, ON STREAM.</t>
    </r>
  </si>
  <si>
    <t>TV LEAK, PLAN TO PERFORM PRO. TEST</t>
  </si>
  <si>
    <t>N.P.A</t>
  </si>
  <si>
    <r>
      <t xml:space="preserve">NO PUMP ACTION, FOUND D.F.L. AT PUMP DEPTH, </t>
    </r>
    <r>
      <rPr>
        <b/>
        <sz val="12"/>
        <color rgb="FFFF0000"/>
        <rFont val="Calibri"/>
        <family val="2"/>
        <charset val="204"/>
        <scheme val="minor"/>
      </rPr>
      <t>STOPPED DUE TO LOW PRODUCTIVITY</t>
    </r>
  </si>
  <si>
    <t>POOH S/R AND PUMP BESIDE WELL.</t>
  </si>
  <si>
    <r>
      <t xml:space="preserve">NO PUMP ACTION, </t>
    </r>
    <r>
      <rPr>
        <b/>
        <sz val="12"/>
        <color rgb="FFFF0000"/>
        <rFont val="Calibri"/>
        <family val="2"/>
        <charset val="204"/>
        <scheme val="minor"/>
      </rPr>
      <t>R.TRIP W/1.5" DHP</t>
    </r>
    <r>
      <rPr>
        <b/>
        <sz val="12"/>
        <color rgb="FF0000FF"/>
        <rFont val="Calibri"/>
        <family val="2"/>
        <scheme val="minor"/>
      </rPr>
      <t xml:space="preserve">, ON STREAM </t>
    </r>
    <r>
      <rPr>
        <b/>
        <sz val="12"/>
        <color rgb="FFFF0000"/>
        <rFont val="Calibri"/>
        <family val="2"/>
        <charset val="204"/>
        <scheme val="minor"/>
      </rPr>
      <t>15/1/2021</t>
    </r>
  </si>
  <si>
    <t>D-78 COND-I (APERGY)</t>
  </si>
  <si>
    <t>25X1"+115X7/8"+92X1" SLIM</t>
  </si>
  <si>
    <t>NO PUMP ACTION, R.TRIP, CHANGED ALL S/R STRING, NEW S/R CONFG. (25X1"+115X7/8"+92X1") (1" SLIM) D-78 COND-I (APERGY), HYDRO TEST, HOLD OK, ON STREAM.</t>
  </si>
  <si>
    <t>TOT. RET. 8 RODS</t>
  </si>
  <si>
    <r>
      <t xml:space="preserve">NO PUMP ACTION, </t>
    </r>
    <r>
      <rPr>
        <b/>
        <sz val="14"/>
        <color rgb="FFFF0000"/>
        <rFont val="Calibri"/>
        <family val="2"/>
        <charset val="204"/>
        <scheme val="minor"/>
      </rPr>
      <t>2</t>
    </r>
    <r>
      <rPr>
        <b/>
        <sz val="12"/>
        <color rgb="FF0000FF"/>
        <rFont val="Calibri"/>
        <family val="2"/>
        <scheme val="minor"/>
      </rPr>
      <t xml:space="preserve"> </t>
    </r>
    <r>
      <rPr>
        <b/>
        <sz val="12"/>
        <color rgb="FFFF0000"/>
        <rFont val="Calibri"/>
        <family val="2"/>
        <charset val="204"/>
        <scheme val="minor"/>
      </rPr>
      <t>R.TRIP W/1.5" DHP</t>
    </r>
    <r>
      <rPr>
        <b/>
        <sz val="12"/>
        <color rgb="FF0000FF"/>
        <rFont val="Calibri"/>
        <family val="2"/>
        <scheme val="minor"/>
      </rPr>
      <t xml:space="preserve">, TBG TEST NOT HOLD, </t>
    </r>
    <r>
      <rPr>
        <b/>
        <sz val="12"/>
        <color rgb="FFFF0000"/>
        <rFont val="Calibri"/>
        <family val="2"/>
        <charset val="204"/>
        <scheme val="minor"/>
      </rPr>
      <t>R.TRIP W/1.5" ANCHOR PUMP</t>
    </r>
    <r>
      <rPr>
        <b/>
        <sz val="12"/>
        <color rgb="FF0000FF"/>
        <rFont val="Calibri"/>
        <family val="2"/>
        <scheme val="minor"/>
      </rPr>
      <t xml:space="preserve">, RET. 8 RODS, SET PUMP 5450 FT, ON STREAM </t>
    </r>
  </si>
  <si>
    <t>TOT. RET. 19 RODS</t>
  </si>
  <si>
    <r>
      <t xml:space="preserve">NO PUMP ACTION, RET. 10*1" RODS, NO PROD., R.TRIP W/ 1.5" ANCHOR PUMP, RET. 1*1" ROD, TRIED TO SET PUMP W/O SUCCESS, </t>
    </r>
    <r>
      <rPr>
        <b/>
        <sz val="12"/>
        <color rgb="FFFF0000"/>
        <rFont val="Calibri"/>
        <family val="2"/>
        <charset val="204"/>
        <scheme val="minor"/>
      </rPr>
      <t>R.TRIP W/ 1.75" ANCHOR PUMP INSTEAD OF 1.5" ANCHOR PUMP</t>
    </r>
    <r>
      <rPr>
        <b/>
        <sz val="12"/>
        <color rgb="FF0000FF"/>
        <rFont val="Calibri"/>
        <family val="2"/>
        <scheme val="minor"/>
      </rPr>
      <t>, SET PUMP AT 5150 FT, ON STREAM</t>
    </r>
  </si>
  <si>
    <t>NO PUMP ACTION, RESET DHP, TBG.TEST HOLD, ON STREAM</t>
  </si>
  <si>
    <r>
      <t xml:space="preserve">NO PUMP ACTION, </t>
    </r>
    <r>
      <rPr>
        <b/>
        <sz val="12"/>
        <color rgb="FFFF0000"/>
        <rFont val="Calibri"/>
        <family val="2"/>
        <charset val="204"/>
        <scheme val="minor"/>
      </rPr>
      <t>R.TRIP W/1.5" SLIM DHP</t>
    </r>
    <r>
      <rPr>
        <b/>
        <sz val="12"/>
        <color rgb="FF0000FF"/>
        <rFont val="Calibri"/>
        <family val="2"/>
        <scheme val="minor"/>
      </rPr>
      <t>, ON STREAM</t>
    </r>
  </si>
  <si>
    <t>NO PUMP ACTION, RESET DHP, ON STREAM</t>
  </si>
  <si>
    <t>TOT. RET. 25 RODS</t>
  </si>
  <si>
    <r>
      <t xml:space="preserve">NO PUMP ACTION, R.TRIP W/1.5" ANCHOR PUMP, RET. (1+5)*1", </t>
    </r>
    <r>
      <rPr>
        <b/>
        <sz val="12"/>
        <color rgb="FFFF0000"/>
        <rFont val="Calibri"/>
        <family val="2"/>
        <charset val="204"/>
        <scheme val="minor"/>
      </rPr>
      <t>SET ANCHOR PUMP AT 4950 FT</t>
    </r>
    <r>
      <rPr>
        <b/>
        <sz val="12"/>
        <color rgb="FF0000FF"/>
        <rFont val="Calibri"/>
        <family val="2"/>
        <scheme val="minor"/>
      </rPr>
      <t>, S/R CONFG (25*1" + 103*7/8" + 70*1"), TBG TEST HOLD, FOUND PLUNGER STUCK, R.TRIP W/1.5" ANCHOR PUMP, ON STREAM.</t>
    </r>
  </si>
  <si>
    <r>
      <t xml:space="preserve"> NO PUMP ACTION , POOH W/ 1.5" ANCHOR PUMP. FOUND SCALE ON   PUMP INTAKE AND DISCHARGE
 ( 98% ORGANIC CPDS AND 2% SAND). RIH W/ SCRUBBER  OK , R.TRIP W/1.5" ANCHOR PUMP, RET. (1X1"), </t>
    </r>
    <r>
      <rPr>
        <b/>
        <sz val="12"/>
        <color rgb="FFFF0000"/>
        <rFont val="Calibri"/>
        <family val="2"/>
        <scheme val="minor"/>
      </rPr>
      <t>SET ANCHOR PUMP AT 4925 FT</t>
    </r>
    <r>
      <rPr>
        <b/>
        <sz val="12"/>
        <color rgb="FF0000FF"/>
        <rFont val="Calibri"/>
        <family val="2"/>
        <scheme val="minor"/>
      </rPr>
      <t>, S/R CONFG (25*1" + 103*7/8" + 69*1"), ON STREAM</t>
    </r>
  </si>
  <si>
    <t>TOT. RET. 26 RODS</t>
  </si>
  <si>
    <t>25X1"+125X7/8"+52X1"</t>
  </si>
  <si>
    <r>
      <t xml:space="preserve">NO PUMP ACTION, RET. (10+5)X1", TBG TEST NOT HOLD, </t>
    </r>
    <r>
      <rPr>
        <b/>
        <sz val="12"/>
        <color rgb="FFFF0000"/>
        <rFont val="Calibri"/>
        <family val="2"/>
        <charset val="204"/>
        <scheme val="minor"/>
      </rPr>
      <t>R.TRIP W/1.75" SLIM ANCHOR PUMP</t>
    </r>
    <r>
      <rPr>
        <b/>
        <sz val="12"/>
        <color rgb="FF0000FF"/>
        <rFont val="Calibri"/>
        <family val="2"/>
        <scheme val="minor"/>
      </rPr>
      <t>, RET. 5*1" RODS, SET PUMP AT 5050 FT, ON STREAM</t>
    </r>
  </si>
  <si>
    <r>
      <t xml:space="preserve">NO PUMP ACTION, NO PROD, TBG TEST NOT HOLD.
</t>
    </r>
    <r>
      <rPr>
        <b/>
        <sz val="12"/>
        <color rgb="FFFF0000"/>
        <rFont val="Calibri"/>
        <family val="2"/>
        <charset val="204"/>
        <scheme val="minor"/>
      </rPr>
      <t>WAITING W/O</t>
    </r>
  </si>
  <si>
    <t>Normal Card</t>
  </si>
  <si>
    <t>T.V LEAK, PLAN TO PERFORM PROD. TEST</t>
  </si>
  <si>
    <t>SEVERE GAS INTERFERENCE , P.FILLAGE +/- 25 %</t>
  </si>
  <si>
    <t>SEVER GAS INTERFERENCE, P.F=23%</t>
  </si>
  <si>
    <t>NO PUMP ACTION, R.TRIP, RET. 4 RODS, SET PUMP AT 4825 FT, TBG.TEST, HOLD OK, ON STREAM</t>
  </si>
  <si>
    <t>1.5" SLIM ANCHOR PUMP</t>
  </si>
  <si>
    <t>25*1" + 125*7/8" + 69*1"</t>
  </si>
  <si>
    <r>
      <t xml:space="preserve">NO PUMP ACTION, R.TRIP, RET. (1+11) RODS, </t>
    </r>
    <r>
      <rPr>
        <b/>
        <sz val="12"/>
        <color rgb="FFFF0000"/>
        <rFont val="Calibri"/>
        <family val="2"/>
        <charset val="204"/>
        <scheme val="minor"/>
      </rPr>
      <t>CHANGED 33X1" SINKER BAR COUPLINGS, 42X7/8" COUPLINGS</t>
    </r>
    <r>
      <rPr>
        <b/>
        <sz val="12"/>
        <color rgb="FF0000FF"/>
        <rFont val="Calibri"/>
        <family val="2"/>
        <scheme val="minor"/>
      </rPr>
      <t xml:space="preserve">,  COULDN'T SET 2 PUMPS, R.TRIP W/ SCRABER, SET THIRD PUMP OK, TBG TEST, NOT HOLD, RET. 8 RODS, TOT. RET. 30 RODS, TBG TEST, NOT HOLD, </t>
    </r>
    <r>
      <rPr>
        <b/>
        <sz val="12"/>
        <color rgb="FFFF0000"/>
        <rFont val="Calibri"/>
        <family val="2"/>
        <charset val="204"/>
        <scheme val="minor"/>
      </rPr>
      <t>WWO</t>
    </r>
  </si>
  <si>
    <t>TOT. RET. 29 RODS</t>
  </si>
  <si>
    <r>
      <rPr>
        <b/>
        <sz val="12"/>
        <color rgb="FFFF0000"/>
        <rFont val="Calibri"/>
        <family val="2"/>
        <charset val="204"/>
        <scheme val="minor"/>
      </rPr>
      <t>UNDER W/O DUE TO TBG LEAK</t>
    </r>
    <r>
      <rPr>
        <b/>
        <sz val="12"/>
        <color rgb="FF0000FF"/>
        <rFont val="Calibri"/>
        <family val="2"/>
        <scheme val="minor"/>
      </rPr>
      <t xml:space="preserve">, </t>
    </r>
    <r>
      <rPr>
        <b/>
        <sz val="12"/>
        <rFont val="Calibri"/>
        <family val="2"/>
        <charset val="204"/>
        <scheme val="minor"/>
      </rPr>
      <t>FOUND CRACK IN JT.103</t>
    </r>
    <r>
      <rPr>
        <b/>
        <sz val="12"/>
        <color rgb="FF0000FF"/>
        <rFont val="Calibri"/>
        <family val="2"/>
        <scheme val="minor"/>
      </rPr>
      <t xml:space="preserve">, </t>
    </r>
    <r>
      <rPr>
        <b/>
        <sz val="12"/>
        <color rgb="FF387210"/>
        <rFont val="Calibri"/>
        <family val="2"/>
        <charset val="204"/>
        <scheme val="minor"/>
      </rPr>
      <t>TAGGED T.D. AT 6034 FT BY 7" C/O ASSY</t>
    </r>
    <r>
      <rPr>
        <b/>
        <sz val="12"/>
        <color rgb="FF0000FF"/>
        <rFont val="Calibri"/>
        <family val="2"/>
        <scheme val="minor"/>
      </rPr>
      <t xml:space="preserve">, </t>
    </r>
    <r>
      <rPr>
        <b/>
        <sz val="12"/>
        <color rgb="FF0000FF"/>
        <rFont val="Calibri"/>
        <family val="2"/>
        <charset val="204"/>
        <scheme val="minor"/>
      </rPr>
      <t>INSTALL ANCHOR CATCHER COMPL. ON 2-7/8" TBG</t>
    </r>
    <r>
      <rPr>
        <b/>
        <sz val="12"/>
        <color rgb="FF0000FF"/>
        <rFont val="Calibri"/>
        <family val="2"/>
        <scheme val="minor"/>
      </rPr>
      <t xml:space="preserve">, RIH W/1.75" SLIM DHP ON S/R S-88 NEW (25*1" + 128*7/8" + 79*1"),  </t>
    </r>
    <r>
      <rPr>
        <b/>
        <sz val="12"/>
        <color rgb="FFFF0000"/>
        <rFont val="Calibri"/>
        <family val="2"/>
        <charset val="204"/>
        <scheme val="minor"/>
      </rPr>
      <t>ON STREAM ON 16/8/2021</t>
    </r>
  </si>
  <si>
    <t>25*1" + 128*7/8" + 79*1"</t>
  </si>
  <si>
    <t>1.75" SLIM DHP</t>
  </si>
  <si>
    <r>
      <t xml:space="preserve">NO PUMP ACTION, RESET DHP, NO PROD., R.TRIP, FOUND ACTION &amp; SUCTION, HYDRO TEST, NOT HOLD, </t>
    </r>
    <r>
      <rPr>
        <b/>
        <sz val="12"/>
        <color rgb="FFFF0000"/>
        <rFont val="Calibri"/>
        <family val="2"/>
        <charset val="204"/>
        <scheme val="minor"/>
      </rPr>
      <t>R.TRIP W/1.5" ANCHOR PUMP</t>
    </r>
    <r>
      <rPr>
        <b/>
        <sz val="12"/>
        <color rgb="FF0000FF"/>
        <rFont val="Calibri"/>
        <family val="2"/>
        <scheme val="minor"/>
      </rPr>
      <t>, RET. 10 RODS, TBG TEST, HOLD OK, ON STREAM</t>
    </r>
  </si>
  <si>
    <t xml:space="preserve">
Sligh F.POUND, P.Fill. 92 %</t>
  </si>
  <si>
    <t xml:space="preserve"> 3 HR ON / 6 HR OFF</t>
  </si>
  <si>
    <t>RUN ON TIMER MODE ( 3 HRS ON &amp; 6 HRS OFF)</t>
  </si>
  <si>
    <t>NO PUMP ACTION, TBG.TEST, HOLD, ON STREAM</t>
  </si>
  <si>
    <t>(LINEAR DEPTH )SEVERE GAS INTERFERENCE , P.FILLAGE +/- 27 %</t>
  </si>
  <si>
    <t>GAS INTERFERENCE, P.FILLAGE 82 %</t>
  </si>
  <si>
    <t>Expro #2 (TMU)</t>
  </si>
  <si>
    <r>
      <t xml:space="preserve">NO PUMP ACTION, R.TRIP, REPLACED SOME ERODED COUPLINGS, RET. (1+4) ROD, TBG.TEST, NOT HOLD, </t>
    </r>
    <r>
      <rPr>
        <b/>
        <sz val="12"/>
        <color rgb="FFFF0000"/>
        <rFont val="Calibri"/>
        <family val="2"/>
        <charset val="204"/>
        <scheme val="minor"/>
      </rPr>
      <t>WWO</t>
    </r>
  </si>
  <si>
    <t>TOT. RET. 35 RODS</t>
  </si>
  <si>
    <t>INC. S.L. F/112" T/128"</t>
  </si>
  <si>
    <t>128"</t>
  </si>
  <si>
    <t>POOH W/ S/R &amp; ANCHOR PUMP &amp; L/D SAME BESIDE WELL.
S/R CONF. (1.5" ANCHOR PUMP + 25x1" + 103x7/8" + 60x1")</t>
  </si>
  <si>
    <r>
      <t xml:space="preserve">NO PUMP ACTION, </t>
    </r>
    <r>
      <rPr>
        <b/>
        <sz val="12"/>
        <color rgb="FFFF0000"/>
        <rFont val="Calibri"/>
        <family val="2"/>
        <charset val="204"/>
        <scheme val="minor"/>
      </rPr>
      <t>R.TRIP W/1.5" SLIM DHP INSTEAD OF 1.75" SLIM DHP,</t>
    </r>
    <r>
      <rPr>
        <b/>
        <sz val="12"/>
        <color rgb="FF0000FF"/>
        <rFont val="Calibri"/>
        <family val="2"/>
        <scheme val="minor"/>
      </rPr>
      <t xml:space="preserve"> ON STREAM.</t>
    </r>
  </si>
  <si>
    <t>1.5" DHP</t>
  </si>
  <si>
    <t>25*1" + 125*7/8" + 78*1"</t>
  </si>
  <si>
    <t>B-I &amp; B-IV</t>
  </si>
  <si>
    <r>
      <rPr>
        <b/>
        <sz val="12"/>
        <color rgb="FFFF0000"/>
        <rFont val="Calibri"/>
        <family val="2"/>
        <charset val="204"/>
        <scheme val="minor"/>
      </rPr>
      <t>UNDER W/O DUE TO TBG LEAK</t>
    </r>
    <r>
      <rPr>
        <b/>
        <sz val="12"/>
        <color rgb="FF0000FF"/>
        <rFont val="Calibri"/>
        <family val="2"/>
        <scheme val="minor"/>
      </rPr>
      <t>,</t>
    </r>
    <r>
      <rPr>
        <b/>
        <sz val="12"/>
        <color theme="1"/>
        <rFont val="Calibri"/>
        <family val="2"/>
        <charset val="204"/>
        <scheme val="minor"/>
      </rPr>
      <t xml:space="preserve"> FOUND CRACK IN JT#5 ABOVE PSN</t>
    </r>
    <r>
      <rPr>
        <b/>
        <sz val="12"/>
        <color rgb="FF0000FF"/>
        <rFont val="Calibri"/>
        <family val="2"/>
        <scheme val="minor"/>
      </rPr>
      <t xml:space="preserve">, TAGGED BTM BY 6" TAPER MILL ASYY. AT 6183 FT, </t>
    </r>
    <r>
      <rPr>
        <b/>
        <sz val="12"/>
        <color rgb="FF387210"/>
        <rFont val="Calibri"/>
        <family val="2"/>
        <charset val="204"/>
        <scheme val="minor"/>
      </rPr>
      <t>INSTALL ANCHOR CATCHER COMPL. ON 3-1/2" TBG</t>
    </r>
    <r>
      <rPr>
        <b/>
        <sz val="12"/>
        <color rgb="FF0000FF"/>
        <rFont val="Calibri"/>
        <family val="2"/>
        <scheme val="minor"/>
      </rPr>
      <t xml:space="preserve">, </t>
    </r>
    <r>
      <rPr>
        <b/>
        <sz val="12"/>
        <color rgb="FFFF0000"/>
        <rFont val="Calibri"/>
        <family val="2"/>
        <charset val="204"/>
        <scheme val="minor"/>
      </rPr>
      <t xml:space="preserve">RIH W/1.5" DHP </t>
    </r>
    <r>
      <rPr>
        <b/>
        <sz val="12"/>
        <color rgb="FF0000FF"/>
        <rFont val="Calibri"/>
        <family val="2"/>
        <scheme val="minor"/>
      </rPr>
      <t xml:space="preserve">ON S/R S-88 COND-II (25*1" + 125*7/8" + 78*1"), </t>
    </r>
    <r>
      <rPr>
        <b/>
        <sz val="12"/>
        <color rgb="FFFF0000"/>
        <rFont val="Calibri"/>
        <family val="2"/>
        <charset val="204"/>
        <scheme val="minor"/>
      </rPr>
      <t>ON STREAM ON 31/10/2021</t>
    </r>
    <r>
      <rPr>
        <b/>
        <sz val="12"/>
        <color rgb="FF0000FF"/>
        <rFont val="Calibri"/>
        <family val="2"/>
        <scheme val="minor"/>
      </rPr>
      <t>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</si>
</sst>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\-mmm\-yy;@"/>
    <numFmt numFmtId="165" formatCode="[$-409]mmm/yy;@"/>
    <numFmt numFmtId="166" formatCode="[$-409]mmm\-yy;@"/>
  </numFmts>
  <fonts count="81">
    <font>
      <sz val="11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</font>
    <font>
      <sz val="10"/>
      <name val="Calibri"/>
      <family val="2"/>
    </font>
    <font>
      <b/>
      <sz val="12"/>
      <color indexed="10"/>
      <name val="Calibri"/>
      <family val="2"/>
    </font>
    <font>
      <sz val="10"/>
      <name val="Arial"/>
      <family val="2"/>
    </font>
    <font>
      <b/>
      <sz val="12"/>
      <name val="Calibri"/>
      <family val="2"/>
    </font>
    <font>
      <b/>
      <sz val="12"/>
      <color indexed="12"/>
      <name val="Calibri"/>
      <family val="2"/>
    </font>
    <font>
      <b/>
      <sz val="12"/>
      <color indexed="17"/>
      <name val="Calibri"/>
      <family val="2"/>
    </font>
    <font>
      <b/>
      <u/>
      <sz val="12"/>
      <color indexed="12"/>
      <name val="Calibri"/>
      <family val="2"/>
    </font>
    <font>
      <b/>
      <u/>
      <sz val="12"/>
      <color indexed="10"/>
      <name val="Calibri"/>
      <family val="2"/>
    </font>
    <font>
      <b/>
      <sz val="12"/>
      <color indexed="48"/>
      <name val="Calibri"/>
      <family val="2"/>
    </font>
    <font>
      <b/>
      <sz val="12"/>
      <color indexed="8"/>
      <name val="Calibri"/>
      <family val="2"/>
    </font>
    <font>
      <b/>
      <u/>
      <sz val="12"/>
      <color indexed="48"/>
      <name val="Calibri"/>
      <family val="2"/>
    </font>
    <font>
      <b/>
      <u/>
      <sz val="12"/>
      <color indexed="17"/>
      <name val="Calibri"/>
      <family val="2"/>
    </font>
    <font>
      <b/>
      <sz val="12"/>
      <color indexed="51"/>
      <name val="Calibri"/>
      <family val="2"/>
    </font>
    <font>
      <b/>
      <sz val="12"/>
      <color indexed="30"/>
      <name val="Calibri"/>
      <family val="2"/>
    </font>
    <font>
      <b/>
      <u/>
      <sz val="12"/>
      <name val="Calibri"/>
      <family val="2"/>
    </font>
    <font>
      <b/>
      <u/>
      <sz val="12"/>
      <color indexed="8"/>
      <name val="Calibri"/>
      <family val="2"/>
    </font>
    <font>
      <b/>
      <sz val="12"/>
      <color indexed="62"/>
      <name val="Calibri"/>
      <family val="2"/>
    </font>
    <font>
      <b/>
      <u/>
      <sz val="14"/>
      <name val="Calibri"/>
      <family val="2"/>
    </font>
    <font>
      <b/>
      <sz val="18"/>
      <color indexed="10"/>
      <name val="Calibri"/>
      <family val="2"/>
    </font>
    <font>
      <b/>
      <sz val="16"/>
      <color indexed="10"/>
      <name val="Calibri"/>
      <family val="2"/>
    </font>
    <font>
      <sz val="11"/>
      <name val="Calibri"/>
      <family val="2"/>
    </font>
    <font>
      <b/>
      <sz val="16"/>
      <color indexed="12"/>
      <name val="Calibri"/>
      <family val="2"/>
    </font>
    <font>
      <b/>
      <sz val="24"/>
      <color indexed="12"/>
      <name val="Calibri"/>
      <family val="2"/>
    </font>
    <font>
      <b/>
      <u/>
      <sz val="24"/>
      <color indexed="12"/>
      <name val="Calibri"/>
      <family val="2"/>
    </font>
    <font>
      <sz val="12"/>
      <name val="Calibri"/>
      <family val="2"/>
    </font>
    <font>
      <b/>
      <sz val="12"/>
      <color indexed="17"/>
      <name val="Calibri"/>
      <family val="2"/>
      <charset val="204"/>
    </font>
    <font>
      <b/>
      <sz val="11"/>
      <name val="Calibri"/>
      <family val="2"/>
      <charset val="204"/>
    </font>
    <font>
      <sz val="11"/>
      <color theme="1"/>
      <name val="Calibri"/>
      <family val="2"/>
      <scheme val="minor"/>
    </font>
    <font>
      <sz val="11"/>
      <color theme="10"/>
      <name val="Calibri"/>
      <family val="2"/>
      <charset val="204"/>
    </font>
    <font>
      <b/>
      <sz val="12"/>
      <color indexed="1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indexed="12"/>
      <name val="Calibri"/>
      <family val="2"/>
      <scheme val="minor"/>
    </font>
    <font>
      <b/>
      <sz val="12"/>
      <color indexed="17"/>
      <name val="Calibri"/>
      <family val="2"/>
      <scheme val="minor"/>
    </font>
    <font>
      <sz val="11"/>
      <color theme="10"/>
      <name val="Calibri"/>
      <family val="2"/>
      <charset val="204"/>
      <scheme val="minor"/>
    </font>
    <font>
      <b/>
      <sz val="12"/>
      <color indexed="8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rgb="FF00B050"/>
      <name val="Calibri"/>
      <family val="2"/>
    </font>
    <font>
      <b/>
      <sz val="16"/>
      <color rgb="FF00B050"/>
      <name val="Calibri"/>
      <family val="2"/>
      <scheme val="minor"/>
    </font>
    <font>
      <b/>
      <sz val="24"/>
      <color rgb="FF00B050"/>
      <name val="Calibri"/>
      <family val="2"/>
      <scheme val="minor"/>
    </font>
    <font>
      <b/>
      <sz val="20"/>
      <color rgb="FF00B050"/>
      <name val="Calibri"/>
      <family val="2"/>
      <scheme val="minor"/>
    </font>
    <font>
      <b/>
      <sz val="22"/>
      <color rgb="FF00B050"/>
      <name val="Calibri"/>
      <family val="2"/>
      <scheme val="minor"/>
    </font>
    <font>
      <b/>
      <sz val="22"/>
      <color rgb="FF25941C"/>
      <name val="Calibri"/>
      <family val="2"/>
      <scheme val="minor"/>
    </font>
    <font>
      <b/>
      <sz val="12"/>
      <color rgb="FF3333FF"/>
      <name val="Calibri"/>
      <family val="2"/>
      <scheme val="minor"/>
    </font>
    <font>
      <b/>
      <sz val="12"/>
      <color rgb="FFFF0000"/>
      <name val="Calibri"/>
      <family val="2"/>
    </font>
    <font>
      <b/>
      <sz val="20"/>
      <color rgb="FF0000FF"/>
      <name val="Calibri"/>
      <family val="2"/>
      <scheme val="minor"/>
    </font>
    <font>
      <sz val="11"/>
      <color rgb="FF1C9A16"/>
      <name val="Calibri"/>
      <family val="2"/>
      <charset val="204"/>
      <scheme val="minor"/>
    </font>
    <font>
      <b/>
      <sz val="20"/>
      <color indexed="12"/>
      <name val="Calibri"/>
      <family val="2"/>
      <scheme val="minor"/>
    </font>
    <font>
      <b/>
      <sz val="22"/>
      <color rgb="FF00B050"/>
      <name val="Calibri"/>
      <family val="2"/>
    </font>
    <font>
      <b/>
      <sz val="16"/>
      <color rgb="FF33CC33"/>
      <name val="Calibri"/>
      <family val="2"/>
      <scheme val="minor"/>
    </font>
    <font>
      <b/>
      <i/>
      <u/>
      <sz val="14"/>
      <color rgb="FFFF0000"/>
      <name val="Arial"/>
      <family val="2"/>
    </font>
    <font>
      <b/>
      <sz val="12"/>
      <color rgb="FF0000FF"/>
      <name val="Calibri"/>
      <family val="2"/>
    </font>
    <font>
      <b/>
      <sz val="16"/>
      <color rgb="FFFF0000"/>
      <name val="Calibri"/>
      <family val="2"/>
      <scheme val="minor"/>
    </font>
    <font>
      <b/>
      <sz val="18"/>
      <name val="Calibri"/>
      <family val="2"/>
      <scheme val="minor"/>
    </font>
    <font>
      <b/>
      <sz val="18"/>
      <color indexed="10"/>
      <name val="Calibri"/>
      <family val="2"/>
      <scheme val="minor"/>
    </font>
    <font>
      <b/>
      <sz val="12"/>
      <color rgb="FFFF0000"/>
      <name val="Calibri"/>
      <family val="2"/>
      <charset val="204"/>
      <scheme val="minor"/>
    </font>
    <font>
      <sz val="11"/>
      <name val="Calibri"/>
      <family val="2"/>
      <charset val="204"/>
    </font>
    <font>
      <b/>
      <u/>
      <sz val="12"/>
      <color theme="1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8"/>
      <color rgb="FF00B050"/>
      <name val="Calibri"/>
      <family val="2"/>
      <scheme val="minor"/>
    </font>
    <font>
      <b/>
      <sz val="18"/>
      <color rgb="FF00CC00"/>
      <name val="Calibri"/>
      <family val="2"/>
      <scheme val="minor"/>
    </font>
    <font>
      <b/>
      <sz val="14"/>
      <color rgb="FF339966"/>
      <name val="Calibri"/>
      <family val="2"/>
      <scheme val="minor"/>
    </font>
    <font>
      <b/>
      <sz val="12"/>
      <color theme="6" tint="-0.249977111117893"/>
      <name val="Calibri"/>
      <family val="2"/>
      <scheme val="minor"/>
    </font>
    <font>
      <b/>
      <sz val="12"/>
      <color rgb="FF59B61A"/>
      <name val="Calibri"/>
      <family val="2"/>
      <scheme val="minor"/>
    </font>
    <font>
      <b/>
      <sz val="14"/>
      <name val="Calibri"/>
      <family val="2"/>
      <scheme val="minor"/>
    </font>
    <font>
      <b/>
      <sz val="16"/>
      <name val="Calibri"/>
      <family val="2"/>
      <scheme val="minor"/>
    </font>
    <font>
      <b/>
      <sz val="2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2"/>
      <color rgb="FF339933"/>
      <name val="Calibri"/>
      <family val="2"/>
      <scheme val="minor"/>
    </font>
    <font>
      <b/>
      <sz val="14"/>
      <color rgb="FFFF0000"/>
      <name val="Calibri"/>
      <family val="2"/>
      <charset val="204"/>
      <scheme val="minor"/>
    </font>
    <font>
      <b/>
      <sz val="12"/>
      <color rgb="FF339933"/>
      <name val="Calibri"/>
      <family val="2"/>
    </font>
    <font>
      <b/>
      <sz val="12"/>
      <color rgb="FF59B61A"/>
      <name val="Calibri"/>
      <family val="2"/>
      <charset val="204"/>
      <scheme val="minor"/>
    </font>
    <font>
      <b/>
      <sz val="12"/>
      <name val="Calibri"/>
      <family val="2"/>
      <charset val="204"/>
      <scheme val="minor"/>
    </font>
    <font>
      <b/>
      <sz val="12"/>
      <color rgb="FF0000FF"/>
      <name val="Calibri"/>
      <family val="2"/>
      <charset val="204"/>
      <scheme val="minor"/>
    </font>
    <font>
      <b/>
      <sz val="12"/>
      <color rgb="FF387210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6"/>
      <color rgb="FF38721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gradientFill degree="135">
        <stop position="0">
          <color theme="6" tint="0.59999389629810485"/>
        </stop>
        <stop position="1">
          <color theme="6" tint="0.40000610370189521"/>
        </stop>
      </gradient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ck">
        <color indexed="64"/>
      </top>
      <bottom/>
      <diagonal/>
    </border>
    <border>
      <left/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</borders>
  <cellStyleXfs count="11">
    <xf numFmtId="0" fontId="0" fillId="0" borderId="0"/>
    <xf numFmtId="0" fontId="32" fillId="0" borderId="0" applyNumberFormat="0" applyFill="0" applyBorder="0" applyAlignment="0" applyProtection="0">
      <alignment vertical="top"/>
      <protection locked="0"/>
    </xf>
    <xf numFmtId="0" fontId="6" fillId="0" borderId="0">
      <alignment horizontal="left" wrapText="1"/>
    </xf>
    <xf numFmtId="0" fontId="6" fillId="0" borderId="0"/>
    <xf numFmtId="0" fontId="3" fillId="0" borderId="0"/>
    <xf numFmtId="0" fontId="6" fillId="0" borderId="0">
      <alignment horizontal="left" wrapText="1"/>
    </xf>
    <xf numFmtId="0" fontId="31" fillId="0" borderId="0"/>
    <xf numFmtId="0" fontId="31" fillId="0" borderId="0"/>
    <xf numFmtId="0" fontId="31" fillId="0" borderId="0"/>
    <xf numFmtId="0" fontId="2" fillId="0" borderId="0"/>
    <xf numFmtId="0" fontId="1" fillId="0" borderId="0"/>
  </cellStyleXfs>
  <cellXfs count="1317">
    <xf numFmtId="0" fontId="0" fillId="0" borderId="0" xfId="0"/>
    <xf numFmtId="0" fontId="33" fillId="0" borderId="1" xfId="0" applyFont="1" applyBorder="1" applyAlignment="1">
      <alignment horizontal="center" vertical="center"/>
    </xf>
    <xf numFmtId="0" fontId="34" fillId="0" borderId="2" xfId="0" applyFont="1" applyBorder="1" applyAlignment="1">
      <alignment horizontal="center"/>
    </xf>
    <xf numFmtId="0" fontId="34" fillId="0" borderId="3" xfId="0" applyFont="1" applyBorder="1" applyAlignment="1">
      <alignment horizontal="center"/>
    </xf>
    <xf numFmtId="0" fontId="35" fillId="0" borderId="4" xfId="0" applyFont="1" applyBorder="1" applyAlignment="1">
      <alignment horizontal="center" wrapText="1"/>
    </xf>
    <xf numFmtId="0" fontId="34" fillId="0" borderId="5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5" fillId="3" borderId="6" xfId="0" applyFont="1" applyFill="1" applyBorder="1" applyAlignment="1">
      <alignment horizontal="center" wrapText="1"/>
    </xf>
    <xf numFmtId="15" fontId="34" fillId="4" borderId="7" xfId="0" applyNumberFormat="1" applyFont="1" applyFill="1" applyBorder="1" applyAlignment="1">
      <alignment horizontal="center" vertical="center"/>
    </xf>
    <xf numFmtId="0" fontId="34" fillId="4" borderId="8" xfId="0" applyFont="1" applyFill="1" applyBorder="1" applyAlignment="1">
      <alignment horizontal="center" vertical="center"/>
    </xf>
    <xf numFmtId="15" fontId="34" fillId="4" borderId="9" xfId="0" applyNumberFormat="1" applyFont="1" applyFill="1" applyBorder="1" applyAlignment="1">
      <alignment horizontal="center" vertical="center"/>
    </xf>
    <xf numFmtId="164" fontId="36" fillId="0" borderId="10" xfId="0" applyNumberFormat="1" applyFont="1" applyBorder="1" applyAlignment="1">
      <alignment horizontal="center" vertical="center" wrapText="1"/>
    </xf>
    <xf numFmtId="0" fontId="33" fillId="0" borderId="11" xfId="0" applyFont="1" applyBorder="1" applyAlignment="1">
      <alignment horizontal="center" vertical="center"/>
    </xf>
    <xf numFmtId="0" fontId="35" fillId="0" borderId="11" xfId="0" applyFont="1" applyBorder="1" applyAlignment="1">
      <alignment horizontal="center" wrapText="1"/>
    </xf>
    <xf numFmtId="164" fontId="36" fillId="0" borderId="12" xfId="0" applyNumberFormat="1" applyFont="1" applyBorder="1" applyAlignment="1">
      <alignment horizontal="center" vertical="center" wrapText="1"/>
    </xf>
    <xf numFmtId="0" fontId="35" fillId="0" borderId="1" xfId="0" applyFont="1" applyBorder="1" applyAlignment="1">
      <alignment horizontal="center" wrapText="1"/>
    </xf>
    <xf numFmtId="0" fontId="34" fillId="0" borderId="1" xfId="0" applyFont="1" applyBorder="1" applyAlignment="1">
      <alignment horizontal="center" vertical="center"/>
    </xf>
    <xf numFmtId="164" fontId="36" fillId="0" borderId="13" xfId="0" applyNumberFormat="1" applyFont="1" applyBorder="1" applyAlignment="1">
      <alignment horizontal="center" vertical="center" wrapText="1"/>
    </xf>
    <xf numFmtId="0" fontId="33" fillId="0" borderId="14" xfId="0" applyFont="1" applyBorder="1" applyAlignment="1">
      <alignment horizontal="center" vertical="center"/>
    </xf>
    <xf numFmtId="0" fontId="34" fillId="0" borderId="14" xfId="0" applyFont="1" applyBorder="1" applyAlignment="1">
      <alignment horizontal="center" vertical="center"/>
    </xf>
    <xf numFmtId="0" fontId="35" fillId="0" borderId="14" xfId="0" applyFont="1" applyBorder="1" applyAlignment="1">
      <alignment horizontal="center" wrapText="1"/>
    </xf>
    <xf numFmtId="164" fontId="36" fillId="5" borderId="15" xfId="0" applyNumberFormat="1" applyFont="1" applyFill="1" applyBorder="1" applyAlignment="1">
      <alignment horizontal="center" vertical="center" wrapText="1"/>
    </xf>
    <xf numFmtId="0" fontId="33" fillId="5" borderId="3" xfId="0" applyFont="1" applyFill="1" applyBorder="1" applyAlignment="1">
      <alignment horizontal="center" vertical="center"/>
    </xf>
    <xf numFmtId="0" fontId="35" fillId="5" borderId="3" xfId="0" applyFont="1" applyFill="1" applyBorder="1" applyAlignment="1">
      <alignment horizontal="center" wrapText="1"/>
    </xf>
    <xf numFmtId="164" fontId="36" fillId="3" borderId="12" xfId="0" applyNumberFormat="1" applyFont="1" applyFill="1" applyBorder="1" applyAlignment="1">
      <alignment horizontal="center" vertical="center" wrapText="1"/>
    </xf>
    <xf numFmtId="0" fontId="33" fillId="3" borderId="1" xfId="0" applyFont="1" applyFill="1" applyBorder="1" applyAlignment="1">
      <alignment horizontal="center" vertical="center"/>
    </xf>
    <xf numFmtId="1" fontId="34" fillId="0" borderId="14" xfId="0" applyNumberFormat="1" applyFont="1" applyBorder="1" applyAlignment="1">
      <alignment horizontal="center" vertical="center"/>
    </xf>
    <xf numFmtId="0" fontId="35" fillId="3" borderId="1" xfId="0" applyFont="1" applyFill="1" applyBorder="1" applyAlignment="1">
      <alignment horizontal="center" vertical="center" wrapText="1"/>
    </xf>
    <xf numFmtId="0" fontId="34" fillId="3" borderId="14" xfId="0" applyFont="1" applyFill="1" applyBorder="1" applyAlignment="1">
      <alignment horizontal="center" vertical="center"/>
    </xf>
    <xf numFmtId="1" fontId="34" fillId="3" borderId="14" xfId="0" applyNumberFormat="1" applyFont="1" applyFill="1" applyBorder="1" applyAlignment="1">
      <alignment horizontal="center" vertical="center"/>
    </xf>
    <xf numFmtId="0" fontId="33" fillId="3" borderId="14" xfId="0" applyFont="1" applyFill="1" applyBorder="1" applyAlignment="1">
      <alignment horizontal="center" vertical="center"/>
    </xf>
    <xf numFmtId="0" fontId="35" fillId="3" borderId="1" xfId="0" applyFont="1" applyFill="1" applyBorder="1" applyAlignment="1">
      <alignment horizontal="center" wrapText="1"/>
    </xf>
    <xf numFmtId="164" fontId="36" fillId="0" borderId="16" xfId="0" applyNumberFormat="1" applyFont="1" applyBorder="1" applyAlignment="1">
      <alignment horizontal="center" vertical="center" wrapText="1"/>
    </xf>
    <xf numFmtId="0" fontId="33" fillId="0" borderId="17" xfId="0" applyFont="1" applyBorder="1" applyAlignment="1">
      <alignment horizontal="center" vertical="center"/>
    </xf>
    <xf numFmtId="0" fontId="34" fillId="0" borderId="17" xfId="0" applyFont="1" applyBorder="1" applyAlignment="1">
      <alignment horizontal="center" vertical="center"/>
    </xf>
    <xf numFmtId="1" fontId="34" fillId="0" borderId="17" xfId="0" applyNumberFormat="1" applyFont="1" applyBorder="1" applyAlignment="1">
      <alignment horizontal="center" vertical="center"/>
    </xf>
    <xf numFmtId="0" fontId="35" fillId="0" borderId="17" xfId="0" applyFont="1" applyBorder="1" applyAlignment="1">
      <alignment horizontal="center" wrapText="1"/>
    </xf>
    <xf numFmtId="1" fontId="34" fillId="0" borderId="18" xfId="0" applyNumberFormat="1" applyFont="1" applyBorder="1" applyAlignment="1">
      <alignment horizontal="center" vertical="center"/>
    </xf>
    <xf numFmtId="164" fontId="36" fillId="5" borderId="12" xfId="0" applyNumberFormat="1" applyFont="1" applyFill="1" applyBorder="1" applyAlignment="1">
      <alignment horizontal="center" vertical="center" wrapText="1"/>
    </xf>
    <xf numFmtId="0" fontId="33" fillId="5" borderId="1" xfId="0" applyFont="1" applyFill="1" applyBorder="1" applyAlignment="1">
      <alignment horizontal="center" vertical="center"/>
    </xf>
    <xf numFmtId="1" fontId="34" fillId="5" borderId="14" xfId="0" applyNumberFormat="1" applyFont="1" applyFill="1" applyBorder="1" applyAlignment="1">
      <alignment horizontal="center" vertical="center"/>
    </xf>
    <xf numFmtId="0" fontId="35" fillId="5" borderId="1" xfId="0" applyFont="1" applyFill="1" applyBorder="1" applyAlignment="1">
      <alignment horizontal="center" wrapText="1"/>
    </xf>
    <xf numFmtId="0" fontId="35" fillId="0" borderId="1" xfId="0" applyFont="1" applyBorder="1" applyAlignment="1">
      <alignment horizontal="center" vertical="center" wrapText="1"/>
    </xf>
    <xf numFmtId="164" fontId="36" fillId="5" borderId="16" xfId="0" applyNumberFormat="1" applyFont="1" applyFill="1" applyBorder="1" applyAlignment="1">
      <alignment horizontal="center" vertical="center" wrapText="1"/>
    </xf>
    <xf numFmtId="0" fontId="33" fillId="5" borderId="17" xfId="0" applyFont="1" applyFill="1" applyBorder="1" applyAlignment="1">
      <alignment horizontal="center" vertical="center"/>
    </xf>
    <xf numFmtId="0" fontId="35" fillId="5" borderId="17" xfId="0" applyFont="1" applyFill="1" applyBorder="1" applyAlignment="1">
      <alignment horizontal="center" wrapText="1"/>
    </xf>
    <xf numFmtId="164" fontId="36" fillId="0" borderId="19" xfId="0" applyNumberFormat="1" applyFont="1" applyBorder="1" applyAlignment="1">
      <alignment horizontal="center" vertical="center" wrapText="1"/>
    </xf>
    <xf numFmtId="0" fontId="33" fillId="0" borderId="18" xfId="0" applyFont="1" applyBorder="1" applyAlignment="1">
      <alignment horizontal="center" vertical="center"/>
    </xf>
    <xf numFmtId="0" fontId="35" fillId="0" borderId="18" xfId="0" applyFont="1" applyBorder="1" applyAlignment="1">
      <alignment horizontal="center" wrapText="1"/>
    </xf>
    <xf numFmtId="1" fontId="34" fillId="0" borderId="1" xfId="0" applyNumberFormat="1" applyFont="1" applyBorder="1" applyAlignment="1">
      <alignment horizontal="center" vertical="center"/>
    </xf>
    <xf numFmtId="2" fontId="34" fillId="0" borderId="1" xfId="0" applyNumberFormat="1" applyFont="1" applyBorder="1" applyAlignment="1">
      <alignment horizontal="center" vertical="center"/>
    </xf>
    <xf numFmtId="1" fontId="34" fillId="0" borderId="4" xfId="0" applyNumberFormat="1" applyFont="1" applyBorder="1" applyAlignment="1">
      <alignment horizontal="center" vertical="center"/>
    </xf>
    <xf numFmtId="0" fontId="34" fillId="0" borderId="0" xfId="0" applyFont="1"/>
    <xf numFmtId="15" fontId="34" fillId="0" borderId="12" xfId="0" applyNumberFormat="1" applyFont="1" applyBorder="1" applyAlignment="1">
      <alignment horizontal="center" vertical="center"/>
    </xf>
    <xf numFmtId="0" fontId="34" fillId="3" borderId="20" xfId="0" applyFont="1" applyFill="1" applyBorder="1" applyAlignment="1">
      <alignment vertical="center"/>
    </xf>
    <xf numFmtId="0" fontId="34" fillId="3" borderId="21" xfId="0" applyFont="1" applyFill="1" applyBorder="1" applyAlignment="1">
      <alignment vertical="center"/>
    </xf>
    <xf numFmtId="164" fontId="36" fillId="0" borderId="10" xfId="0" applyNumberFormat="1" applyFont="1" applyFill="1" applyBorder="1" applyAlignment="1">
      <alignment horizontal="center" vertical="center" wrapText="1"/>
    </xf>
    <xf numFmtId="0" fontId="34" fillId="0" borderId="1" xfId="0" applyFont="1" applyBorder="1" applyAlignment="1">
      <alignment horizontal="center" vertical="center" wrapText="1"/>
    </xf>
    <xf numFmtId="0" fontId="37" fillId="0" borderId="11" xfId="1" applyFont="1" applyBorder="1" applyAlignment="1" applyProtection="1">
      <alignment horizontal="center" vertical="center"/>
    </xf>
    <xf numFmtId="164" fontId="36" fillId="6" borderId="12" xfId="0" applyNumberFormat="1" applyFont="1" applyFill="1" applyBorder="1" applyAlignment="1">
      <alignment horizontal="center" vertical="center" wrapText="1"/>
    </xf>
    <xf numFmtId="0" fontId="33" fillId="6" borderId="1" xfId="0" applyFont="1" applyFill="1" applyBorder="1" applyAlignment="1">
      <alignment horizontal="center" vertical="center"/>
    </xf>
    <xf numFmtId="0" fontId="35" fillId="6" borderId="1" xfId="0" applyFont="1" applyFill="1" applyBorder="1" applyAlignment="1">
      <alignment horizontal="center" wrapText="1"/>
    </xf>
    <xf numFmtId="164" fontId="36" fillId="7" borderId="12" xfId="0" applyNumberFormat="1" applyFont="1" applyFill="1" applyBorder="1" applyAlignment="1">
      <alignment horizontal="center" vertical="center" wrapText="1"/>
    </xf>
    <xf numFmtId="0" fontId="33" fillId="7" borderId="1" xfId="0" applyFont="1" applyFill="1" applyBorder="1" applyAlignment="1">
      <alignment horizontal="center" vertical="center"/>
    </xf>
    <xf numFmtId="0" fontId="34" fillId="7" borderId="1" xfId="0" applyFont="1" applyFill="1" applyBorder="1" applyAlignment="1">
      <alignment horizontal="center" vertical="center"/>
    </xf>
    <xf numFmtId="1" fontId="34" fillId="7" borderId="1" xfId="0" applyNumberFormat="1" applyFont="1" applyFill="1" applyBorder="1" applyAlignment="1">
      <alignment horizontal="center" vertical="center"/>
    </xf>
    <xf numFmtId="0" fontId="35" fillId="7" borderId="1" xfId="0" applyFont="1" applyFill="1" applyBorder="1" applyAlignment="1">
      <alignment horizontal="center" wrapText="1"/>
    </xf>
    <xf numFmtId="164" fontId="36" fillId="0" borderId="15" xfId="0" applyNumberFormat="1" applyFont="1" applyBorder="1" applyAlignment="1">
      <alignment horizontal="center" vertical="center" wrapText="1"/>
    </xf>
    <xf numFmtId="0" fontId="33" fillId="0" borderId="3" xfId="0" applyFont="1" applyBorder="1" applyAlignment="1">
      <alignment horizontal="center" vertical="center"/>
    </xf>
    <xf numFmtId="0" fontId="35" fillId="0" borderId="3" xfId="0" applyFont="1" applyBorder="1" applyAlignment="1">
      <alignment horizontal="center" wrapText="1"/>
    </xf>
    <xf numFmtId="164" fontId="34" fillId="0" borderId="12" xfId="0" applyNumberFormat="1" applyFont="1" applyBorder="1" applyAlignment="1">
      <alignment horizontal="center" vertical="center" wrapText="1"/>
    </xf>
    <xf numFmtId="0" fontId="34" fillId="3" borderId="1" xfId="0" applyFont="1" applyFill="1" applyBorder="1" applyAlignment="1">
      <alignment horizontal="center" vertical="center" wrapText="1"/>
    </xf>
    <xf numFmtId="1" fontId="34" fillId="3" borderId="1" xfId="0" applyNumberFormat="1" applyFont="1" applyFill="1" applyBorder="1" applyAlignment="1">
      <alignment horizontal="center" vertical="center"/>
    </xf>
    <xf numFmtId="164" fontId="36" fillId="7" borderId="16" xfId="0" applyNumberFormat="1" applyFont="1" applyFill="1" applyBorder="1" applyAlignment="1">
      <alignment horizontal="center" vertical="center" wrapText="1"/>
    </xf>
    <xf numFmtId="0" fontId="33" fillId="7" borderId="17" xfId="0" applyFont="1" applyFill="1" applyBorder="1" applyAlignment="1">
      <alignment horizontal="center" vertical="center"/>
    </xf>
    <xf numFmtId="0" fontId="34" fillId="7" borderId="17" xfId="0" applyFont="1" applyFill="1" applyBorder="1" applyAlignment="1">
      <alignment horizontal="center" vertical="center"/>
    </xf>
    <xf numFmtId="1" fontId="34" fillId="7" borderId="17" xfId="0" applyNumberFormat="1" applyFont="1" applyFill="1" applyBorder="1" applyAlignment="1">
      <alignment horizontal="center" vertical="center"/>
    </xf>
    <xf numFmtId="0" fontId="35" fillId="7" borderId="17" xfId="0" applyFont="1" applyFill="1" applyBorder="1" applyAlignment="1">
      <alignment horizontal="center" wrapText="1"/>
    </xf>
    <xf numFmtId="0" fontId="34" fillId="0" borderId="3" xfId="0" applyFont="1" applyBorder="1" applyAlignment="1">
      <alignment horizontal="center" vertical="center"/>
    </xf>
    <xf numFmtId="1" fontId="34" fillId="0" borderId="3" xfId="0" applyNumberFormat="1" applyFont="1" applyBorder="1" applyAlignment="1">
      <alignment horizontal="center" vertical="center"/>
    </xf>
    <xf numFmtId="0" fontId="34" fillId="0" borderId="1" xfId="0" applyFont="1" applyBorder="1" applyAlignment="1">
      <alignment horizontal="center" wrapText="1"/>
    </xf>
    <xf numFmtId="164" fontId="36" fillId="0" borderId="12" xfId="0" applyNumberFormat="1" applyFont="1" applyFill="1" applyBorder="1" applyAlignment="1">
      <alignment horizontal="center" vertical="center" wrapText="1"/>
    </xf>
    <xf numFmtId="0" fontId="33" fillId="0" borderId="1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 wrapText="1"/>
    </xf>
    <xf numFmtId="0" fontId="35" fillId="0" borderId="1" xfId="0" applyFont="1" applyFill="1" applyBorder="1" applyAlignment="1">
      <alignment horizontal="center" wrapText="1"/>
    </xf>
    <xf numFmtId="0" fontId="34" fillId="5" borderId="3" xfId="0" applyFont="1" applyFill="1" applyBorder="1" applyAlignment="1">
      <alignment horizontal="center" vertical="center" wrapText="1"/>
    </xf>
    <xf numFmtId="1" fontId="34" fillId="5" borderId="3" xfId="0" applyNumberFormat="1" applyFont="1" applyFill="1" applyBorder="1" applyAlignment="1">
      <alignment horizontal="center" vertical="center"/>
    </xf>
    <xf numFmtId="0" fontId="34" fillId="5" borderId="1" xfId="0" applyFont="1" applyFill="1" applyBorder="1" applyAlignment="1">
      <alignment horizontal="center" vertical="center" wrapText="1"/>
    </xf>
    <xf numFmtId="1" fontId="34" fillId="5" borderId="1" xfId="0" applyNumberFormat="1" applyFont="1" applyFill="1" applyBorder="1" applyAlignment="1">
      <alignment horizontal="center" vertical="center"/>
    </xf>
    <xf numFmtId="164" fontId="36" fillId="0" borderId="15" xfId="0" applyNumberFormat="1" applyFont="1" applyFill="1" applyBorder="1" applyAlignment="1">
      <alignment horizontal="center" vertical="center" wrapText="1"/>
    </xf>
    <xf numFmtId="0" fontId="33" fillId="0" borderId="3" xfId="0" applyFont="1" applyFill="1" applyBorder="1" applyAlignment="1">
      <alignment horizontal="center" vertical="center"/>
    </xf>
    <xf numFmtId="0" fontId="34" fillId="0" borderId="3" xfId="0" applyFont="1" applyFill="1" applyBorder="1" applyAlignment="1">
      <alignment horizontal="center" vertical="center"/>
    </xf>
    <xf numFmtId="1" fontId="34" fillId="0" borderId="3" xfId="0" applyNumberFormat="1" applyFont="1" applyFill="1" applyBorder="1" applyAlignment="1">
      <alignment horizontal="center" vertical="center"/>
    </xf>
    <xf numFmtId="0" fontId="35" fillId="0" borderId="3" xfId="0" applyFont="1" applyFill="1" applyBorder="1" applyAlignment="1">
      <alignment horizontal="center" vertical="center" wrapText="1"/>
    </xf>
    <xf numFmtId="0" fontId="34" fillId="5" borderId="1" xfId="5" applyNumberFormat="1" applyFont="1" applyFill="1" applyBorder="1" applyAlignment="1">
      <alignment vertical="center"/>
    </xf>
    <xf numFmtId="0" fontId="34" fillId="3" borderId="0" xfId="5" applyNumberFormat="1" applyFont="1" applyFill="1" applyBorder="1" applyAlignment="1">
      <alignment horizontal="left" vertical="center"/>
    </xf>
    <xf numFmtId="0" fontId="38" fillId="2" borderId="0" xfId="2" applyFont="1" applyFill="1" applyBorder="1" applyAlignment="1">
      <alignment horizontal="left" vertical="center"/>
    </xf>
    <xf numFmtId="20" fontId="34" fillId="5" borderId="1" xfId="2" applyNumberFormat="1" applyFont="1" applyFill="1" applyBorder="1" applyAlignment="1">
      <alignment vertical="center"/>
    </xf>
    <xf numFmtId="20" fontId="34" fillId="2" borderId="0" xfId="2" applyNumberFormat="1" applyFont="1" applyFill="1" applyBorder="1" applyAlignment="1">
      <alignment vertical="center"/>
    </xf>
    <xf numFmtId="0" fontId="34" fillId="0" borderId="0" xfId="0" applyFont="1" applyBorder="1" applyAlignment="1">
      <alignment horizontal="center"/>
    </xf>
    <xf numFmtId="0" fontId="34" fillId="0" borderId="1" xfId="0" applyFont="1" applyFill="1" applyBorder="1" applyAlignment="1">
      <alignment horizontal="center" vertical="center"/>
    </xf>
    <xf numFmtId="1" fontId="34" fillId="0" borderId="1" xfId="0" applyNumberFormat="1" applyFont="1" applyFill="1" applyBorder="1" applyAlignment="1">
      <alignment horizontal="center" vertical="center"/>
    </xf>
    <xf numFmtId="0" fontId="34" fillId="5" borderId="1" xfId="0" applyFont="1" applyFill="1" applyBorder="1" applyAlignment="1">
      <alignment horizontal="center" vertical="center"/>
    </xf>
    <xf numFmtId="0" fontId="37" fillId="0" borderId="3" xfId="1" applyFont="1" applyBorder="1" applyAlignment="1" applyProtection="1">
      <alignment horizontal="center" vertical="center"/>
    </xf>
    <xf numFmtId="0" fontId="34" fillId="3" borderId="1" xfId="0" applyFont="1" applyFill="1" applyBorder="1" applyAlignment="1">
      <alignment horizontal="center" vertical="center"/>
    </xf>
    <xf numFmtId="0" fontId="35" fillId="0" borderId="3" xfId="0" applyFont="1" applyBorder="1" applyAlignment="1">
      <alignment horizontal="center" vertical="center" wrapText="1"/>
    </xf>
    <xf numFmtId="0" fontId="33" fillId="0" borderId="11" xfId="0" applyFont="1" applyFill="1" applyBorder="1" applyAlignment="1">
      <alignment horizontal="center" vertical="center"/>
    </xf>
    <xf numFmtId="0" fontId="34" fillId="0" borderId="11" xfId="0" applyFont="1" applyFill="1" applyBorder="1" applyAlignment="1">
      <alignment horizontal="center" vertical="center" wrapText="1"/>
    </xf>
    <xf numFmtId="0" fontId="34" fillId="0" borderId="14" xfId="0" applyFont="1" applyBorder="1" applyAlignment="1">
      <alignment horizontal="center" vertical="center" wrapText="1"/>
    </xf>
    <xf numFmtId="0" fontId="35" fillId="5" borderId="1" xfId="0" applyFont="1" applyFill="1" applyBorder="1" applyAlignment="1">
      <alignment horizontal="center" vertical="center" wrapText="1"/>
    </xf>
    <xf numFmtId="0" fontId="35" fillId="0" borderId="22" xfId="0" applyFont="1" applyBorder="1" applyAlignment="1">
      <alignment horizontal="center" wrapText="1"/>
    </xf>
    <xf numFmtId="0" fontId="35" fillId="0" borderId="1" xfId="0" applyFont="1" applyFill="1" applyBorder="1" applyAlignment="1">
      <alignment horizontal="center" vertical="center" wrapText="1"/>
    </xf>
    <xf numFmtId="164" fontId="36" fillId="0" borderId="16" xfId="0" applyNumberFormat="1" applyFont="1" applyFill="1" applyBorder="1" applyAlignment="1">
      <alignment horizontal="center" vertical="center" wrapText="1"/>
    </xf>
    <xf numFmtId="0" fontId="33" fillId="0" borderId="17" xfId="0" applyFont="1" applyFill="1" applyBorder="1" applyAlignment="1">
      <alignment horizontal="center" vertical="center"/>
    </xf>
    <xf numFmtId="0" fontId="34" fillId="0" borderId="17" xfId="0" applyFont="1" applyFill="1" applyBorder="1" applyAlignment="1">
      <alignment horizontal="center" vertical="center" wrapText="1"/>
    </xf>
    <xf numFmtId="0" fontId="35" fillId="0" borderId="17" xfId="0" applyFont="1" applyFill="1" applyBorder="1" applyAlignment="1">
      <alignment horizontal="center" wrapText="1"/>
    </xf>
    <xf numFmtId="164" fontId="36" fillId="5" borderId="10" xfId="0" applyNumberFormat="1" applyFont="1" applyFill="1" applyBorder="1" applyAlignment="1">
      <alignment horizontal="center" vertical="center" wrapText="1"/>
    </xf>
    <xf numFmtId="0" fontId="33" fillId="5" borderId="11" xfId="0" applyFont="1" applyFill="1" applyBorder="1" applyAlignment="1">
      <alignment horizontal="center" vertical="center"/>
    </xf>
    <xf numFmtId="1" fontId="34" fillId="5" borderId="11" xfId="0" applyNumberFormat="1" applyFont="1" applyFill="1" applyBorder="1" applyAlignment="1">
      <alignment horizontal="center" vertical="center"/>
    </xf>
    <xf numFmtId="0" fontId="34" fillId="5" borderId="11" xfId="0" applyFont="1" applyFill="1" applyBorder="1" applyAlignment="1">
      <alignment horizontal="center" wrapText="1"/>
    </xf>
    <xf numFmtId="164" fontId="36" fillId="0" borderId="13" xfId="0" applyNumberFormat="1" applyFont="1" applyFill="1" applyBorder="1" applyAlignment="1">
      <alignment horizontal="center" vertical="center" wrapText="1"/>
    </xf>
    <xf numFmtId="0" fontId="33" fillId="0" borderId="14" xfId="0" applyFont="1" applyFill="1" applyBorder="1" applyAlignment="1">
      <alignment horizontal="center" vertical="center"/>
    </xf>
    <xf numFmtId="0" fontId="35" fillId="0" borderId="14" xfId="0" applyFont="1" applyFill="1" applyBorder="1" applyAlignment="1">
      <alignment horizontal="center" wrapText="1"/>
    </xf>
    <xf numFmtId="164" fontId="36" fillId="3" borderId="10" xfId="0" applyNumberFormat="1" applyFont="1" applyFill="1" applyBorder="1" applyAlignment="1">
      <alignment horizontal="center" vertical="center" wrapText="1"/>
    </xf>
    <xf numFmtId="0" fontId="33" fillId="3" borderId="11" xfId="0" applyFont="1" applyFill="1" applyBorder="1" applyAlignment="1">
      <alignment horizontal="center" vertical="center"/>
    </xf>
    <xf numFmtId="0" fontId="35" fillId="3" borderId="11" xfId="0" applyFont="1" applyFill="1" applyBorder="1" applyAlignment="1">
      <alignment horizontal="center" wrapText="1"/>
    </xf>
    <xf numFmtId="1" fontId="34" fillId="0" borderId="11" xfId="0" applyNumberFormat="1" applyFont="1" applyBorder="1" applyAlignment="1">
      <alignment horizontal="center" vertical="center"/>
    </xf>
    <xf numFmtId="0" fontId="35" fillId="0" borderId="11" xfId="0" applyFont="1" applyFill="1" applyBorder="1" applyAlignment="1">
      <alignment horizontal="center" wrapText="1"/>
    </xf>
    <xf numFmtId="0" fontId="34" fillId="0" borderId="14" xfId="0" applyFont="1" applyFill="1" applyBorder="1" applyAlignment="1">
      <alignment horizontal="center" vertical="center" wrapText="1"/>
    </xf>
    <xf numFmtId="0" fontId="35" fillId="0" borderId="14" xfId="0" applyFont="1" applyFill="1" applyBorder="1" applyAlignment="1">
      <alignment horizontal="center" vertical="center" wrapText="1"/>
    </xf>
    <xf numFmtId="1" fontId="34" fillId="5" borderId="3" xfId="0" applyNumberFormat="1" applyFont="1" applyFill="1" applyBorder="1" applyAlignment="1">
      <alignment horizontal="center" vertical="center" wrapText="1"/>
    </xf>
    <xf numFmtId="164" fontId="36" fillId="0" borderId="23" xfId="0" applyNumberFormat="1" applyFont="1" applyBorder="1" applyAlignment="1">
      <alignment horizontal="center" vertical="center" wrapText="1"/>
    </xf>
    <xf numFmtId="0" fontId="33" fillId="0" borderId="24" xfId="0" applyFont="1" applyBorder="1" applyAlignment="1">
      <alignment horizontal="center" vertical="center"/>
    </xf>
    <xf numFmtId="0" fontId="35" fillId="0" borderId="24" xfId="0" applyFont="1" applyBorder="1" applyAlignment="1">
      <alignment horizontal="center" wrapText="1"/>
    </xf>
    <xf numFmtId="0" fontId="34" fillId="0" borderId="17" xfId="0" applyFont="1" applyBorder="1" applyAlignment="1">
      <alignment horizontal="center" vertical="center" wrapText="1"/>
    </xf>
    <xf numFmtId="164" fontId="36" fillId="3" borderId="15" xfId="0" applyNumberFormat="1" applyFont="1" applyFill="1" applyBorder="1" applyAlignment="1">
      <alignment horizontal="center" vertical="center" wrapText="1"/>
    </xf>
    <xf numFmtId="0" fontId="33" fillId="3" borderId="3" xfId="0" applyFont="1" applyFill="1" applyBorder="1" applyAlignment="1">
      <alignment horizontal="center" vertical="center"/>
    </xf>
    <xf numFmtId="0" fontId="35" fillId="3" borderId="3" xfId="0" applyFont="1" applyFill="1" applyBorder="1" applyAlignment="1">
      <alignment horizontal="center" wrapText="1"/>
    </xf>
    <xf numFmtId="0" fontId="34" fillId="0" borderId="11" xfId="0" applyFont="1" applyBorder="1" applyAlignment="1">
      <alignment horizontal="center" vertical="center" wrapText="1"/>
    </xf>
    <xf numFmtId="0" fontId="34" fillId="5" borderId="3" xfId="0" applyFont="1" applyFill="1" applyBorder="1" applyAlignment="1">
      <alignment horizontal="center" vertical="center"/>
    </xf>
    <xf numFmtId="0" fontId="37" fillId="0" borderId="1" xfId="1" applyFont="1" applyBorder="1" applyAlignment="1" applyProtection="1">
      <alignment horizontal="center" vertical="center"/>
    </xf>
    <xf numFmtId="164" fontId="36" fillId="5" borderId="13" xfId="0" applyNumberFormat="1" applyFont="1" applyFill="1" applyBorder="1" applyAlignment="1">
      <alignment horizontal="center" vertical="center" wrapText="1"/>
    </xf>
    <xf numFmtId="0" fontId="33" fillId="5" borderId="14" xfId="0" applyFont="1" applyFill="1" applyBorder="1" applyAlignment="1">
      <alignment horizontal="center" vertical="center"/>
    </xf>
    <xf numFmtId="0" fontId="34" fillId="5" borderId="14" xfId="0" applyFont="1" applyFill="1" applyBorder="1" applyAlignment="1">
      <alignment horizontal="center" vertical="center"/>
    </xf>
    <xf numFmtId="0" fontId="35" fillId="5" borderId="14" xfId="0" applyFont="1" applyFill="1" applyBorder="1" applyAlignment="1">
      <alignment horizontal="center" wrapText="1"/>
    </xf>
    <xf numFmtId="0" fontId="35" fillId="5" borderId="11" xfId="0" applyFont="1" applyFill="1" applyBorder="1" applyAlignment="1">
      <alignment horizontal="center" wrapText="1"/>
    </xf>
    <xf numFmtId="0" fontId="34" fillId="0" borderId="3" xfId="0" applyFont="1" applyBorder="1" applyAlignment="1">
      <alignment horizontal="center" vertical="center" wrapText="1"/>
    </xf>
    <xf numFmtId="0" fontId="35" fillId="0" borderId="17" xfId="0" applyFont="1" applyBorder="1" applyAlignment="1">
      <alignment horizontal="center" vertical="center" wrapText="1"/>
    </xf>
    <xf numFmtId="0" fontId="34" fillId="0" borderId="11" xfId="0" applyFont="1" applyBorder="1" applyAlignment="1">
      <alignment horizontal="center" vertical="center"/>
    </xf>
    <xf numFmtId="0" fontId="34" fillId="5" borderId="11" xfId="0" applyFont="1" applyFill="1" applyBorder="1" applyAlignment="1">
      <alignment horizontal="center" vertical="center"/>
    </xf>
    <xf numFmtId="0" fontId="34" fillId="5" borderId="17" xfId="0" applyFont="1" applyFill="1" applyBorder="1" applyAlignment="1">
      <alignment horizontal="center" vertical="center"/>
    </xf>
    <xf numFmtId="1" fontId="34" fillId="5" borderId="17" xfId="0" applyNumberFormat="1" applyFont="1" applyFill="1" applyBorder="1" applyAlignment="1">
      <alignment horizontal="center" vertical="center"/>
    </xf>
    <xf numFmtId="0" fontId="35" fillId="5" borderId="3" xfId="0" applyFont="1" applyFill="1" applyBorder="1" applyAlignment="1">
      <alignment horizontal="center" vertical="center" wrapText="1"/>
    </xf>
    <xf numFmtId="0" fontId="34" fillId="0" borderId="25" xfId="0" applyFont="1" applyBorder="1" applyAlignment="1">
      <alignment vertical="center"/>
    </xf>
    <xf numFmtId="0" fontId="34" fillId="0" borderId="26" xfId="0" applyFont="1" applyBorder="1" applyAlignment="1">
      <alignment vertical="center"/>
    </xf>
    <xf numFmtId="0" fontId="35" fillId="0" borderId="14" xfId="0" applyFont="1" applyBorder="1" applyAlignment="1">
      <alignment horizontal="center" vertical="center" wrapText="1"/>
    </xf>
    <xf numFmtId="1" fontId="34" fillId="0" borderId="1" xfId="0" applyNumberFormat="1" applyFont="1" applyBorder="1" applyAlignment="1">
      <alignment horizontal="center" vertical="center" wrapText="1"/>
    </xf>
    <xf numFmtId="0" fontId="35" fillId="3" borderId="14" xfId="0" applyFont="1" applyFill="1" applyBorder="1" applyAlignment="1">
      <alignment horizontal="center" vertical="center" wrapText="1"/>
    </xf>
    <xf numFmtId="164" fontId="36" fillId="6" borderId="10" xfId="0" applyNumberFormat="1" applyFont="1" applyFill="1" applyBorder="1" applyAlignment="1">
      <alignment horizontal="center" vertical="center" wrapText="1"/>
    </xf>
    <xf numFmtId="0" fontId="33" fillId="6" borderId="11" xfId="0" applyFont="1" applyFill="1" applyBorder="1" applyAlignment="1">
      <alignment horizontal="center" vertical="center"/>
    </xf>
    <xf numFmtId="0" fontId="35" fillId="6" borderId="11" xfId="0" applyFont="1" applyFill="1" applyBorder="1" applyAlignment="1">
      <alignment horizontal="center" wrapText="1"/>
    </xf>
    <xf numFmtId="0" fontId="35" fillId="3" borderId="4" xfId="0" applyFont="1" applyFill="1" applyBorder="1" applyAlignment="1">
      <alignment horizontal="center" wrapText="1"/>
    </xf>
    <xf numFmtId="1" fontId="34" fillId="0" borderId="27" xfId="0" applyNumberFormat="1" applyFont="1" applyBorder="1" applyAlignment="1">
      <alignment vertical="center"/>
    </xf>
    <xf numFmtId="1" fontId="34" fillId="0" borderId="5" xfId="0" applyNumberFormat="1" applyFont="1" applyBorder="1" applyAlignment="1">
      <alignment vertical="center"/>
    </xf>
    <xf numFmtId="0" fontId="37" fillId="0" borderId="0" xfId="1" applyFont="1" applyAlignment="1" applyProtection="1">
      <alignment horizontal="center" vertical="center"/>
    </xf>
    <xf numFmtId="15" fontId="34" fillId="0" borderId="11" xfId="0" applyNumberFormat="1" applyFont="1" applyBorder="1" applyAlignment="1">
      <alignment horizontal="center" vertical="center"/>
    </xf>
    <xf numFmtId="2" fontId="34" fillId="0" borderId="3" xfId="0" applyNumberFormat="1" applyFont="1" applyBorder="1" applyAlignment="1">
      <alignment horizontal="center" vertical="center"/>
    </xf>
    <xf numFmtId="1" fontId="34" fillId="0" borderId="22" xfId="0" applyNumberFormat="1" applyFont="1" applyBorder="1" applyAlignment="1">
      <alignment horizontal="center" vertical="center"/>
    </xf>
    <xf numFmtId="1" fontId="34" fillId="0" borderId="27" xfId="0" applyNumberFormat="1" applyFont="1" applyBorder="1" applyAlignment="1">
      <alignment horizontal="center" vertical="center" wrapText="1"/>
    </xf>
    <xf numFmtId="0" fontId="34" fillId="0" borderId="29" xfId="0" applyFont="1" applyBorder="1" applyAlignment="1">
      <alignment horizontal="center" wrapText="1"/>
    </xf>
    <xf numFmtId="0" fontId="35" fillId="0" borderId="11" xfId="0" applyFont="1" applyBorder="1" applyAlignment="1">
      <alignment horizontal="center" vertical="center" wrapText="1"/>
    </xf>
    <xf numFmtId="14" fontId="33" fillId="0" borderId="1" xfId="0" applyNumberFormat="1" applyFont="1" applyBorder="1" applyAlignment="1">
      <alignment horizontal="center" vertical="center"/>
    </xf>
    <xf numFmtId="164" fontId="36" fillId="0" borderId="12" xfId="0" applyNumberFormat="1" applyFont="1" applyBorder="1" applyAlignment="1">
      <alignment horizontal="center" vertical="center" wrapText="1"/>
    </xf>
    <xf numFmtId="0" fontId="33" fillId="0" borderId="1" xfId="0" applyFont="1" applyBorder="1" applyAlignment="1">
      <alignment horizontal="center" vertical="center"/>
    </xf>
    <xf numFmtId="0" fontId="34" fillId="5" borderId="1" xfId="0" applyFont="1" applyFill="1" applyBorder="1" applyAlignment="1">
      <alignment horizontal="center" vertical="center"/>
    </xf>
    <xf numFmtId="164" fontId="36" fillId="0" borderId="12" xfId="0" applyNumberFormat="1" applyFont="1" applyBorder="1" applyAlignment="1">
      <alignment horizontal="center" vertical="center" wrapText="1"/>
    </xf>
    <xf numFmtId="0" fontId="33" fillId="0" borderId="1" xfId="0" applyFont="1" applyBorder="1" applyAlignment="1">
      <alignment horizontal="center" vertical="center"/>
    </xf>
    <xf numFmtId="0" fontId="39" fillId="0" borderId="1" xfId="0" applyFont="1" applyBorder="1" applyAlignment="1">
      <alignment horizontal="center" vertical="center"/>
    </xf>
    <xf numFmtId="0" fontId="39" fillId="0" borderId="1" xfId="0" applyFont="1" applyBorder="1" applyAlignment="1">
      <alignment horizontal="center" wrapText="1"/>
    </xf>
    <xf numFmtId="1" fontId="39" fillId="0" borderId="1" xfId="0" applyNumberFormat="1" applyFont="1" applyBorder="1" applyAlignment="1">
      <alignment horizontal="center" vertical="center"/>
    </xf>
    <xf numFmtId="164" fontId="36" fillId="0" borderId="10" xfId="0" applyNumberFormat="1" applyFont="1" applyBorder="1" applyAlignment="1">
      <alignment horizontal="center" vertical="center" wrapText="1"/>
    </xf>
    <xf numFmtId="0" fontId="34" fillId="5" borderId="1" xfId="0" applyFont="1" applyFill="1" applyBorder="1" applyAlignment="1">
      <alignment horizontal="center" vertical="center"/>
    </xf>
    <xf numFmtId="0" fontId="39" fillId="5" borderId="1" xfId="0" applyFont="1" applyFill="1" applyBorder="1" applyAlignment="1">
      <alignment horizontal="center" vertical="center"/>
    </xf>
    <xf numFmtId="1" fontId="39" fillId="5" borderId="1" xfId="0" applyNumberFormat="1" applyFont="1" applyFill="1" applyBorder="1" applyAlignment="1">
      <alignment horizontal="center" vertical="center"/>
    </xf>
    <xf numFmtId="0" fontId="39" fillId="5" borderId="1" xfId="0" applyFont="1" applyFill="1" applyBorder="1" applyAlignment="1">
      <alignment horizontal="center" wrapText="1"/>
    </xf>
    <xf numFmtId="0" fontId="39" fillId="0" borderId="1" xfId="0" applyFont="1" applyFill="1" applyBorder="1" applyAlignment="1">
      <alignment horizontal="center" vertical="center" wrapText="1"/>
    </xf>
    <xf numFmtId="0" fontId="39" fillId="5" borderId="1" xfId="0" applyFont="1" applyFill="1" applyBorder="1" applyAlignment="1">
      <alignment horizontal="center" vertical="center" wrapText="1"/>
    </xf>
    <xf numFmtId="0" fontId="39" fillId="0" borderId="17" xfId="0" applyFont="1" applyFill="1" applyBorder="1" applyAlignment="1">
      <alignment horizontal="center" vertical="center" wrapText="1"/>
    </xf>
    <xf numFmtId="1" fontId="39" fillId="0" borderId="17" xfId="0" applyNumberFormat="1" applyFont="1" applyBorder="1" applyAlignment="1">
      <alignment horizontal="center" vertical="center"/>
    </xf>
    <xf numFmtId="0" fontId="39" fillId="5" borderId="11" xfId="0" applyFont="1" applyFill="1" applyBorder="1" applyAlignment="1">
      <alignment horizontal="center" vertical="center" wrapText="1"/>
    </xf>
    <xf numFmtId="1" fontId="39" fillId="5" borderId="11" xfId="0" applyNumberFormat="1" applyFont="1" applyFill="1" applyBorder="1" applyAlignment="1">
      <alignment horizontal="center" vertical="center"/>
    </xf>
    <xf numFmtId="1" fontId="39" fillId="5" borderId="3" xfId="0" applyNumberFormat="1" applyFont="1" applyFill="1" applyBorder="1" applyAlignment="1">
      <alignment horizontal="center" vertical="center"/>
    </xf>
    <xf numFmtId="1" fontId="39" fillId="3" borderId="1" xfId="0" applyNumberFormat="1" applyFont="1" applyFill="1" applyBorder="1" applyAlignment="1">
      <alignment horizontal="center" vertical="center"/>
    </xf>
    <xf numFmtId="1" fontId="39" fillId="0" borderId="14" xfId="0" applyNumberFormat="1" applyFont="1" applyBorder="1" applyAlignment="1">
      <alignment horizontal="center" vertical="center"/>
    </xf>
    <xf numFmtId="0" fontId="39" fillId="3" borderId="1" xfId="0" applyFont="1" applyFill="1" applyBorder="1" applyAlignment="1">
      <alignment horizontal="center" vertical="center"/>
    </xf>
    <xf numFmtId="0" fontId="32" fillId="0" borderId="1" xfId="1" applyBorder="1" applyAlignment="1" applyProtection="1">
      <alignment horizontal="center" vertical="center"/>
    </xf>
    <xf numFmtId="0" fontId="34" fillId="5" borderId="1" xfId="0" applyFont="1" applyFill="1" applyBorder="1" applyAlignment="1">
      <alignment horizontal="center" vertical="center"/>
    </xf>
    <xf numFmtId="0" fontId="33" fillId="0" borderId="1" xfId="0" applyFont="1" applyBorder="1" applyAlignment="1">
      <alignment horizontal="center" vertical="center"/>
    </xf>
    <xf numFmtId="0" fontId="33" fillId="0" borderId="1" xfId="0" applyFont="1" applyBorder="1" applyAlignment="1">
      <alignment horizontal="center" vertical="center"/>
    </xf>
    <xf numFmtId="0" fontId="33" fillId="0" borderId="1" xfId="0" applyFont="1" applyBorder="1" applyAlignment="1">
      <alignment horizontal="center" vertical="center"/>
    </xf>
    <xf numFmtId="0" fontId="33" fillId="0" borderId="1" xfId="0" applyFont="1" applyBorder="1" applyAlignment="1">
      <alignment horizontal="center"/>
    </xf>
    <xf numFmtId="0" fontId="39" fillId="0" borderId="1" xfId="0" applyFont="1" applyBorder="1" applyAlignment="1">
      <alignment horizontal="center"/>
    </xf>
    <xf numFmtId="1" fontId="39" fillId="0" borderId="1" xfId="0" applyNumberFormat="1" applyFont="1" applyBorder="1" applyAlignment="1">
      <alignment horizontal="center"/>
    </xf>
    <xf numFmtId="0" fontId="34" fillId="5" borderId="1" xfId="0" applyFont="1" applyFill="1" applyBorder="1" applyAlignment="1">
      <alignment horizontal="center" vertical="center"/>
    </xf>
    <xf numFmtId="0" fontId="33" fillId="0" borderId="1" xfId="0" applyFont="1" applyBorder="1" applyAlignment="1">
      <alignment horizontal="center" vertical="center"/>
    </xf>
    <xf numFmtId="0" fontId="33" fillId="0" borderId="1" xfId="0" applyFont="1" applyBorder="1" applyAlignment="1">
      <alignment horizontal="center" vertical="center"/>
    </xf>
    <xf numFmtId="0" fontId="34" fillId="5" borderId="1" xfId="0" applyFont="1" applyFill="1" applyBorder="1" applyAlignment="1">
      <alignment horizontal="center" vertical="center"/>
    </xf>
    <xf numFmtId="0" fontId="33" fillId="0" borderId="1" xfId="0" applyFont="1" applyBorder="1" applyAlignment="1">
      <alignment horizontal="center" vertical="center"/>
    </xf>
    <xf numFmtId="0" fontId="33" fillId="0" borderId="1" xfId="0" applyFont="1" applyBorder="1" applyAlignment="1">
      <alignment horizontal="center" vertical="center"/>
    </xf>
    <xf numFmtId="0" fontId="33" fillId="0" borderId="1" xfId="0" applyFont="1" applyBorder="1" applyAlignment="1">
      <alignment horizontal="center" vertical="center"/>
    </xf>
    <xf numFmtId="0" fontId="33" fillId="0" borderId="1" xfId="0" applyFont="1" applyBorder="1" applyAlignment="1">
      <alignment horizontal="center" vertical="center"/>
    </xf>
    <xf numFmtId="0" fontId="33" fillId="0" borderId="1" xfId="0" applyFont="1" applyBorder="1" applyAlignment="1">
      <alignment horizontal="center" vertical="center"/>
    </xf>
    <xf numFmtId="164" fontId="36" fillId="0" borderId="12" xfId="0" applyNumberFormat="1" applyFont="1" applyBorder="1" applyAlignment="1">
      <alignment horizontal="center" vertical="center" wrapText="1"/>
    </xf>
    <xf numFmtId="0" fontId="33" fillId="0" borderId="1" xfId="0" applyFont="1" applyBorder="1" applyAlignment="1">
      <alignment horizontal="center" vertical="center"/>
    </xf>
    <xf numFmtId="0" fontId="33" fillId="0" borderId="1" xfId="0" applyFont="1" applyBorder="1" applyAlignment="1">
      <alignment horizontal="center" vertical="center"/>
    </xf>
    <xf numFmtId="0" fontId="33" fillId="0" borderId="1" xfId="0" applyFont="1" applyBorder="1" applyAlignment="1">
      <alignment horizontal="center" vertical="center"/>
    </xf>
    <xf numFmtId="164" fontId="36" fillId="0" borderId="12" xfId="0" applyNumberFormat="1" applyFont="1" applyBorder="1" applyAlignment="1">
      <alignment horizontal="center" vertical="center" wrapText="1"/>
    </xf>
    <xf numFmtId="0" fontId="33" fillId="0" borderId="1" xfId="0" applyFont="1" applyBorder="1" applyAlignment="1">
      <alignment horizontal="center" vertical="center"/>
    </xf>
    <xf numFmtId="0" fontId="34" fillId="5" borderId="1" xfId="0" applyFont="1" applyFill="1" applyBorder="1" applyAlignment="1">
      <alignment horizontal="center"/>
    </xf>
    <xf numFmtId="0" fontId="34" fillId="3" borderId="1" xfId="0" applyFont="1" applyFill="1" applyBorder="1" applyAlignment="1">
      <alignment horizontal="center"/>
    </xf>
    <xf numFmtId="0" fontId="33" fillId="0" borderId="1" xfId="0" applyFont="1" applyBorder="1" applyAlignment="1">
      <alignment horizontal="center" vertical="center"/>
    </xf>
    <xf numFmtId="164" fontId="36" fillId="0" borderId="12" xfId="0" applyNumberFormat="1" applyFont="1" applyBorder="1" applyAlignment="1">
      <alignment horizontal="center" vertical="center" wrapText="1"/>
    </xf>
    <xf numFmtId="0" fontId="33" fillId="0" borderId="1" xfId="0" applyFont="1" applyBorder="1" applyAlignment="1">
      <alignment horizontal="center" vertical="center"/>
    </xf>
    <xf numFmtId="0" fontId="33" fillId="0" borderId="1" xfId="0" applyFont="1" applyBorder="1" applyAlignment="1">
      <alignment horizontal="center" vertical="center"/>
    </xf>
    <xf numFmtId="0" fontId="34" fillId="5" borderId="1" xfId="0" applyFont="1" applyFill="1" applyBorder="1" applyAlignment="1">
      <alignment horizontal="center" vertical="center"/>
    </xf>
    <xf numFmtId="0" fontId="33" fillId="0" borderId="1" xfId="0" applyFont="1" applyBorder="1" applyAlignment="1">
      <alignment horizontal="center" vertical="center"/>
    </xf>
    <xf numFmtId="0" fontId="34" fillId="0" borderId="1" xfId="0" applyFont="1" applyBorder="1" applyAlignment="1">
      <alignment horizontal="center" vertical="center"/>
    </xf>
    <xf numFmtId="0" fontId="33" fillId="0" borderId="1" xfId="0" applyFont="1" applyBorder="1" applyAlignment="1">
      <alignment horizontal="center" vertical="center"/>
    </xf>
    <xf numFmtId="164" fontId="36" fillId="0" borderId="12" xfId="0" applyNumberFormat="1" applyFont="1" applyBorder="1" applyAlignment="1">
      <alignment horizontal="center" vertical="center" wrapText="1"/>
    </xf>
    <xf numFmtId="0" fontId="33" fillId="0" borderId="1" xfId="0" applyFont="1" applyBorder="1" applyAlignment="1">
      <alignment horizontal="center" vertical="center"/>
    </xf>
    <xf numFmtId="0" fontId="33" fillId="0" borderId="1" xfId="0" applyFont="1" applyBorder="1" applyAlignment="1">
      <alignment horizontal="center" vertical="center"/>
    </xf>
    <xf numFmtId="0" fontId="33" fillId="0" borderId="1" xfId="0" applyFont="1" applyBorder="1" applyAlignment="1">
      <alignment horizontal="center" vertical="center"/>
    </xf>
    <xf numFmtId="0" fontId="33" fillId="0" borderId="1" xfId="0" applyFont="1" applyBorder="1" applyAlignment="1">
      <alignment horizontal="center" vertical="center"/>
    </xf>
    <xf numFmtId="164" fontId="36" fillId="0" borderId="12" xfId="0" applyNumberFormat="1" applyFont="1" applyBorder="1" applyAlignment="1">
      <alignment horizontal="center" vertical="center" wrapText="1"/>
    </xf>
    <xf numFmtId="0" fontId="33" fillId="0" borderId="1" xfId="0" applyFont="1" applyBorder="1" applyAlignment="1">
      <alignment horizontal="center" vertical="center"/>
    </xf>
    <xf numFmtId="0" fontId="39" fillId="0" borderId="4" xfId="0" applyFont="1" applyBorder="1" applyAlignment="1">
      <alignment horizontal="center" wrapText="1"/>
    </xf>
    <xf numFmtId="0" fontId="33" fillId="0" borderId="1" xfId="0" applyFont="1" applyBorder="1" applyAlignment="1">
      <alignment horizontal="center" vertical="center"/>
    </xf>
    <xf numFmtId="164" fontId="36" fillId="0" borderId="12" xfId="0" applyNumberFormat="1" applyFont="1" applyBorder="1" applyAlignment="1">
      <alignment horizontal="center" vertical="center" wrapText="1"/>
    </xf>
    <xf numFmtId="0" fontId="33" fillId="0" borderId="1" xfId="0" applyFont="1" applyBorder="1" applyAlignment="1">
      <alignment horizontal="center" vertical="center"/>
    </xf>
    <xf numFmtId="164" fontId="36" fillId="0" borderId="12" xfId="0" applyNumberFormat="1" applyFont="1" applyBorder="1" applyAlignment="1">
      <alignment horizontal="center" vertical="center" wrapText="1"/>
    </xf>
    <xf numFmtId="0" fontId="33" fillId="0" borderId="1" xfId="0" applyFont="1" applyBorder="1" applyAlignment="1">
      <alignment horizontal="center" vertical="center"/>
    </xf>
    <xf numFmtId="0" fontId="34" fillId="5" borderId="1" xfId="0" applyFont="1" applyFill="1" applyBorder="1" applyAlignment="1">
      <alignment horizontal="center" vertical="center"/>
    </xf>
    <xf numFmtId="0" fontId="33" fillId="0" borderId="1" xfId="0" applyFont="1" applyBorder="1" applyAlignment="1">
      <alignment horizontal="center" vertical="center"/>
    </xf>
    <xf numFmtId="0" fontId="40" fillId="8" borderId="5" xfId="0" applyFont="1" applyFill="1" applyBorder="1" applyAlignment="1">
      <alignment horizontal="center"/>
    </xf>
    <xf numFmtId="0" fontId="33" fillId="0" borderId="1" xfId="0" applyFont="1" applyBorder="1" applyAlignment="1">
      <alignment horizontal="center" vertical="center"/>
    </xf>
    <xf numFmtId="0" fontId="33" fillId="0" borderId="1" xfId="0" applyFont="1" applyBorder="1" applyAlignment="1">
      <alignment horizontal="center" vertical="center"/>
    </xf>
    <xf numFmtId="0" fontId="34" fillId="0" borderId="1" xfId="0" applyFont="1" applyBorder="1" applyAlignment="1">
      <alignment horizontal="center" vertical="center"/>
    </xf>
    <xf numFmtId="164" fontId="36" fillId="0" borderId="12" xfId="0" applyNumberFormat="1" applyFont="1" applyBorder="1" applyAlignment="1">
      <alignment horizontal="center" vertical="center" wrapText="1"/>
    </xf>
    <xf numFmtId="0" fontId="33" fillId="0" borderId="1" xfId="0" applyFont="1" applyBorder="1" applyAlignment="1">
      <alignment horizontal="center" vertical="center"/>
    </xf>
    <xf numFmtId="164" fontId="36" fillId="0" borderId="12" xfId="0" applyNumberFormat="1" applyFont="1" applyBorder="1" applyAlignment="1">
      <alignment horizontal="center" vertical="center" wrapText="1"/>
    </xf>
    <xf numFmtId="0" fontId="33" fillId="0" borderId="1" xfId="0" applyFont="1" applyBorder="1" applyAlignment="1">
      <alignment horizontal="center" vertical="center"/>
    </xf>
    <xf numFmtId="0" fontId="33" fillId="0" borderId="1" xfId="0" applyFont="1" applyBorder="1" applyAlignment="1">
      <alignment horizontal="center" vertical="center"/>
    </xf>
    <xf numFmtId="164" fontId="36" fillId="9" borderId="12" xfId="0" applyNumberFormat="1" applyFont="1" applyFill="1" applyBorder="1" applyAlignment="1">
      <alignment horizontal="center" vertical="center" wrapText="1"/>
    </xf>
    <xf numFmtId="0" fontId="33" fillId="9" borderId="1" xfId="0" applyFont="1" applyFill="1" applyBorder="1" applyAlignment="1">
      <alignment horizontal="center" vertical="center"/>
    </xf>
    <xf numFmtId="0" fontId="35" fillId="9" borderId="1" xfId="0" applyFont="1" applyFill="1" applyBorder="1" applyAlignment="1">
      <alignment horizontal="center" wrapText="1"/>
    </xf>
    <xf numFmtId="0" fontId="39" fillId="9" borderId="1" xfId="0" applyFont="1" applyFill="1" applyBorder="1" applyAlignment="1">
      <alignment horizontal="center" vertical="center"/>
    </xf>
    <xf numFmtId="1" fontId="39" fillId="9" borderId="1" xfId="0" applyNumberFormat="1" applyFont="1" applyFill="1" applyBorder="1" applyAlignment="1">
      <alignment horizontal="center" vertical="center"/>
    </xf>
    <xf numFmtId="164" fontId="36" fillId="0" borderId="13" xfId="0" applyNumberFormat="1" applyFont="1" applyBorder="1" applyAlignment="1">
      <alignment horizontal="center" vertical="center" wrapText="1"/>
    </xf>
    <xf numFmtId="0" fontId="39" fillId="0" borderId="14" xfId="0" applyFont="1" applyBorder="1" applyAlignment="1">
      <alignment horizontal="center" vertical="center"/>
    </xf>
    <xf numFmtId="0" fontId="39" fillId="0" borderId="14" xfId="0" applyFont="1" applyBorder="1" applyAlignment="1">
      <alignment horizontal="center" wrapText="1"/>
    </xf>
    <xf numFmtId="0" fontId="39" fillId="0" borderId="3" xfId="0" applyFont="1" applyBorder="1" applyAlignment="1">
      <alignment horizontal="center" wrapText="1"/>
    </xf>
    <xf numFmtId="0" fontId="39" fillId="0" borderId="3" xfId="0" applyFont="1" applyBorder="1" applyAlignment="1">
      <alignment horizontal="center" vertical="center"/>
    </xf>
    <xf numFmtId="1" fontId="39" fillId="0" borderId="3" xfId="0" applyNumberFormat="1" applyFont="1" applyBorder="1" applyAlignment="1">
      <alignment horizontal="center" vertical="center"/>
    </xf>
    <xf numFmtId="0" fontId="33" fillId="0" borderId="1" xfId="0" applyFont="1" applyBorder="1" applyAlignment="1">
      <alignment horizontal="center" vertical="center"/>
    </xf>
    <xf numFmtId="164" fontId="36" fillId="0" borderId="10" xfId="0" applyNumberFormat="1" applyFont="1" applyBorder="1" applyAlignment="1">
      <alignment horizontal="center" vertical="center" wrapText="1"/>
    </xf>
    <xf numFmtId="0" fontId="33" fillId="0" borderId="11" xfId="0" applyFont="1" applyBorder="1" applyAlignment="1">
      <alignment horizontal="center" vertical="center"/>
    </xf>
    <xf numFmtId="0" fontId="39" fillId="0" borderId="11" xfId="0" applyFont="1" applyBorder="1" applyAlignment="1">
      <alignment horizontal="center" vertical="center"/>
    </xf>
    <xf numFmtId="1" fontId="39" fillId="0" borderId="11" xfId="0" applyNumberFormat="1" applyFont="1" applyBorder="1" applyAlignment="1">
      <alignment horizontal="center" vertical="center"/>
    </xf>
    <xf numFmtId="164" fontId="36" fillId="0" borderId="10" xfId="0" applyNumberFormat="1" applyFont="1" applyBorder="1" applyAlignment="1">
      <alignment horizontal="center" vertical="center" wrapText="1"/>
    </xf>
    <xf numFmtId="0" fontId="33" fillId="0" borderId="11" xfId="0" applyFont="1" applyBorder="1" applyAlignment="1">
      <alignment horizontal="center" vertical="center"/>
    </xf>
    <xf numFmtId="0" fontId="32" fillId="3" borderId="1" xfId="1" applyFill="1" applyBorder="1" applyAlignment="1" applyProtection="1">
      <alignment horizontal="center" vertical="center"/>
    </xf>
    <xf numFmtId="0" fontId="33" fillId="0" borderId="1" xfId="0" applyFont="1" applyBorder="1" applyAlignment="1">
      <alignment horizontal="center" vertical="center"/>
    </xf>
    <xf numFmtId="0" fontId="42" fillId="0" borderId="1" xfId="0" applyFont="1" applyBorder="1" applyAlignment="1">
      <alignment horizontal="center" vertical="center" wrapText="1"/>
    </xf>
    <xf numFmtId="0" fontId="43" fillId="0" borderId="1" xfId="0" applyFont="1" applyBorder="1" applyAlignment="1">
      <alignment horizontal="center" vertical="center" wrapText="1"/>
    </xf>
    <xf numFmtId="0" fontId="43" fillId="0" borderId="11" xfId="0" applyFont="1" applyBorder="1" applyAlignment="1">
      <alignment horizontal="center" vertical="center" wrapText="1"/>
    </xf>
    <xf numFmtId="0" fontId="43" fillId="0" borderId="3" xfId="0" applyFont="1" applyBorder="1" applyAlignment="1">
      <alignment horizontal="center" vertical="center" wrapText="1"/>
    </xf>
    <xf numFmtId="0" fontId="44" fillId="0" borderId="1" xfId="0" applyFont="1" applyBorder="1" applyAlignment="1">
      <alignment horizontal="center" vertical="center" wrapText="1"/>
    </xf>
    <xf numFmtId="1" fontId="43" fillId="0" borderId="1" xfId="0" applyNumberFormat="1" applyFont="1" applyBorder="1" applyAlignment="1">
      <alignment horizontal="center" vertical="center"/>
    </xf>
    <xf numFmtId="0" fontId="44" fillId="0" borderId="11" xfId="0" applyFont="1" applyBorder="1" applyAlignment="1">
      <alignment horizontal="center" vertical="center" wrapText="1"/>
    </xf>
    <xf numFmtId="0" fontId="44" fillId="0" borderId="3" xfId="0" applyFont="1" applyBorder="1" applyAlignment="1">
      <alignment horizontal="center" vertical="center" wrapText="1"/>
    </xf>
    <xf numFmtId="164" fontId="36" fillId="0" borderId="13" xfId="0" applyNumberFormat="1" applyFont="1" applyBorder="1" applyAlignment="1">
      <alignment horizontal="center" vertical="center" wrapText="1"/>
    </xf>
    <xf numFmtId="164" fontId="36" fillId="0" borderId="12" xfId="0" applyNumberFormat="1" applyFont="1" applyBorder="1" applyAlignment="1">
      <alignment horizontal="center" vertical="center" wrapText="1"/>
    </xf>
    <xf numFmtId="0" fontId="33" fillId="0" borderId="1" xfId="0" applyFont="1" applyBorder="1" applyAlignment="1">
      <alignment horizontal="center" vertical="center"/>
    </xf>
    <xf numFmtId="164" fontId="36" fillId="0" borderId="12" xfId="0" applyNumberFormat="1" applyFont="1" applyBorder="1" applyAlignment="1">
      <alignment horizontal="center" vertical="center" wrapText="1"/>
    </xf>
    <xf numFmtId="0" fontId="39" fillId="0" borderId="1" xfId="0" applyFont="1" applyFill="1" applyBorder="1" applyAlignment="1">
      <alignment horizontal="center" vertical="center"/>
    </xf>
    <xf numFmtId="164" fontId="36" fillId="0" borderId="13" xfId="0" applyNumberFormat="1" applyFont="1" applyBorder="1" applyAlignment="1">
      <alignment horizontal="center" vertical="center" wrapText="1"/>
    </xf>
    <xf numFmtId="164" fontId="36" fillId="0" borderId="10" xfId="0" applyNumberFormat="1" applyFont="1" applyBorder="1" applyAlignment="1">
      <alignment horizontal="center" vertical="center" wrapText="1"/>
    </xf>
    <xf numFmtId="164" fontId="36" fillId="0" borderId="12" xfId="0" applyNumberFormat="1" applyFont="1" applyBorder="1" applyAlignment="1">
      <alignment horizontal="center" vertical="center" wrapText="1"/>
    </xf>
    <xf numFmtId="0" fontId="33" fillId="0" borderId="1" xfId="0" applyFont="1" applyBorder="1" applyAlignment="1">
      <alignment horizontal="center" vertical="center"/>
    </xf>
    <xf numFmtId="0" fontId="33" fillId="0" borderId="11" xfId="0" applyFont="1" applyBorder="1" applyAlignment="1">
      <alignment horizontal="center" vertical="center"/>
    </xf>
    <xf numFmtId="0" fontId="40" fillId="0" borderId="11" xfId="0" applyFont="1" applyBorder="1" applyAlignment="1">
      <alignment horizontal="center" wrapText="1"/>
    </xf>
    <xf numFmtId="0" fontId="40" fillId="0" borderId="1" xfId="0" applyFont="1" applyBorder="1" applyAlignment="1">
      <alignment horizontal="center" wrapText="1"/>
    </xf>
    <xf numFmtId="0" fontId="40" fillId="5" borderId="1" xfId="0" applyFont="1" applyFill="1" applyBorder="1" applyAlignment="1">
      <alignment horizontal="center" wrapText="1"/>
    </xf>
    <xf numFmtId="0" fontId="40" fillId="3" borderId="1" xfId="0" applyFont="1" applyFill="1" applyBorder="1" applyAlignment="1">
      <alignment horizontal="center" wrapText="1"/>
    </xf>
    <xf numFmtId="1" fontId="40" fillId="0" borderId="1" xfId="0" applyNumberFormat="1" applyFont="1" applyBorder="1" applyAlignment="1">
      <alignment horizontal="center" vertical="center"/>
    </xf>
    <xf numFmtId="0" fontId="40" fillId="0" borderId="1" xfId="0" applyFont="1" applyBorder="1" applyAlignment="1">
      <alignment horizontal="center" vertical="center" wrapText="1"/>
    </xf>
    <xf numFmtId="1" fontId="40" fillId="5" borderId="14" xfId="0" applyNumberFormat="1" applyFont="1" applyFill="1" applyBorder="1" applyAlignment="1">
      <alignment horizontal="center" vertical="center"/>
    </xf>
    <xf numFmtId="0" fontId="40" fillId="5" borderId="3" xfId="0" applyFont="1" applyFill="1" applyBorder="1" applyAlignment="1">
      <alignment horizontal="center" wrapText="1"/>
    </xf>
    <xf numFmtId="0" fontId="40" fillId="0" borderId="17" xfId="0" applyFont="1" applyBorder="1" applyAlignment="1">
      <alignment horizontal="center" wrapText="1"/>
    </xf>
    <xf numFmtId="0" fontId="40" fillId="0" borderId="14" xfId="0" applyFont="1" applyBorder="1" applyAlignment="1">
      <alignment horizontal="center" wrapText="1"/>
    </xf>
    <xf numFmtId="0" fontId="40" fillId="0" borderId="3" xfId="0" applyFont="1" applyBorder="1" applyAlignment="1">
      <alignment horizontal="center" wrapText="1"/>
    </xf>
    <xf numFmtId="0" fontId="40" fillId="5" borderId="1" xfId="0" applyFont="1" applyFill="1" applyBorder="1" applyAlignment="1">
      <alignment horizontal="center" vertical="center" wrapText="1"/>
    </xf>
    <xf numFmtId="0" fontId="40" fillId="0" borderId="1" xfId="0" applyFont="1" applyBorder="1" applyAlignment="1">
      <alignment horizontal="center" vertical="center"/>
    </xf>
    <xf numFmtId="0" fontId="33" fillId="0" borderId="1" xfId="0" applyFont="1" applyBorder="1" applyAlignment="1">
      <alignment horizontal="center" vertical="center"/>
    </xf>
    <xf numFmtId="0" fontId="33" fillId="0" borderId="1" xfId="0" applyFont="1" applyBorder="1" applyAlignment="1">
      <alignment horizontal="center" vertical="center"/>
    </xf>
    <xf numFmtId="0" fontId="34" fillId="0" borderId="1" xfId="0" applyFont="1" applyBorder="1" applyAlignment="1">
      <alignment horizontal="center" vertical="center"/>
    </xf>
    <xf numFmtId="164" fontId="36" fillId="0" borderId="12" xfId="0" applyNumberFormat="1" applyFont="1" applyBorder="1" applyAlignment="1">
      <alignment horizontal="center" vertical="center" wrapText="1"/>
    </xf>
    <xf numFmtId="0" fontId="33" fillId="0" borderId="1" xfId="0" applyFont="1" applyBorder="1" applyAlignment="1">
      <alignment horizontal="center" vertical="center"/>
    </xf>
    <xf numFmtId="0" fontId="34" fillId="5" borderId="30" xfId="0" applyFont="1" applyFill="1" applyBorder="1" applyAlignment="1">
      <alignment horizontal="center" vertical="center"/>
    </xf>
    <xf numFmtId="0" fontId="34" fillId="5" borderId="31" xfId="0" applyFont="1" applyFill="1" applyBorder="1" applyAlignment="1">
      <alignment horizontal="center" vertical="center"/>
    </xf>
    <xf numFmtId="0" fontId="34" fillId="5" borderId="2" xfId="0" applyFont="1" applyFill="1" applyBorder="1" applyAlignment="1">
      <alignment horizontal="center" vertical="center"/>
    </xf>
    <xf numFmtId="0" fontId="34" fillId="0" borderId="14" xfId="0" applyFont="1" applyBorder="1" applyAlignment="1">
      <alignment horizontal="center" vertical="center"/>
    </xf>
    <xf numFmtId="164" fontId="36" fillId="0" borderId="10" xfId="0" applyNumberFormat="1" applyFont="1" applyBorder="1" applyAlignment="1">
      <alignment horizontal="center" vertical="center" wrapText="1"/>
    </xf>
    <xf numFmtId="0" fontId="33" fillId="0" borderId="1" xfId="0" applyFont="1" applyBorder="1" applyAlignment="1">
      <alignment horizontal="center" vertical="center"/>
    </xf>
    <xf numFmtId="0" fontId="33" fillId="0" borderId="11" xfId="0" applyFont="1" applyBorder="1" applyAlignment="1">
      <alignment horizontal="center" vertical="center"/>
    </xf>
    <xf numFmtId="164" fontId="36" fillId="0" borderId="10" xfId="0" applyNumberFormat="1" applyFont="1" applyBorder="1" applyAlignment="1">
      <alignment horizontal="center" vertical="center" wrapText="1"/>
    </xf>
    <xf numFmtId="0" fontId="33" fillId="0" borderId="11" xfId="0" applyFont="1" applyBorder="1" applyAlignment="1">
      <alignment horizontal="center" vertical="center"/>
    </xf>
    <xf numFmtId="0" fontId="33" fillId="0" borderId="1" xfId="0" applyFont="1" applyBorder="1" applyAlignment="1">
      <alignment horizontal="center" vertical="center"/>
    </xf>
    <xf numFmtId="164" fontId="36" fillId="0" borderId="13" xfId="0" applyNumberFormat="1" applyFont="1" applyBorder="1" applyAlignment="1">
      <alignment horizontal="center" vertical="center" wrapText="1"/>
    </xf>
    <xf numFmtId="164" fontId="36" fillId="0" borderId="10" xfId="0" applyNumberFormat="1" applyFont="1" applyBorder="1" applyAlignment="1">
      <alignment horizontal="center" vertical="center" wrapText="1"/>
    </xf>
    <xf numFmtId="164" fontId="36" fillId="5" borderId="13" xfId="0" applyNumberFormat="1" applyFont="1" applyFill="1" applyBorder="1" applyAlignment="1">
      <alignment horizontal="center" vertical="center" wrapText="1"/>
    </xf>
    <xf numFmtId="164" fontId="36" fillId="5" borderId="10" xfId="0" applyNumberFormat="1" applyFont="1" applyFill="1" applyBorder="1" applyAlignment="1">
      <alignment horizontal="center" vertical="center" wrapText="1"/>
    </xf>
    <xf numFmtId="0" fontId="34" fillId="5" borderId="1" xfId="0" applyFont="1" applyFill="1" applyBorder="1" applyAlignment="1">
      <alignment horizontal="center" vertical="center"/>
    </xf>
    <xf numFmtId="0" fontId="34" fillId="0" borderId="1" xfId="0" applyFont="1" applyBorder="1" applyAlignment="1">
      <alignment horizontal="center" vertical="center"/>
    </xf>
    <xf numFmtId="164" fontId="36" fillId="0" borderId="12" xfId="0" applyNumberFormat="1" applyFont="1" applyBorder="1" applyAlignment="1">
      <alignment horizontal="center" vertical="center" wrapText="1"/>
    </xf>
    <xf numFmtId="0" fontId="33" fillId="0" borderId="1" xfId="0" applyFont="1" applyBorder="1" applyAlignment="1">
      <alignment horizontal="center" vertical="center"/>
    </xf>
    <xf numFmtId="0" fontId="33" fillId="0" borderId="11" xfId="0" applyFont="1" applyBorder="1" applyAlignment="1">
      <alignment horizontal="center" vertical="center"/>
    </xf>
    <xf numFmtId="0" fontId="34" fillId="0" borderId="14" xfId="0" applyFont="1" applyBorder="1" applyAlignment="1">
      <alignment horizontal="center" vertical="center" wrapText="1"/>
    </xf>
    <xf numFmtId="0" fontId="34" fillId="0" borderId="14" xfId="0" applyFont="1" applyBorder="1" applyAlignment="1">
      <alignment horizontal="center" vertical="center"/>
    </xf>
    <xf numFmtId="0" fontId="40" fillId="5" borderId="14" xfId="0" applyFont="1" applyFill="1" applyBorder="1" applyAlignment="1">
      <alignment horizontal="center" wrapText="1"/>
    </xf>
    <xf numFmtId="164" fontId="36" fillId="7" borderId="13" xfId="0" applyNumberFormat="1" applyFont="1" applyFill="1" applyBorder="1" applyAlignment="1">
      <alignment horizontal="center" vertical="center" wrapText="1"/>
    </xf>
    <xf numFmtId="0" fontId="33" fillId="7" borderId="14" xfId="0" applyFont="1" applyFill="1" applyBorder="1" applyAlignment="1">
      <alignment horizontal="center" vertical="center"/>
    </xf>
    <xf numFmtId="0" fontId="39" fillId="7" borderId="14" xfId="0" applyFont="1" applyFill="1" applyBorder="1" applyAlignment="1">
      <alignment horizontal="center" vertical="center"/>
    </xf>
    <xf numFmtId="1" fontId="39" fillId="7" borderId="14" xfId="0" applyNumberFormat="1" applyFont="1" applyFill="1" applyBorder="1" applyAlignment="1">
      <alignment horizontal="center" vertical="center"/>
    </xf>
    <xf numFmtId="0" fontId="35" fillId="7" borderId="14" xfId="0" applyFont="1" applyFill="1" applyBorder="1" applyAlignment="1">
      <alignment horizontal="center" wrapText="1"/>
    </xf>
    <xf numFmtId="0" fontId="39" fillId="5" borderId="3" xfId="0" applyFont="1" applyFill="1" applyBorder="1" applyAlignment="1">
      <alignment horizontal="center" vertical="center"/>
    </xf>
    <xf numFmtId="0" fontId="34" fillId="7" borderId="14" xfId="0" applyFont="1" applyFill="1" applyBorder="1" applyAlignment="1">
      <alignment horizontal="center" vertical="center"/>
    </xf>
    <xf numFmtId="1" fontId="34" fillId="7" borderId="14" xfId="0" applyNumberFormat="1" applyFont="1" applyFill="1" applyBorder="1" applyAlignment="1">
      <alignment horizontal="center" vertical="center"/>
    </xf>
    <xf numFmtId="164" fontId="36" fillId="0" borderId="7" xfId="0" applyNumberFormat="1" applyFont="1" applyBorder="1" applyAlignment="1">
      <alignment horizontal="center" vertical="center" wrapText="1"/>
    </xf>
    <xf numFmtId="0" fontId="33" fillId="0" borderId="8" xfId="0" applyFont="1" applyBorder="1" applyAlignment="1">
      <alignment horizontal="center" vertical="center"/>
    </xf>
    <xf numFmtId="0" fontId="34" fillId="0" borderId="8" xfId="0" applyFont="1" applyBorder="1" applyAlignment="1">
      <alignment horizontal="center" vertical="center"/>
    </xf>
    <xf numFmtId="1" fontId="34" fillId="0" borderId="8" xfId="0" applyNumberFormat="1" applyFont="1" applyBorder="1" applyAlignment="1">
      <alignment horizontal="center" vertical="center"/>
    </xf>
    <xf numFmtId="0" fontId="35" fillId="0" borderId="8" xfId="0" applyFont="1" applyBorder="1" applyAlignment="1">
      <alignment horizontal="center" vertical="center" wrapText="1"/>
    </xf>
    <xf numFmtId="0" fontId="34" fillId="3" borderId="14" xfId="0" applyFont="1" applyFill="1" applyBorder="1" applyAlignment="1">
      <alignment horizontal="center" vertical="center" wrapText="1"/>
    </xf>
    <xf numFmtId="0" fontId="32" fillId="0" borderId="3" xfId="1" applyBorder="1" applyAlignment="1" applyProtection="1">
      <alignment horizontal="center" vertical="center"/>
    </xf>
    <xf numFmtId="0" fontId="39" fillId="5" borderId="14" xfId="0" applyFont="1" applyFill="1" applyBorder="1" applyAlignment="1">
      <alignment horizontal="center" vertical="center"/>
    </xf>
    <xf numFmtId="1" fontId="39" fillId="5" borderId="14" xfId="0" applyNumberFormat="1" applyFont="1" applyFill="1" applyBorder="1" applyAlignment="1">
      <alignment horizontal="center" vertical="center"/>
    </xf>
    <xf numFmtId="0" fontId="39" fillId="5" borderId="14" xfId="0" applyFont="1" applyFill="1" applyBorder="1" applyAlignment="1">
      <alignment horizontal="center" wrapText="1"/>
    </xf>
    <xf numFmtId="0" fontId="39" fillId="0" borderId="11" xfId="0" applyFont="1" applyBorder="1" applyAlignment="1">
      <alignment horizontal="center" wrapText="1"/>
    </xf>
    <xf numFmtId="0" fontId="39" fillId="0" borderId="17" xfId="0" applyFont="1" applyBorder="1" applyAlignment="1">
      <alignment horizontal="center" wrapText="1"/>
    </xf>
    <xf numFmtId="164" fontId="36" fillId="5" borderId="7" xfId="0" applyNumberFormat="1" applyFont="1" applyFill="1" applyBorder="1" applyAlignment="1">
      <alignment horizontal="center" vertical="center" wrapText="1"/>
    </xf>
    <xf numFmtId="0" fontId="33" fillId="5" borderId="8" xfId="0" applyFont="1" applyFill="1" applyBorder="1" applyAlignment="1">
      <alignment horizontal="center" vertical="center"/>
    </xf>
    <xf numFmtId="0" fontId="35" fillId="5" borderId="8" xfId="0" applyFont="1" applyFill="1" applyBorder="1" applyAlignment="1">
      <alignment horizontal="center" wrapText="1"/>
    </xf>
    <xf numFmtId="0" fontId="39" fillId="0" borderId="17" xfId="0" applyFont="1" applyBorder="1" applyAlignment="1">
      <alignment horizontal="center" vertical="center"/>
    </xf>
    <xf numFmtId="0" fontId="39" fillId="0" borderId="11" xfId="0" applyFont="1" applyFill="1" applyBorder="1" applyAlignment="1">
      <alignment horizontal="center" vertical="center"/>
    </xf>
    <xf numFmtId="0" fontId="34" fillId="0" borderId="17" xfId="0" applyFont="1" applyBorder="1" applyAlignment="1">
      <alignment horizontal="center"/>
    </xf>
    <xf numFmtId="164" fontId="36" fillId="0" borderId="13" xfId="0" applyNumberFormat="1" applyFont="1" applyBorder="1" applyAlignment="1">
      <alignment horizontal="center" vertical="center" wrapText="1"/>
    </xf>
    <xf numFmtId="0" fontId="34" fillId="5" borderId="1" xfId="0" applyFont="1" applyFill="1" applyBorder="1" applyAlignment="1">
      <alignment horizontal="center" vertical="center"/>
    </xf>
    <xf numFmtId="164" fontId="36" fillId="0" borderId="12" xfId="0" applyNumberFormat="1" applyFont="1" applyBorder="1" applyAlignment="1">
      <alignment horizontal="center" vertical="center" wrapText="1"/>
    </xf>
    <xf numFmtId="0" fontId="33" fillId="0" borderId="1" xfId="0" applyFont="1" applyBorder="1" applyAlignment="1">
      <alignment horizontal="center" vertical="center"/>
    </xf>
    <xf numFmtId="0" fontId="34" fillId="0" borderId="14" xfId="0" applyFont="1" applyBorder="1" applyAlignment="1">
      <alignment horizontal="center" vertical="center"/>
    </xf>
    <xf numFmtId="164" fontId="34" fillId="9" borderId="15" xfId="0" applyNumberFormat="1" applyFont="1" applyFill="1" applyBorder="1" applyAlignment="1">
      <alignment horizontal="center" vertical="center" wrapText="1"/>
    </xf>
    <xf numFmtId="0" fontId="34" fillId="9" borderId="3" xfId="0" applyFont="1" applyFill="1" applyBorder="1" applyAlignment="1">
      <alignment horizontal="center" vertical="center"/>
    </xf>
    <xf numFmtId="1" fontId="34" fillId="9" borderId="3" xfId="0" applyNumberFormat="1" applyFont="1" applyFill="1" applyBorder="1" applyAlignment="1">
      <alignment horizontal="center" vertical="center"/>
    </xf>
    <xf numFmtId="0" fontId="34" fillId="9" borderId="3" xfId="0" applyFont="1" applyFill="1" applyBorder="1" applyAlignment="1">
      <alignment horizontal="center" wrapText="1"/>
    </xf>
    <xf numFmtId="0" fontId="35" fillId="0" borderId="8" xfId="0" applyFont="1" applyBorder="1" applyAlignment="1">
      <alignment horizontal="center" wrapText="1"/>
    </xf>
    <xf numFmtId="0" fontId="33" fillId="0" borderId="11" xfId="0" applyFont="1" applyBorder="1" applyAlignment="1">
      <alignment horizontal="center" vertical="center"/>
    </xf>
    <xf numFmtId="164" fontId="36" fillId="0" borderId="12" xfId="0" applyNumberFormat="1" applyFont="1" applyBorder="1" applyAlignment="1">
      <alignment horizontal="center" vertical="center" wrapText="1"/>
    </xf>
    <xf numFmtId="0" fontId="33" fillId="0" borderId="1" xfId="0" applyFont="1" applyBorder="1" applyAlignment="1">
      <alignment horizontal="center" vertical="center"/>
    </xf>
    <xf numFmtId="164" fontId="36" fillId="0" borderId="12" xfId="0" applyNumberFormat="1" applyFont="1" applyBorder="1" applyAlignment="1">
      <alignment horizontal="center" vertical="center" wrapText="1"/>
    </xf>
    <xf numFmtId="0" fontId="33" fillId="0" borderId="1" xfId="0" applyFont="1" applyBorder="1" applyAlignment="1">
      <alignment horizontal="center" vertical="center"/>
    </xf>
    <xf numFmtId="0" fontId="46" fillId="0" borderId="4" xfId="0" applyFont="1" applyBorder="1" applyAlignment="1">
      <alignment horizontal="center" vertical="center" wrapText="1"/>
    </xf>
    <xf numFmtId="0" fontId="35" fillId="0" borderId="27" xfId="0" applyFont="1" applyBorder="1" applyAlignment="1">
      <alignment horizontal="center" wrapText="1"/>
    </xf>
    <xf numFmtId="0" fontId="33" fillId="0" borderId="1" xfId="0" applyFont="1" applyBorder="1" applyAlignment="1">
      <alignment horizontal="center" vertical="center"/>
    </xf>
    <xf numFmtId="0" fontId="33" fillId="0" borderId="1" xfId="0" applyFont="1" applyBorder="1" applyAlignment="1">
      <alignment horizontal="center" vertical="center"/>
    </xf>
    <xf numFmtId="0" fontId="33" fillId="0" borderId="1" xfId="0" applyFont="1" applyBorder="1" applyAlignment="1">
      <alignment horizontal="center" vertical="center"/>
    </xf>
    <xf numFmtId="0" fontId="33" fillId="0" borderId="1" xfId="0" applyFont="1" applyBorder="1" applyAlignment="1">
      <alignment horizontal="center" vertical="center"/>
    </xf>
    <xf numFmtId="164" fontId="36" fillId="0" borderId="12" xfId="0" applyNumberFormat="1" applyFont="1" applyBorder="1" applyAlignment="1">
      <alignment horizontal="center" vertical="center" wrapText="1"/>
    </xf>
    <xf numFmtId="0" fontId="33" fillId="0" borderId="1" xfId="0" applyFont="1" applyBorder="1" applyAlignment="1">
      <alignment horizontal="center" vertical="center"/>
    </xf>
    <xf numFmtId="0" fontId="33" fillId="0" borderId="1" xfId="0" applyFont="1" applyBorder="1" applyAlignment="1">
      <alignment horizontal="center" vertical="center"/>
    </xf>
    <xf numFmtId="164" fontId="36" fillId="0" borderId="10" xfId="0" applyNumberFormat="1" applyFont="1" applyBorder="1" applyAlignment="1">
      <alignment horizontal="center" vertical="center" wrapText="1"/>
    </xf>
    <xf numFmtId="0" fontId="33" fillId="0" borderId="11" xfId="0" applyFont="1" applyBorder="1" applyAlignment="1">
      <alignment horizontal="center" vertical="center"/>
    </xf>
    <xf numFmtId="0" fontId="39" fillId="9" borderId="1" xfId="0" applyFont="1" applyFill="1" applyBorder="1" applyAlignment="1">
      <alignment horizontal="center" wrapText="1"/>
    </xf>
    <xf numFmtId="0" fontId="33" fillId="0" borderId="1" xfId="0" applyFont="1" applyBorder="1" applyAlignment="1">
      <alignment horizontal="center" vertical="center"/>
    </xf>
    <xf numFmtId="164" fontId="36" fillId="0" borderId="12" xfId="0" applyNumberFormat="1" applyFont="1" applyBorder="1" applyAlignment="1">
      <alignment horizontal="center" vertical="center" wrapText="1"/>
    </xf>
    <xf numFmtId="0" fontId="33" fillId="0" borderId="1" xfId="0" applyFont="1" applyBorder="1" applyAlignment="1">
      <alignment horizontal="center" vertical="center"/>
    </xf>
    <xf numFmtId="164" fontId="36" fillId="0" borderId="12" xfId="0" applyNumberFormat="1" applyFont="1" applyBorder="1" applyAlignment="1">
      <alignment horizontal="center" vertical="center" wrapText="1"/>
    </xf>
    <xf numFmtId="0" fontId="33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wrapText="1"/>
    </xf>
    <xf numFmtId="164" fontId="36" fillId="0" borderId="12" xfId="0" applyNumberFormat="1" applyFont="1" applyBorder="1" applyAlignment="1">
      <alignment horizontal="center" vertical="center" wrapText="1"/>
    </xf>
    <xf numFmtId="0" fontId="33" fillId="0" borderId="1" xfId="0" applyFont="1" applyBorder="1" applyAlignment="1">
      <alignment horizontal="center" vertical="center"/>
    </xf>
    <xf numFmtId="0" fontId="33" fillId="0" borderId="1" xfId="0" applyFont="1" applyBorder="1" applyAlignment="1">
      <alignment horizontal="center" vertical="center"/>
    </xf>
    <xf numFmtId="0" fontId="35" fillId="0" borderId="1" xfId="0" applyFont="1" applyBorder="1" applyAlignment="1">
      <alignment horizontal="center" vertical="center" wrapText="1"/>
    </xf>
    <xf numFmtId="0" fontId="33" fillId="0" borderId="1" xfId="0" applyFont="1" applyBorder="1" applyAlignment="1">
      <alignment horizontal="center" vertical="center"/>
    </xf>
    <xf numFmtId="164" fontId="36" fillId="0" borderId="12" xfId="0" applyNumberFormat="1" applyFont="1" applyBorder="1" applyAlignment="1">
      <alignment horizontal="center" vertical="center" wrapText="1"/>
    </xf>
    <xf numFmtId="0" fontId="33" fillId="0" borderId="1" xfId="0" applyFont="1" applyBorder="1" applyAlignment="1">
      <alignment horizontal="center" vertical="center"/>
    </xf>
    <xf numFmtId="0" fontId="33" fillId="0" borderId="1" xfId="0" applyFont="1" applyBorder="1" applyAlignment="1">
      <alignment horizontal="center" vertical="center"/>
    </xf>
    <xf numFmtId="0" fontId="33" fillId="0" borderId="1" xfId="0" applyFont="1" applyBorder="1" applyAlignment="1">
      <alignment horizontal="center" vertical="center"/>
    </xf>
    <xf numFmtId="0" fontId="47" fillId="0" borderId="1" xfId="0" applyFont="1" applyBorder="1" applyAlignment="1">
      <alignment horizontal="center" vertical="center"/>
    </xf>
    <xf numFmtId="164" fontId="36" fillId="0" borderId="13" xfId="0" applyNumberFormat="1" applyFont="1" applyBorder="1" applyAlignment="1">
      <alignment horizontal="center" vertical="center" wrapText="1"/>
    </xf>
    <xf numFmtId="0" fontId="33" fillId="0" borderId="1" xfId="0" applyFont="1" applyBorder="1" applyAlignment="1">
      <alignment horizontal="center" vertical="center"/>
    </xf>
    <xf numFmtId="0" fontId="33" fillId="0" borderId="1" xfId="0" applyFont="1" applyBorder="1" applyAlignment="1">
      <alignment horizontal="center" vertical="center"/>
    </xf>
    <xf numFmtId="0" fontId="33" fillId="0" borderId="11" xfId="0" applyFont="1" applyBorder="1" applyAlignment="1">
      <alignment horizontal="center" vertical="center"/>
    </xf>
    <xf numFmtId="0" fontId="33" fillId="0" borderId="1" xfId="0" applyFont="1" applyBorder="1" applyAlignment="1">
      <alignment horizontal="center" vertical="center"/>
    </xf>
    <xf numFmtId="0" fontId="33" fillId="0" borderId="1" xfId="0" applyFont="1" applyBorder="1" applyAlignment="1">
      <alignment horizontal="center" vertical="center"/>
    </xf>
    <xf numFmtId="0" fontId="33" fillId="0" borderId="1" xfId="0" applyFont="1" applyBorder="1" applyAlignment="1">
      <alignment horizontal="center" vertical="center"/>
    </xf>
    <xf numFmtId="0" fontId="33" fillId="0" borderId="1" xfId="0" applyFont="1" applyBorder="1" applyAlignment="1">
      <alignment horizontal="center" vertical="center"/>
    </xf>
    <xf numFmtId="164" fontId="36" fillId="0" borderId="13" xfId="0" applyNumberFormat="1" applyFont="1" applyBorder="1" applyAlignment="1">
      <alignment horizontal="center" vertical="center" wrapText="1"/>
    </xf>
    <xf numFmtId="164" fontId="36" fillId="0" borderId="12" xfId="0" applyNumberFormat="1" applyFont="1" applyBorder="1" applyAlignment="1">
      <alignment horizontal="center" vertical="center" wrapText="1"/>
    </xf>
    <xf numFmtId="0" fontId="33" fillId="0" borderId="1" xfId="0" applyFont="1" applyBorder="1" applyAlignment="1">
      <alignment horizontal="center" vertical="center"/>
    </xf>
    <xf numFmtId="164" fontId="36" fillId="10" borderId="12" xfId="0" applyNumberFormat="1" applyFont="1" applyFill="1" applyBorder="1" applyAlignment="1">
      <alignment horizontal="center" vertical="center" wrapText="1"/>
    </xf>
    <xf numFmtId="0" fontId="33" fillId="10" borderId="1" xfId="0" applyFont="1" applyFill="1" applyBorder="1" applyAlignment="1">
      <alignment horizontal="center" vertical="center"/>
    </xf>
    <xf numFmtId="0" fontId="35" fillId="10" borderId="1" xfId="0" applyFont="1" applyFill="1" applyBorder="1" applyAlignment="1">
      <alignment horizontal="center" vertical="center" wrapText="1"/>
    </xf>
    <xf numFmtId="164" fontId="36" fillId="0" borderId="13" xfId="0" applyNumberFormat="1" applyFont="1" applyBorder="1" applyAlignment="1">
      <alignment horizontal="center" vertical="center" wrapText="1"/>
    </xf>
    <xf numFmtId="164" fontId="36" fillId="0" borderId="10" xfId="0" applyNumberFormat="1" applyFont="1" applyBorder="1" applyAlignment="1">
      <alignment horizontal="center" vertical="center" wrapText="1"/>
    </xf>
    <xf numFmtId="0" fontId="33" fillId="0" borderId="11" xfId="0" applyFont="1" applyBorder="1" applyAlignment="1">
      <alignment horizontal="center" vertical="center"/>
    </xf>
    <xf numFmtId="164" fontId="36" fillId="0" borderId="10" xfId="4" applyNumberFormat="1" applyFont="1" applyBorder="1" applyAlignment="1">
      <alignment horizontal="center" vertical="center" wrapText="1"/>
    </xf>
    <xf numFmtId="0" fontId="33" fillId="0" borderId="11" xfId="4" applyFont="1" applyBorder="1" applyAlignment="1">
      <alignment horizontal="center" vertical="center"/>
    </xf>
    <xf numFmtId="0" fontId="34" fillId="0" borderId="11" xfId="0" applyFont="1" applyBorder="1" applyAlignment="1">
      <alignment horizontal="center"/>
    </xf>
    <xf numFmtId="164" fontId="36" fillId="0" borderId="15" xfId="4" applyNumberFormat="1" applyFont="1" applyBorder="1" applyAlignment="1">
      <alignment horizontal="center" vertical="center" wrapText="1"/>
    </xf>
    <xf numFmtId="0" fontId="33" fillId="0" borderId="3" xfId="4" applyFont="1" applyBorder="1" applyAlignment="1">
      <alignment horizontal="center" vertical="center"/>
    </xf>
    <xf numFmtId="0" fontId="35" fillId="0" borderId="3" xfId="4" applyFont="1" applyBorder="1" applyAlignment="1">
      <alignment horizontal="center" vertical="center" wrapText="1"/>
    </xf>
    <xf numFmtId="0" fontId="39" fillId="0" borderId="3" xfId="4" applyFont="1" applyBorder="1" applyAlignment="1">
      <alignment horizontal="center" vertical="center"/>
    </xf>
    <xf numFmtId="1" fontId="39" fillId="0" borderId="3" xfId="4" applyNumberFormat="1" applyFont="1" applyBorder="1" applyAlignment="1">
      <alignment horizontal="center" vertical="center"/>
    </xf>
    <xf numFmtId="164" fontId="36" fillId="0" borderId="16" xfId="4" applyNumberFormat="1" applyFont="1" applyBorder="1" applyAlignment="1">
      <alignment horizontal="center" vertical="center" wrapText="1"/>
    </xf>
    <xf numFmtId="0" fontId="33" fillId="0" borderId="17" xfId="4" applyFont="1" applyBorder="1" applyAlignment="1">
      <alignment horizontal="center" vertical="center"/>
    </xf>
    <xf numFmtId="0" fontId="35" fillId="0" borderId="17" xfId="4" applyFont="1" applyBorder="1" applyAlignment="1">
      <alignment horizontal="center" wrapText="1"/>
    </xf>
    <xf numFmtId="1" fontId="39" fillId="0" borderId="17" xfId="4" applyNumberFormat="1" applyFont="1" applyBorder="1" applyAlignment="1">
      <alignment horizontal="center" vertical="center"/>
    </xf>
    <xf numFmtId="0" fontId="39" fillId="0" borderId="17" xfId="4" applyFont="1" applyBorder="1" applyAlignment="1">
      <alignment horizontal="center" vertical="center"/>
    </xf>
    <xf numFmtId="164" fontId="36" fillId="0" borderId="13" xfId="0" applyNumberFormat="1" applyFont="1" applyBorder="1" applyAlignment="1">
      <alignment horizontal="center" vertical="center" wrapText="1"/>
    </xf>
    <xf numFmtId="164" fontId="9" fillId="0" borderId="13" xfId="3" applyNumberFormat="1" applyFont="1" applyBorder="1" applyAlignment="1">
      <alignment horizontal="center" vertical="center" wrapText="1"/>
    </xf>
    <xf numFmtId="0" fontId="5" fillId="0" borderId="14" xfId="3" applyFont="1" applyBorder="1" applyAlignment="1">
      <alignment horizontal="center" vertical="center"/>
    </xf>
    <xf numFmtId="164" fontId="36" fillId="10" borderId="10" xfId="0" applyNumberFormat="1" applyFont="1" applyFill="1" applyBorder="1" applyAlignment="1">
      <alignment horizontal="center" vertical="center" wrapText="1"/>
    </xf>
    <xf numFmtId="0" fontId="40" fillId="10" borderId="11" xfId="0" applyFont="1" applyFill="1" applyBorder="1" applyAlignment="1">
      <alignment horizontal="center" vertical="center" wrapText="1"/>
    </xf>
    <xf numFmtId="0" fontId="43" fillId="10" borderId="11" xfId="0" applyFont="1" applyFill="1" applyBorder="1" applyAlignment="1">
      <alignment horizontal="center" vertical="center" wrapText="1"/>
    </xf>
    <xf numFmtId="0" fontId="40" fillId="10" borderId="1" xfId="0" applyFont="1" applyFill="1" applyBorder="1" applyAlignment="1">
      <alignment horizontal="center" wrapText="1"/>
    </xf>
    <xf numFmtId="0" fontId="43" fillId="10" borderId="1" xfId="0" applyFont="1" applyFill="1" applyBorder="1" applyAlignment="1">
      <alignment horizontal="center" vertical="center" wrapText="1"/>
    </xf>
    <xf numFmtId="0" fontId="48" fillId="10" borderId="0" xfId="0" applyFont="1" applyFill="1" applyAlignment="1">
      <alignment horizontal="center" vertical="center"/>
    </xf>
    <xf numFmtId="0" fontId="40" fillId="10" borderId="1" xfId="0" applyFont="1" applyFill="1" applyBorder="1" applyAlignment="1">
      <alignment horizontal="center" vertical="center" wrapText="1"/>
    </xf>
    <xf numFmtId="164" fontId="36" fillId="10" borderId="15" xfId="0" applyNumberFormat="1" applyFont="1" applyFill="1" applyBorder="1" applyAlignment="1">
      <alignment horizontal="center" vertical="center" wrapText="1"/>
    </xf>
    <xf numFmtId="0" fontId="37" fillId="10" borderId="3" xfId="1" applyFont="1" applyFill="1" applyBorder="1" applyAlignment="1" applyProtection="1">
      <alignment horizontal="center" vertical="center"/>
    </xf>
    <xf numFmtId="0" fontId="44" fillId="10" borderId="3" xfId="0" applyFont="1" applyFill="1" applyBorder="1" applyAlignment="1">
      <alignment horizontal="center" vertical="center" wrapText="1"/>
    </xf>
    <xf numFmtId="0" fontId="44" fillId="10" borderId="11" xfId="0" applyFont="1" applyFill="1" applyBorder="1" applyAlignment="1">
      <alignment horizontal="center" vertical="center" wrapText="1"/>
    </xf>
    <xf numFmtId="164" fontId="36" fillId="0" borderId="12" xfId="0" applyNumberFormat="1" applyFont="1" applyBorder="1" applyAlignment="1">
      <alignment horizontal="center" vertical="center" wrapText="1"/>
    </xf>
    <xf numFmtId="164" fontId="36" fillId="0" borderId="12" xfId="0" applyNumberFormat="1" applyFont="1" applyBorder="1" applyAlignment="1">
      <alignment horizontal="center" vertical="center" wrapText="1"/>
    </xf>
    <xf numFmtId="0" fontId="33" fillId="0" borderId="1" xfId="0" applyFont="1" applyBorder="1" applyAlignment="1">
      <alignment horizontal="center" vertical="center"/>
    </xf>
    <xf numFmtId="164" fontId="36" fillId="0" borderId="13" xfId="0" applyNumberFormat="1" applyFont="1" applyBorder="1" applyAlignment="1">
      <alignment horizontal="center" vertical="center" wrapText="1"/>
    </xf>
    <xf numFmtId="164" fontId="36" fillId="5" borderId="13" xfId="0" applyNumberFormat="1" applyFont="1" applyFill="1" applyBorder="1" applyAlignment="1">
      <alignment horizontal="center" vertical="center" wrapText="1"/>
    </xf>
    <xf numFmtId="164" fontId="36" fillId="0" borderId="10" xfId="0" applyNumberFormat="1" applyFont="1" applyBorder="1" applyAlignment="1">
      <alignment horizontal="center" vertical="center" wrapText="1"/>
    </xf>
    <xf numFmtId="164" fontId="36" fillId="0" borderId="12" xfId="0" applyNumberFormat="1" applyFont="1" applyBorder="1" applyAlignment="1">
      <alignment horizontal="center" vertical="center" wrapText="1"/>
    </xf>
    <xf numFmtId="0" fontId="33" fillId="0" borderId="1" xfId="0" applyFont="1" applyBorder="1" applyAlignment="1">
      <alignment horizontal="center" vertical="center"/>
    </xf>
    <xf numFmtId="0" fontId="33" fillId="0" borderId="11" xfId="0" applyFont="1" applyBorder="1" applyAlignment="1">
      <alignment horizontal="center" vertical="center"/>
    </xf>
    <xf numFmtId="0" fontId="49" fillId="0" borderId="4" xfId="0" applyFont="1" applyFill="1" applyBorder="1" applyAlignment="1">
      <alignment horizontal="center" vertical="center" wrapText="1"/>
    </xf>
    <xf numFmtId="0" fontId="50" fillId="10" borderId="1" xfId="0" applyFont="1" applyFill="1" applyBorder="1" applyAlignment="1">
      <alignment horizontal="center" vertical="center" wrapText="1"/>
    </xf>
    <xf numFmtId="164" fontId="36" fillId="0" borderId="12" xfId="0" applyNumberFormat="1" applyFont="1" applyBorder="1" applyAlignment="1">
      <alignment horizontal="center" vertical="center" wrapText="1"/>
    </xf>
    <xf numFmtId="0" fontId="33" fillId="0" borderId="1" xfId="0" applyFont="1" applyBorder="1" applyAlignment="1">
      <alignment horizontal="center" vertical="center"/>
    </xf>
    <xf numFmtId="0" fontId="44" fillId="10" borderId="1" xfId="0" applyFont="1" applyFill="1" applyBorder="1" applyAlignment="1">
      <alignment horizontal="center" vertical="center" wrapText="1"/>
    </xf>
    <xf numFmtId="164" fontId="36" fillId="11" borderId="12" xfId="0" applyNumberFormat="1" applyFont="1" applyFill="1" applyBorder="1" applyAlignment="1">
      <alignment horizontal="center" vertical="center" wrapText="1"/>
    </xf>
    <xf numFmtId="0" fontId="32" fillId="11" borderId="1" xfId="1" applyFill="1" applyBorder="1" applyAlignment="1" applyProtection="1">
      <alignment horizontal="center" vertical="center"/>
    </xf>
    <xf numFmtId="0" fontId="43" fillId="11" borderId="1" xfId="0" applyFont="1" applyFill="1" applyBorder="1" applyAlignment="1">
      <alignment horizontal="center" vertical="center" wrapText="1"/>
    </xf>
    <xf numFmtId="0" fontId="51" fillId="0" borderId="1" xfId="0" applyFont="1" applyBorder="1" applyAlignment="1">
      <alignment horizontal="center" vertical="center" wrapText="1"/>
    </xf>
    <xf numFmtId="0" fontId="52" fillId="0" borderId="1" xfId="0" applyFont="1" applyBorder="1" applyAlignment="1">
      <alignment horizontal="center" vertical="center" wrapText="1"/>
    </xf>
    <xf numFmtId="0" fontId="34" fillId="5" borderId="1" xfId="0" applyFont="1" applyFill="1" applyBorder="1" applyAlignment="1">
      <alignment horizontal="center" vertical="center"/>
    </xf>
    <xf numFmtId="0" fontId="33" fillId="11" borderId="1" xfId="0" applyFont="1" applyFill="1" applyBorder="1" applyAlignment="1">
      <alignment horizontal="center" vertical="center"/>
    </xf>
    <xf numFmtId="0" fontId="39" fillId="0" borderId="11" xfId="0" applyFont="1" applyFill="1" applyBorder="1" applyAlignment="1">
      <alignment horizontal="center" vertical="center" wrapText="1"/>
    </xf>
    <xf numFmtId="0" fontId="39" fillId="0" borderId="14" xfId="0" applyFont="1" applyBorder="1" applyAlignment="1">
      <alignment horizontal="center" vertical="center" wrapText="1"/>
    </xf>
    <xf numFmtId="0" fontId="39" fillId="5" borderId="3" xfId="0" applyFont="1" applyFill="1" applyBorder="1" applyAlignment="1">
      <alignment horizontal="center" vertical="center" wrapText="1"/>
    </xf>
    <xf numFmtId="0" fontId="39" fillId="3" borderId="1" xfId="0" applyFont="1" applyFill="1" applyBorder="1" applyAlignment="1">
      <alignment horizontal="center" vertical="center" wrapText="1"/>
    </xf>
    <xf numFmtId="0" fontId="39" fillId="0" borderId="1" xfId="0" applyFont="1" applyBorder="1" applyAlignment="1">
      <alignment horizontal="center" vertical="center" wrapText="1"/>
    </xf>
    <xf numFmtId="164" fontId="36" fillId="0" borderId="12" xfId="0" applyNumberFormat="1" applyFont="1" applyBorder="1" applyAlignment="1">
      <alignment horizontal="center" vertical="center" wrapText="1"/>
    </xf>
    <xf numFmtId="0" fontId="33" fillId="0" borderId="1" xfId="0" applyFont="1" applyBorder="1" applyAlignment="1">
      <alignment horizontal="center" vertical="center"/>
    </xf>
    <xf numFmtId="0" fontId="35" fillId="11" borderId="1" xfId="0" applyFont="1" applyFill="1" applyBorder="1" applyAlignment="1">
      <alignment horizontal="center" wrapText="1"/>
    </xf>
    <xf numFmtId="0" fontId="33" fillId="10" borderId="11" xfId="0" applyFont="1" applyFill="1" applyBorder="1" applyAlignment="1">
      <alignment horizontal="center" vertical="center"/>
    </xf>
    <xf numFmtId="0" fontId="35" fillId="10" borderId="11" xfId="0" applyFont="1" applyFill="1" applyBorder="1" applyAlignment="1">
      <alignment horizontal="center" wrapText="1"/>
    </xf>
    <xf numFmtId="164" fontId="36" fillId="0" borderId="12" xfId="0" applyNumberFormat="1" applyFont="1" applyBorder="1" applyAlignment="1">
      <alignment horizontal="center" vertical="center" wrapText="1"/>
    </xf>
    <xf numFmtId="0" fontId="33" fillId="0" borderId="1" xfId="0" applyFont="1" applyBorder="1" applyAlignment="1">
      <alignment horizontal="center" vertical="center"/>
    </xf>
    <xf numFmtId="0" fontId="44" fillId="11" borderId="1" xfId="0" applyFont="1" applyFill="1" applyBorder="1" applyAlignment="1">
      <alignment horizontal="center" vertical="center" wrapText="1"/>
    </xf>
    <xf numFmtId="0" fontId="32" fillId="11" borderId="1" xfId="1" applyFont="1" applyFill="1" applyBorder="1" applyAlignment="1" applyProtection="1">
      <alignment horizontal="center" vertical="center"/>
    </xf>
    <xf numFmtId="0" fontId="37" fillId="11" borderId="1" xfId="1" applyFont="1" applyFill="1" applyBorder="1" applyAlignment="1" applyProtection="1">
      <alignment horizontal="center" vertical="center"/>
    </xf>
    <xf numFmtId="164" fontId="36" fillId="0" borderId="12" xfId="0" applyNumberFormat="1" applyFont="1" applyBorder="1" applyAlignment="1">
      <alignment horizontal="center" vertical="center" wrapText="1"/>
    </xf>
    <xf numFmtId="0" fontId="33" fillId="0" borderId="1" xfId="0" applyFont="1" applyBorder="1" applyAlignment="1">
      <alignment horizontal="center" vertical="center"/>
    </xf>
    <xf numFmtId="164" fontId="36" fillId="0" borderId="12" xfId="0" applyNumberFormat="1" applyFont="1" applyBorder="1" applyAlignment="1">
      <alignment horizontal="center" vertical="center" wrapText="1"/>
    </xf>
    <xf numFmtId="0" fontId="35" fillId="0" borderId="1" xfId="0" applyFont="1" applyBorder="1" applyAlignment="1">
      <alignment horizontal="center" vertical="center" wrapText="1"/>
    </xf>
    <xf numFmtId="164" fontId="36" fillId="0" borderId="12" xfId="0" applyNumberFormat="1" applyFont="1" applyBorder="1" applyAlignment="1">
      <alignment horizontal="center" vertical="center" wrapText="1"/>
    </xf>
    <xf numFmtId="0" fontId="33" fillId="0" borderId="1" xfId="0" applyFont="1" applyBorder="1" applyAlignment="1">
      <alignment horizontal="center" vertical="center"/>
    </xf>
    <xf numFmtId="0" fontId="33" fillId="0" borderId="1" xfId="0" applyFont="1" applyBorder="1" applyAlignment="1">
      <alignment horizontal="center" vertical="center"/>
    </xf>
    <xf numFmtId="164" fontId="36" fillId="0" borderId="12" xfId="0" applyNumberFormat="1" applyFont="1" applyBorder="1" applyAlignment="1">
      <alignment horizontal="center" vertical="center" wrapText="1"/>
    </xf>
    <xf numFmtId="0" fontId="33" fillId="0" borderId="1" xfId="0" applyFont="1" applyBorder="1" applyAlignment="1">
      <alignment horizontal="center" vertical="center"/>
    </xf>
    <xf numFmtId="164" fontId="9" fillId="0" borderId="12" xfId="3" applyNumberFormat="1" applyFont="1" applyBorder="1" applyAlignment="1">
      <alignment horizontal="center" vertical="center" wrapText="1"/>
    </xf>
    <xf numFmtId="0" fontId="5" fillId="0" borderId="1" xfId="3" applyFont="1" applyBorder="1" applyAlignment="1">
      <alignment horizontal="center" vertical="center"/>
    </xf>
    <xf numFmtId="0" fontId="34" fillId="0" borderId="11" xfId="0" applyFont="1" applyBorder="1" applyAlignment="1">
      <alignment horizontal="center" vertical="center"/>
    </xf>
    <xf numFmtId="164" fontId="36" fillId="0" borderId="13" xfId="0" applyNumberFormat="1" applyFont="1" applyBorder="1" applyAlignment="1">
      <alignment horizontal="center" vertical="center" wrapText="1"/>
    </xf>
    <xf numFmtId="164" fontId="36" fillId="0" borderId="19" xfId="0" applyNumberFormat="1" applyFont="1" applyBorder="1" applyAlignment="1">
      <alignment horizontal="center" vertical="center" wrapText="1"/>
    </xf>
    <xf numFmtId="164" fontId="36" fillId="0" borderId="10" xfId="0" applyNumberFormat="1" applyFont="1" applyBorder="1" applyAlignment="1">
      <alignment horizontal="center" vertical="center" wrapText="1"/>
    </xf>
    <xf numFmtId="0" fontId="33" fillId="0" borderId="11" xfId="0" applyFont="1" applyBorder="1" applyAlignment="1">
      <alignment horizontal="center" vertical="center"/>
    </xf>
    <xf numFmtId="0" fontId="39" fillId="0" borderId="18" xfId="0" applyFont="1" applyBorder="1" applyAlignment="1">
      <alignment horizontal="center" wrapText="1"/>
    </xf>
    <xf numFmtId="0" fontId="39" fillId="0" borderId="8" xfId="0" applyFont="1" applyBorder="1" applyAlignment="1">
      <alignment horizontal="center" wrapText="1"/>
    </xf>
    <xf numFmtId="0" fontId="35" fillId="5" borderId="17" xfId="0" applyFont="1" applyFill="1" applyBorder="1" applyAlignment="1">
      <alignment horizontal="center" vertical="center" wrapText="1"/>
    </xf>
    <xf numFmtId="164" fontId="36" fillId="0" borderId="13" xfId="0" applyNumberFormat="1" applyFont="1" applyBorder="1" applyAlignment="1">
      <alignment horizontal="center" vertical="center" wrapText="1"/>
    </xf>
    <xf numFmtId="164" fontId="36" fillId="0" borderId="10" xfId="0" applyNumberFormat="1" applyFont="1" applyBorder="1" applyAlignment="1">
      <alignment horizontal="center" vertical="center" wrapText="1"/>
    </xf>
    <xf numFmtId="0" fontId="33" fillId="0" borderId="11" xfId="0" applyFont="1" applyBorder="1" applyAlignment="1">
      <alignment horizontal="center" vertical="center"/>
    </xf>
    <xf numFmtId="164" fontId="36" fillId="0" borderId="13" xfId="0" applyNumberFormat="1" applyFont="1" applyBorder="1" applyAlignment="1">
      <alignment horizontal="center" vertical="center" wrapText="1"/>
    </xf>
    <xf numFmtId="164" fontId="36" fillId="0" borderId="13" xfId="0" applyNumberFormat="1" applyFont="1" applyBorder="1" applyAlignment="1">
      <alignment horizontal="center" vertical="center" wrapText="1"/>
    </xf>
    <xf numFmtId="164" fontId="36" fillId="0" borderId="19" xfId="0" applyNumberFormat="1" applyFont="1" applyBorder="1" applyAlignment="1">
      <alignment horizontal="center" vertical="center" wrapText="1"/>
    </xf>
    <xf numFmtId="164" fontId="36" fillId="0" borderId="10" xfId="0" applyNumberFormat="1" applyFont="1" applyBorder="1" applyAlignment="1">
      <alignment horizontal="center" vertical="center" wrapText="1"/>
    </xf>
    <xf numFmtId="0" fontId="33" fillId="0" borderId="1" xfId="0" applyFont="1" applyBorder="1" applyAlignment="1">
      <alignment horizontal="center" vertical="center"/>
    </xf>
    <xf numFmtId="0" fontId="33" fillId="0" borderId="11" xfId="0" applyFont="1" applyBorder="1" applyAlignment="1">
      <alignment horizontal="center" vertical="center"/>
    </xf>
    <xf numFmtId="164" fontId="36" fillId="11" borderId="16" xfId="0" applyNumberFormat="1" applyFont="1" applyFill="1" applyBorder="1" applyAlignment="1">
      <alignment horizontal="center" vertical="center" wrapText="1"/>
    </xf>
    <xf numFmtId="0" fontId="33" fillId="11" borderId="17" xfId="0" applyFont="1" applyFill="1" applyBorder="1" applyAlignment="1">
      <alignment horizontal="center" vertical="center"/>
    </xf>
    <xf numFmtId="0" fontId="35" fillId="11" borderId="17" xfId="0" applyFont="1" applyFill="1" applyBorder="1" applyAlignment="1">
      <alignment horizontal="center" wrapText="1"/>
    </xf>
    <xf numFmtId="164" fontId="36" fillId="0" borderId="13" xfId="0" applyNumberFormat="1" applyFont="1" applyBorder="1" applyAlignment="1">
      <alignment horizontal="center" vertical="center" wrapText="1"/>
    </xf>
    <xf numFmtId="164" fontId="36" fillId="0" borderId="10" xfId="0" applyNumberFormat="1" applyFont="1" applyBorder="1" applyAlignment="1">
      <alignment horizontal="center" vertical="center" wrapText="1"/>
    </xf>
    <xf numFmtId="0" fontId="33" fillId="0" borderId="11" xfId="0" applyFont="1" applyBorder="1" applyAlignment="1">
      <alignment horizontal="center" vertical="center"/>
    </xf>
    <xf numFmtId="164" fontId="36" fillId="0" borderId="13" xfId="0" applyNumberFormat="1" applyFont="1" applyBorder="1" applyAlignment="1">
      <alignment horizontal="center" vertical="center" wrapText="1"/>
    </xf>
    <xf numFmtId="0" fontId="33" fillId="0" borderId="1" xfId="0" applyFont="1" applyBorder="1" applyAlignment="1">
      <alignment horizontal="center" vertical="center"/>
    </xf>
    <xf numFmtId="0" fontId="35" fillId="10" borderId="1" xfId="0" applyFont="1" applyFill="1" applyBorder="1" applyAlignment="1">
      <alignment horizontal="center" wrapText="1"/>
    </xf>
    <xf numFmtId="0" fontId="53" fillId="0" borderId="1" xfId="0" applyFont="1" applyBorder="1" applyAlignment="1">
      <alignment horizontal="center" vertical="center" wrapText="1"/>
    </xf>
    <xf numFmtId="164" fontId="36" fillId="5" borderId="10" xfId="0" applyNumberFormat="1" applyFont="1" applyFill="1" applyBorder="1" applyAlignment="1">
      <alignment horizontal="center" vertical="center" wrapText="1"/>
    </xf>
    <xf numFmtId="0" fontId="39" fillId="5" borderId="11" xfId="0" applyFont="1" applyFill="1" applyBorder="1" applyAlignment="1">
      <alignment horizontal="center" vertical="center"/>
    </xf>
    <xf numFmtId="164" fontId="36" fillId="3" borderId="10" xfId="0" applyNumberFormat="1" applyFont="1" applyFill="1" applyBorder="1" applyAlignment="1">
      <alignment vertical="center" wrapText="1"/>
    </xf>
    <xf numFmtId="0" fontId="39" fillId="10" borderId="1" xfId="0" applyFont="1" applyFill="1" applyBorder="1" applyAlignment="1">
      <alignment horizontal="center" vertical="center"/>
    </xf>
    <xf numFmtId="0" fontId="33" fillId="0" borderId="11" xfId="0" applyFont="1" applyBorder="1" applyAlignment="1">
      <alignment horizontal="center" vertical="center"/>
    </xf>
    <xf numFmtId="164" fontId="36" fillId="10" borderId="12" xfId="0" applyNumberFormat="1" applyFont="1" applyFill="1" applyBorder="1" applyAlignment="1">
      <alignment vertical="center" wrapText="1"/>
    </xf>
    <xf numFmtId="0" fontId="44" fillId="5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34" fillId="0" borderId="1" xfId="0" applyFont="1" applyBorder="1" applyAlignment="1">
      <alignment horizontal="center" vertical="center"/>
    </xf>
    <xf numFmtId="0" fontId="35" fillId="0" borderId="1" xfId="0" applyFont="1" applyBorder="1" applyAlignment="1">
      <alignment horizontal="center" vertical="center" wrapText="1"/>
    </xf>
    <xf numFmtId="0" fontId="35" fillId="6" borderId="1" xfId="0" applyFont="1" applyFill="1" applyBorder="1" applyAlignment="1">
      <alignment horizontal="center" vertical="center" wrapText="1"/>
    </xf>
    <xf numFmtId="0" fontId="35" fillId="7" borderId="1" xfId="0" applyFont="1" applyFill="1" applyBorder="1" applyAlignment="1">
      <alignment horizontal="center" vertical="center" wrapText="1"/>
    </xf>
    <xf numFmtId="0" fontId="35" fillId="7" borderId="14" xfId="0" applyFont="1" applyFill="1" applyBorder="1" applyAlignment="1">
      <alignment horizontal="center" vertical="center" wrapText="1"/>
    </xf>
    <xf numFmtId="0" fontId="35" fillId="0" borderId="24" xfId="0" applyFont="1" applyBorder="1" applyAlignment="1">
      <alignment horizontal="center" vertical="center" wrapText="1"/>
    </xf>
    <xf numFmtId="0" fontId="35" fillId="5" borderId="14" xfId="0" applyFont="1" applyFill="1" applyBorder="1" applyAlignment="1">
      <alignment horizontal="center" vertical="center" wrapText="1"/>
    </xf>
    <xf numFmtId="0" fontId="35" fillId="0" borderId="1" xfId="0" applyFont="1" applyBorder="1" applyAlignment="1">
      <alignment horizontal="center" vertical="center" wrapText="1"/>
    </xf>
    <xf numFmtId="0" fontId="35" fillId="0" borderId="1" xfId="0" applyFont="1" applyBorder="1" applyAlignment="1">
      <alignment horizontal="center" vertical="center" wrapText="1"/>
    </xf>
    <xf numFmtId="0" fontId="63" fillId="10" borderId="1" xfId="0" applyFont="1" applyFill="1" applyBorder="1" applyAlignment="1">
      <alignment horizontal="center" vertical="center" wrapText="1"/>
    </xf>
    <xf numFmtId="0" fontId="35" fillId="0" borderId="1" xfId="0" applyFont="1" applyBorder="1" applyAlignment="1">
      <alignment horizontal="center" vertical="center" wrapText="1"/>
    </xf>
    <xf numFmtId="164" fontId="36" fillId="3" borderId="10" xfId="0" applyNumberFormat="1" applyFont="1" applyFill="1" applyBorder="1" applyAlignment="1">
      <alignment horizontal="center" vertical="center" wrapText="1"/>
    </xf>
    <xf numFmtId="0" fontId="39" fillId="3" borderId="11" xfId="0" applyFont="1" applyFill="1" applyBorder="1" applyAlignment="1">
      <alignment horizontal="center" vertical="center"/>
    </xf>
    <xf numFmtId="1" fontId="39" fillId="3" borderId="11" xfId="0" applyNumberFormat="1" applyFont="1" applyFill="1" applyBorder="1" applyAlignment="1">
      <alignment horizontal="center" vertical="center"/>
    </xf>
    <xf numFmtId="164" fontId="36" fillId="0" borderId="12" xfId="0" applyNumberFormat="1" applyFont="1" applyBorder="1" applyAlignment="1">
      <alignment horizontal="center" vertical="center" wrapText="1"/>
    </xf>
    <xf numFmtId="0" fontId="33" fillId="0" borderId="1" xfId="0" applyFont="1" applyBorder="1" applyAlignment="1">
      <alignment horizontal="center" vertical="center"/>
    </xf>
    <xf numFmtId="0" fontId="62" fillId="10" borderId="1" xfId="0" applyFont="1" applyFill="1" applyBorder="1" applyAlignment="1">
      <alignment horizontal="center" vertical="center" wrapText="1"/>
    </xf>
    <xf numFmtId="14" fontId="35" fillId="0" borderId="1" xfId="0" applyNumberFormat="1" applyFont="1" applyBorder="1" applyAlignment="1">
      <alignment horizontal="center" vertical="center" wrapText="1"/>
    </xf>
    <xf numFmtId="164" fontId="36" fillId="0" borderId="12" xfId="0" applyNumberFormat="1" applyFont="1" applyBorder="1" applyAlignment="1">
      <alignment horizontal="center" vertical="center" wrapText="1"/>
    </xf>
    <xf numFmtId="0" fontId="33" fillId="13" borderId="1" xfId="0" applyFont="1" applyFill="1" applyBorder="1" applyAlignment="1">
      <alignment horizontal="center" vertical="center"/>
    </xf>
    <xf numFmtId="0" fontId="39" fillId="13" borderId="1" xfId="0" applyFont="1" applyFill="1" applyBorder="1" applyAlignment="1">
      <alignment horizontal="center" vertical="center"/>
    </xf>
    <xf numFmtId="1" fontId="39" fillId="13" borderId="1" xfId="0" applyNumberFormat="1" applyFont="1" applyFill="1" applyBorder="1" applyAlignment="1">
      <alignment horizontal="center" vertical="center"/>
    </xf>
    <xf numFmtId="0" fontId="35" fillId="13" borderId="1" xfId="0" applyFont="1" applyFill="1" applyBorder="1" applyAlignment="1">
      <alignment horizontal="center" wrapText="1"/>
    </xf>
    <xf numFmtId="0" fontId="40" fillId="13" borderId="1" xfId="0" applyFont="1" applyFill="1" applyBorder="1" applyAlignment="1">
      <alignment horizontal="center" wrapText="1"/>
    </xf>
    <xf numFmtId="0" fontId="35" fillId="13" borderId="1" xfId="0" applyFont="1" applyFill="1" applyBorder="1" applyAlignment="1">
      <alignment horizontal="center" vertical="center" wrapText="1"/>
    </xf>
    <xf numFmtId="164" fontId="36" fillId="0" borderId="12" xfId="0" applyNumberFormat="1" applyFont="1" applyBorder="1" applyAlignment="1">
      <alignment horizontal="center" vertical="center" wrapText="1"/>
    </xf>
    <xf numFmtId="0" fontId="33" fillId="0" borderId="1" xfId="0" applyFont="1" applyBorder="1" applyAlignment="1">
      <alignment horizontal="center" vertical="center"/>
    </xf>
    <xf numFmtId="0" fontId="64" fillId="0" borderId="1" xfId="0" applyFont="1" applyBorder="1" applyAlignment="1">
      <alignment horizontal="center" vertical="center" wrapText="1"/>
    </xf>
    <xf numFmtId="164" fontId="36" fillId="0" borderId="12" xfId="0" applyNumberFormat="1" applyFont="1" applyBorder="1" applyAlignment="1">
      <alignment horizontal="center" vertical="center" wrapText="1"/>
    </xf>
    <xf numFmtId="0" fontId="33" fillId="0" borderId="1" xfId="0" applyFont="1" applyBorder="1" applyAlignment="1">
      <alignment horizontal="center" vertical="center"/>
    </xf>
    <xf numFmtId="0" fontId="35" fillId="0" borderId="1" xfId="0" applyFont="1" applyBorder="1" applyAlignment="1">
      <alignment horizontal="center" vertical="center" wrapText="1"/>
    </xf>
    <xf numFmtId="15" fontId="62" fillId="0" borderId="12" xfId="0" applyNumberFormat="1" applyFont="1" applyBorder="1" applyAlignment="1">
      <alignment horizontal="center" vertical="center"/>
    </xf>
    <xf numFmtId="0" fontId="35" fillId="0" borderId="1" xfId="0" applyFont="1" applyBorder="1" applyAlignment="1">
      <alignment horizontal="center" vertical="center" wrapText="1"/>
    </xf>
    <xf numFmtId="165" fontId="36" fillId="13" borderId="12" xfId="0" applyNumberFormat="1" applyFont="1" applyFill="1" applyBorder="1" applyAlignment="1">
      <alignment horizontal="center" vertical="center" wrapText="1"/>
    </xf>
    <xf numFmtId="166" fontId="36" fillId="13" borderId="12" xfId="0" applyNumberFormat="1" applyFont="1" applyFill="1" applyBorder="1" applyAlignment="1">
      <alignment horizontal="center" vertical="center" wrapText="1"/>
    </xf>
    <xf numFmtId="0" fontId="65" fillId="0" borderId="1" xfId="0" applyFont="1" applyBorder="1" applyAlignment="1">
      <alignment horizontal="center" vertical="center" wrapText="1"/>
    </xf>
    <xf numFmtId="0" fontId="40" fillId="10" borderId="1" xfId="0" applyFont="1" applyFill="1" applyBorder="1" applyAlignment="1">
      <alignment horizontal="center" vertical="center"/>
    </xf>
    <xf numFmtId="0" fontId="34" fillId="0" borderId="27" xfId="0" applyFont="1" applyBorder="1" applyAlignment="1">
      <alignment horizontal="center" vertical="center"/>
    </xf>
    <xf numFmtId="0" fontId="34" fillId="0" borderId="5" xfId="0" applyFont="1" applyBorder="1" applyAlignment="1">
      <alignment horizontal="center" vertical="center"/>
    </xf>
    <xf numFmtId="0" fontId="34" fillId="5" borderId="2" xfId="0" applyFont="1" applyFill="1" applyBorder="1" applyAlignment="1">
      <alignment horizontal="center" vertical="center"/>
    </xf>
    <xf numFmtId="1" fontId="34" fillId="0" borderId="27" xfId="0" applyNumberFormat="1" applyFont="1" applyBorder="1" applyAlignment="1">
      <alignment horizontal="center" vertical="center"/>
    </xf>
    <xf numFmtId="1" fontId="34" fillId="0" borderId="5" xfId="0" applyNumberFormat="1" applyFont="1" applyBorder="1" applyAlignment="1">
      <alignment horizontal="center" vertical="center"/>
    </xf>
    <xf numFmtId="0" fontId="33" fillId="0" borderId="2" xfId="0" applyFont="1" applyBorder="1" applyAlignment="1">
      <alignment horizontal="center" vertical="center"/>
    </xf>
    <xf numFmtId="1" fontId="34" fillId="0" borderId="37" xfId="0" applyNumberFormat="1" applyFont="1" applyBorder="1" applyAlignment="1">
      <alignment horizontal="center" vertical="center"/>
    </xf>
    <xf numFmtId="0" fontId="34" fillId="0" borderId="11" xfId="0" applyFont="1" applyBorder="1" applyAlignment="1">
      <alignment horizontal="center" vertical="center"/>
    </xf>
    <xf numFmtId="0" fontId="34" fillId="0" borderId="1" xfId="0" applyFont="1" applyBorder="1" applyAlignment="1">
      <alignment horizontal="center" vertical="center" wrapText="1"/>
    </xf>
    <xf numFmtId="0" fontId="34" fillId="3" borderId="21" xfId="0" applyFont="1" applyFill="1" applyBorder="1" applyAlignment="1">
      <alignment horizontal="center" vertical="center"/>
    </xf>
    <xf numFmtId="0" fontId="34" fillId="0" borderId="42" xfId="0" applyFont="1" applyBorder="1" applyAlignment="1">
      <alignment horizontal="center" vertical="center"/>
    </xf>
    <xf numFmtId="1" fontId="34" fillId="0" borderId="5" xfId="0" applyNumberFormat="1" applyFont="1" applyBorder="1" applyAlignment="1">
      <alignment horizontal="center" vertical="center" wrapText="1"/>
    </xf>
    <xf numFmtId="1" fontId="34" fillId="0" borderId="42" xfId="0" applyNumberFormat="1" applyFont="1" applyBorder="1" applyAlignment="1">
      <alignment horizontal="center" vertical="center"/>
    </xf>
    <xf numFmtId="0" fontId="33" fillId="0" borderId="26" xfId="0" applyFont="1" applyBorder="1" applyAlignment="1">
      <alignment horizontal="center" vertical="center" wrapText="1"/>
    </xf>
    <xf numFmtId="1" fontId="34" fillId="0" borderId="47" xfId="0" applyNumberFormat="1" applyFont="1" applyBorder="1" applyAlignment="1">
      <alignment horizontal="center" vertical="center"/>
    </xf>
    <xf numFmtId="1" fontId="34" fillId="5" borderId="42" xfId="0" applyNumberFormat="1" applyFont="1" applyFill="1" applyBorder="1" applyAlignment="1">
      <alignment horizontal="center" vertical="center" wrapText="1"/>
    </xf>
    <xf numFmtId="0" fontId="39" fillId="0" borderId="50" xfId="0" applyFont="1" applyBorder="1" applyAlignment="1">
      <alignment horizontal="center" vertical="center"/>
    </xf>
    <xf numFmtId="1" fontId="39" fillId="0" borderId="2" xfId="0" applyNumberFormat="1" applyFont="1" applyBorder="1" applyAlignment="1">
      <alignment horizontal="center" vertical="center" wrapText="1"/>
    </xf>
    <xf numFmtId="0" fontId="39" fillId="0" borderId="5" xfId="0" applyFont="1" applyBorder="1" applyAlignment="1">
      <alignment horizontal="center" vertical="center"/>
    </xf>
    <xf numFmtId="1" fontId="39" fillId="0" borderId="37" xfId="0" applyNumberFormat="1" applyFont="1" applyBorder="1" applyAlignment="1">
      <alignment horizontal="center" vertical="center" wrapText="1"/>
    </xf>
    <xf numFmtId="1" fontId="39" fillId="0" borderId="5" xfId="0" applyNumberFormat="1" applyFont="1" applyBorder="1" applyAlignment="1">
      <alignment horizontal="center" vertical="center" wrapText="1"/>
    </xf>
    <xf numFmtId="1" fontId="34" fillId="5" borderId="39" xfId="0" applyNumberFormat="1" applyFont="1" applyFill="1" applyBorder="1" applyAlignment="1">
      <alignment horizontal="center" vertical="center"/>
    </xf>
    <xf numFmtId="1" fontId="34" fillId="0" borderId="42" xfId="0" applyNumberFormat="1" applyFont="1" applyBorder="1" applyAlignment="1">
      <alignment horizontal="center" vertical="center" wrapText="1"/>
    </xf>
    <xf numFmtId="0" fontId="34" fillId="5" borderId="5" xfId="0" applyFont="1" applyFill="1" applyBorder="1" applyAlignment="1">
      <alignment horizontal="center" vertical="center"/>
    </xf>
    <xf numFmtId="1" fontId="34" fillId="0" borderId="2" xfId="0" applyNumberFormat="1" applyFont="1" applyBorder="1" applyAlignment="1">
      <alignment horizontal="center" vertical="center" wrapText="1"/>
    </xf>
    <xf numFmtId="0" fontId="34" fillId="3" borderId="26" xfId="0" applyFont="1" applyFill="1" applyBorder="1" applyAlignment="1">
      <alignment horizontal="center" vertical="center"/>
    </xf>
    <xf numFmtId="0" fontId="34" fillId="0" borderId="5" xfId="0" applyFont="1" applyBorder="1" applyAlignment="1">
      <alignment horizontal="center" vertical="center" wrapText="1"/>
    </xf>
    <xf numFmtId="1" fontId="39" fillId="0" borderId="42" xfId="0" applyNumberFormat="1" applyFont="1" applyBorder="1" applyAlignment="1">
      <alignment horizontal="center" vertical="center" wrapText="1"/>
    </xf>
    <xf numFmtId="1" fontId="34" fillId="3" borderId="5" xfId="0" applyNumberFormat="1" applyFont="1" applyFill="1" applyBorder="1" applyAlignment="1">
      <alignment horizontal="center" vertical="center" wrapText="1"/>
    </xf>
    <xf numFmtId="1" fontId="34" fillId="0" borderId="26" xfId="0" applyNumberFormat="1" applyFont="1" applyBorder="1" applyAlignment="1">
      <alignment horizontal="center" vertical="center"/>
    </xf>
    <xf numFmtId="0" fontId="34" fillId="0" borderId="3" xfId="0" applyFont="1" applyBorder="1" applyAlignment="1">
      <alignment horizontal="center" vertical="center" wrapText="1"/>
    </xf>
    <xf numFmtId="1" fontId="34" fillId="0" borderId="52" xfId="0" applyNumberFormat="1" applyFont="1" applyBorder="1" applyAlignment="1">
      <alignment horizontal="center" vertical="center"/>
    </xf>
    <xf numFmtId="0" fontId="34" fillId="0" borderId="2" xfId="0" applyFont="1" applyBorder="1" applyAlignment="1">
      <alignment horizontal="center" vertical="center" wrapText="1"/>
    </xf>
    <xf numFmtId="1" fontId="34" fillId="0" borderId="25" xfId="0" applyNumberFormat="1" applyFont="1" applyBorder="1" applyAlignment="1">
      <alignment horizontal="center" vertical="center" wrapText="1"/>
    </xf>
    <xf numFmtId="1" fontId="34" fillId="0" borderId="26" xfId="0" applyNumberFormat="1" applyFont="1" applyBorder="1" applyAlignment="1">
      <alignment horizontal="center" vertical="center" wrapText="1"/>
    </xf>
    <xf numFmtId="0" fontId="34" fillId="0" borderId="1" xfId="0" applyFont="1" applyBorder="1" applyAlignment="1">
      <alignment horizontal="center" vertical="center"/>
    </xf>
    <xf numFmtId="1" fontId="39" fillId="0" borderId="27" xfId="0" applyNumberFormat="1" applyFont="1" applyBorder="1" applyAlignment="1">
      <alignment horizontal="center" vertical="center"/>
    </xf>
    <xf numFmtId="1" fontId="39" fillId="0" borderId="5" xfId="0" applyNumberFormat="1" applyFont="1" applyBorder="1" applyAlignment="1">
      <alignment horizontal="center" vertical="center"/>
    </xf>
    <xf numFmtId="0" fontId="39" fillId="0" borderId="2" xfId="0" applyFont="1" applyBorder="1" applyAlignment="1">
      <alignment horizontal="center" vertical="center" wrapText="1"/>
    </xf>
    <xf numFmtId="0" fontId="34" fillId="0" borderId="26" xfId="0" applyFont="1" applyBorder="1" applyAlignment="1">
      <alignment horizontal="center" vertical="center" wrapText="1"/>
    </xf>
    <xf numFmtId="1" fontId="39" fillId="0" borderId="42" xfId="0" applyNumberFormat="1" applyFont="1" applyBorder="1" applyAlignment="1">
      <alignment horizontal="center" vertical="center"/>
    </xf>
    <xf numFmtId="1" fontId="39" fillId="3" borderId="2" xfId="0" applyNumberFormat="1" applyFont="1" applyFill="1" applyBorder="1" applyAlignment="1">
      <alignment horizontal="center" vertical="center"/>
    </xf>
    <xf numFmtId="0" fontId="34" fillId="5" borderId="1" xfId="0" applyFont="1" applyFill="1" applyBorder="1" applyAlignment="1">
      <alignment horizontal="center" vertical="center" wrapText="1"/>
    </xf>
    <xf numFmtId="0" fontId="34" fillId="5" borderId="1" xfId="0" applyFont="1" applyFill="1" applyBorder="1" applyAlignment="1">
      <alignment horizontal="center" vertical="center"/>
    </xf>
    <xf numFmtId="1" fontId="39" fillId="5" borderId="26" xfId="0" applyNumberFormat="1" applyFont="1" applyFill="1" applyBorder="1" applyAlignment="1">
      <alignment horizontal="center" vertical="center"/>
    </xf>
    <xf numFmtId="0" fontId="34" fillId="0" borderId="42" xfId="0" applyFont="1" applyBorder="1" applyAlignment="1">
      <alignment horizontal="center" vertical="center" wrapText="1"/>
    </xf>
    <xf numFmtId="0" fontId="34" fillId="0" borderId="2" xfId="0" applyFont="1" applyBorder="1" applyAlignment="1">
      <alignment horizontal="center" vertical="center"/>
    </xf>
    <xf numFmtId="1" fontId="34" fillId="5" borderId="26" xfId="0" applyNumberFormat="1" applyFont="1" applyFill="1" applyBorder="1" applyAlignment="1">
      <alignment horizontal="center" vertical="center" wrapText="1"/>
    </xf>
    <xf numFmtId="1" fontId="34" fillId="5" borderId="5" xfId="0" applyNumberFormat="1" applyFont="1" applyFill="1" applyBorder="1" applyAlignment="1">
      <alignment horizontal="center" vertical="center" wrapText="1"/>
    </xf>
    <xf numFmtId="0" fontId="34" fillId="0" borderId="5" xfId="0" applyFont="1" applyFill="1" applyBorder="1" applyAlignment="1">
      <alignment horizontal="center" vertical="center" wrapText="1"/>
    </xf>
    <xf numFmtId="0" fontId="34" fillId="0" borderId="26" xfId="0" applyFont="1" applyBorder="1" applyAlignment="1">
      <alignment horizontal="center" vertical="center"/>
    </xf>
    <xf numFmtId="1" fontId="34" fillId="11" borderId="5" xfId="0" applyNumberFormat="1" applyFont="1" applyFill="1" applyBorder="1" applyAlignment="1">
      <alignment horizontal="center" vertical="center" wrapText="1"/>
    </xf>
    <xf numFmtId="0" fontId="33" fillId="0" borderId="5" xfId="0" applyFont="1" applyBorder="1" applyAlignment="1">
      <alignment horizontal="center" vertical="center"/>
    </xf>
    <xf numFmtId="0" fontId="33" fillId="0" borderId="5" xfId="0" applyFont="1" applyBorder="1" applyAlignment="1">
      <alignment horizontal="center" vertical="center" wrapText="1"/>
    </xf>
    <xf numFmtId="1" fontId="34" fillId="5" borderId="2" xfId="0" applyNumberFormat="1" applyFont="1" applyFill="1" applyBorder="1" applyAlignment="1">
      <alignment horizontal="center" vertical="center"/>
    </xf>
    <xf numFmtId="0" fontId="34" fillId="0" borderId="11" xfId="0" applyFont="1" applyBorder="1" applyAlignment="1">
      <alignment horizontal="center" vertical="center" wrapText="1"/>
    </xf>
    <xf numFmtId="1" fontId="34" fillId="5" borderId="5" xfId="0" applyNumberFormat="1" applyFont="1" applyFill="1" applyBorder="1" applyAlignment="1">
      <alignment horizontal="center" vertical="center"/>
    </xf>
    <xf numFmtId="1" fontId="34" fillId="0" borderId="30" xfId="0" applyNumberFormat="1" applyFont="1" applyBorder="1" applyAlignment="1">
      <alignment horizontal="center" vertical="center"/>
    </xf>
    <xf numFmtId="1" fontId="34" fillId="0" borderId="2" xfId="0" applyNumberFormat="1" applyFont="1" applyBorder="1" applyAlignment="1">
      <alignment horizontal="center" vertical="center"/>
    </xf>
    <xf numFmtId="1" fontId="56" fillId="13" borderId="42" xfId="0" applyNumberFormat="1" applyFont="1" applyFill="1" applyBorder="1" applyAlignment="1">
      <alignment horizontal="center" vertical="center"/>
    </xf>
    <xf numFmtId="0" fontId="39" fillId="0" borderId="26" xfId="0" applyFont="1" applyBorder="1" applyAlignment="1">
      <alignment horizontal="center" vertical="center"/>
    </xf>
    <xf numFmtId="0" fontId="33" fillId="0" borderId="1" xfId="0" applyFont="1" applyBorder="1" applyAlignment="1">
      <alignment horizontal="center" vertical="center"/>
    </xf>
    <xf numFmtId="1" fontId="39" fillId="0" borderId="5" xfId="0" applyNumberFormat="1" applyFont="1" applyFill="1" applyBorder="1" applyAlignment="1">
      <alignment horizontal="center" vertical="center" wrapText="1"/>
    </xf>
    <xf numFmtId="0" fontId="39" fillId="0" borderId="52" xfId="4" applyFont="1" applyBorder="1" applyAlignment="1">
      <alignment horizontal="center" vertical="center" wrapText="1"/>
    </xf>
    <xf numFmtId="0" fontId="34" fillId="3" borderId="5" xfId="0" applyFont="1" applyFill="1" applyBorder="1" applyAlignment="1">
      <alignment horizontal="center" vertical="center"/>
    </xf>
    <xf numFmtId="1" fontId="34" fillId="10" borderId="5" xfId="0" applyNumberFormat="1" applyFont="1" applyFill="1" applyBorder="1" applyAlignment="1">
      <alignment horizontal="center" vertical="center" wrapText="1"/>
    </xf>
    <xf numFmtId="1" fontId="39" fillId="11" borderId="5" xfId="0" applyNumberFormat="1" applyFont="1" applyFill="1" applyBorder="1" applyAlignment="1">
      <alignment horizontal="center" vertical="center"/>
    </xf>
    <xf numFmtId="0" fontId="33" fillId="8" borderId="5" xfId="0" applyFont="1" applyFill="1" applyBorder="1" applyAlignment="1">
      <alignment horizontal="center" vertical="center"/>
    </xf>
    <xf numFmtId="1" fontId="39" fillId="5" borderId="5" xfId="0" applyNumberFormat="1" applyFont="1" applyFill="1" applyBorder="1" applyAlignment="1">
      <alignment horizontal="center" vertical="center" wrapText="1"/>
    </xf>
    <xf numFmtId="1" fontId="34" fillId="0" borderId="5" xfId="0" applyNumberFormat="1" applyFont="1" applyFill="1" applyBorder="1" applyAlignment="1">
      <alignment horizontal="center" vertical="center"/>
    </xf>
    <xf numFmtId="1" fontId="34" fillId="3" borderId="26" xfId="0" applyNumberFormat="1" applyFont="1" applyFill="1" applyBorder="1" applyAlignment="1">
      <alignment horizontal="center" vertical="center" wrapText="1"/>
    </xf>
    <xf numFmtId="1" fontId="39" fillId="11" borderId="5" xfId="0" applyNumberFormat="1" applyFont="1" applyFill="1" applyBorder="1" applyAlignment="1">
      <alignment horizontal="center" vertical="center" wrapText="1"/>
    </xf>
    <xf numFmtId="0" fontId="39" fillId="11" borderId="5" xfId="0" applyFont="1" applyFill="1" applyBorder="1" applyAlignment="1">
      <alignment horizontal="center" vertical="center" wrapText="1"/>
    </xf>
    <xf numFmtId="0" fontId="39" fillId="10" borderId="5" xfId="0" applyFont="1" applyFill="1" applyBorder="1" applyAlignment="1">
      <alignment horizontal="center" vertical="center"/>
    </xf>
    <xf numFmtId="0" fontId="39" fillId="0" borderId="37" xfId="0" applyFont="1" applyBorder="1" applyAlignment="1">
      <alignment horizontal="center" vertical="center" wrapText="1"/>
    </xf>
    <xf numFmtId="0" fontId="39" fillId="0" borderId="5" xfId="0" applyFont="1" applyBorder="1" applyAlignment="1">
      <alignment horizontal="center" vertical="center" wrapText="1"/>
    </xf>
    <xf numFmtId="0" fontId="39" fillId="5" borderId="26" xfId="0" applyFont="1" applyFill="1" applyBorder="1" applyAlignment="1">
      <alignment horizontal="center" vertical="center"/>
    </xf>
    <xf numFmtId="0" fontId="39" fillId="0" borderId="31" xfId="0" applyFont="1" applyBorder="1" applyAlignment="1">
      <alignment horizontal="center" vertical="center"/>
    </xf>
    <xf numFmtId="0" fontId="39" fillId="3" borderId="5" xfId="0" applyFont="1" applyFill="1" applyBorder="1" applyAlignment="1">
      <alignment horizontal="center" vertical="center"/>
    </xf>
    <xf numFmtId="0" fontId="39" fillId="0" borderId="52" xfId="0" applyFont="1" applyBorder="1" applyAlignment="1">
      <alignment horizontal="center" vertical="center"/>
    </xf>
    <xf numFmtId="1" fontId="34" fillId="6" borderId="39" xfId="0" applyNumberFormat="1" applyFont="1" applyFill="1" applyBorder="1" applyAlignment="1">
      <alignment horizontal="center" vertical="center"/>
    </xf>
    <xf numFmtId="0" fontId="34" fillId="3" borderId="26" xfId="0" applyFont="1" applyFill="1" applyBorder="1" applyAlignment="1">
      <alignment horizontal="center" vertical="center" wrapText="1"/>
    </xf>
    <xf numFmtId="0" fontId="35" fillId="0" borderId="42" xfId="0" applyFont="1" applyBorder="1" applyAlignment="1">
      <alignment horizontal="center" vertical="center" wrapText="1"/>
    </xf>
    <xf numFmtId="0" fontId="33" fillId="0" borderId="11" xfId="0" applyFont="1" applyBorder="1" applyAlignment="1">
      <alignment horizontal="center" vertical="center"/>
    </xf>
    <xf numFmtId="0" fontId="35" fillId="0" borderId="42" xfId="0" applyFont="1" applyBorder="1" applyAlignment="1">
      <alignment horizontal="center" wrapText="1"/>
    </xf>
    <xf numFmtId="0" fontId="33" fillId="0" borderId="2" xfId="0" applyFont="1" applyBorder="1" applyAlignment="1">
      <alignment horizontal="center" vertical="center" wrapText="1"/>
    </xf>
    <xf numFmtId="1" fontId="40" fillId="5" borderId="5" xfId="0" applyNumberFormat="1" applyFont="1" applyFill="1" applyBorder="1" applyAlignment="1">
      <alignment horizontal="center" vertical="center"/>
    </xf>
    <xf numFmtId="1" fontId="55" fillId="0" borderId="5" xfId="0" applyNumberFormat="1" applyFont="1" applyBorder="1" applyAlignment="1">
      <alignment horizontal="center" vertical="center"/>
    </xf>
    <xf numFmtId="1" fontId="34" fillId="5" borderId="26" xfId="0" applyNumberFormat="1" applyFont="1" applyFill="1" applyBorder="1" applyAlignment="1">
      <alignment horizontal="center" vertical="center"/>
    </xf>
    <xf numFmtId="1" fontId="39" fillId="10" borderId="5" xfId="0" applyNumberFormat="1" applyFont="1" applyFill="1" applyBorder="1" applyAlignment="1">
      <alignment horizontal="left" vertical="center" wrapText="1"/>
    </xf>
    <xf numFmtId="1" fontId="39" fillId="0" borderId="2" xfId="0" applyNumberFormat="1" applyFont="1" applyBorder="1" applyAlignment="1">
      <alignment horizontal="center" vertical="center"/>
    </xf>
    <xf numFmtId="0" fontId="34" fillId="3" borderId="1" xfId="0" applyFont="1" applyFill="1" applyBorder="1" applyAlignment="1">
      <alignment horizontal="center" vertical="center" wrapText="1"/>
    </xf>
    <xf numFmtId="1" fontId="39" fillId="10" borderId="5" xfId="0" applyNumberFormat="1" applyFont="1" applyFill="1" applyBorder="1" applyAlignment="1">
      <alignment horizontal="left" vertical="center"/>
    </xf>
    <xf numFmtId="1" fontId="39" fillId="10" borderId="52" xfId="0" applyNumberFormat="1" applyFont="1" applyFill="1" applyBorder="1" applyAlignment="1">
      <alignment horizontal="center" vertical="center" wrapText="1"/>
    </xf>
    <xf numFmtId="0" fontId="34" fillId="0" borderId="14" xfId="0" applyFont="1" applyBorder="1" applyAlignment="1">
      <alignment horizontal="center" vertical="center" wrapText="1"/>
    </xf>
    <xf numFmtId="1" fontId="34" fillId="5" borderId="52" xfId="0" applyNumberFormat="1" applyFont="1" applyFill="1" applyBorder="1" applyAlignment="1">
      <alignment horizontal="center" vertical="center"/>
    </xf>
    <xf numFmtId="1" fontId="39" fillId="10" borderId="5" xfId="0" applyNumberFormat="1" applyFont="1" applyFill="1" applyBorder="1" applyAlignment="1">
      <alignment horizontal="center" vertical="center" wrapText="1"/>
    </xf>
    <xf numFmtId="1" fontId="40" fillId="5" borderId="42" xfId="0" applyNumberFormat="1" applyFont="1" applyFill="1" applyBorder="1" applyAlignment="1">
      <alignment horizontal="center" vertical="center"/>
    </xf>
    <xf numFmtId="0" fontId="33" fillId="10" borderId="11" xfId="0" applyFont="1" applyFill="1" applyBorder="1" applyAlignment="1">
      <alignment horizontal="center" vertical="center"/>
    </xf>
    <xf numFmtId="164" fontId="36" fillId="10" borderId="10" xfId="0" applyNumberFormat="1" applyFont="1" applyFill="1" applyBorder="1" applyAlignment="1">
      <alignment horizontal="center" vertical="center" wrapText="1"/>
    </xf>
    <xf numFmtId="0" fontId="34" fillId="0" borderId="14" xfId="0" applyFont="1" applyBorder="1" applyAlignment="1">
      <alignment horizontal="center" vertical="center"/>
    </xf>
    <xf numFmtId="0" fontId="39" fillId="5" borderId="2" xfId="0" applyFont="1" applyFill="1" applyBorder="1" applyAlignment="1">
      <alignment horizontal="center" vertical="center"/>
    </xf>
    <xf numFmtId="1" fontId="39" fillId="10" borderId="5" xfId="0" applyNumberFormat="1" applyFont="1" applyFill="1" applyBorder="1" applyAlignment="1">
      <alignment horizontal="center" vertical="center"/>
    </xf>
    <xf numFmtId="1" fontId="39" fillId="3" borderId="5" xfId="0" applyNumberFormat="1" applyFont="1" applyFill="1" applyBorder="1" applyAlignment="1">
      <alignment horizontal="center" vertical="center"/>
    </xf>
    <xf numFmtId="0" fontId="39" fillId="11" borderId="42" xfId="0" applyFont="1" applyFill="1" applyBorder="1" applyAlignment="1">
      <alignment horizontal="center" vertical="center"/>
    </xf>
    <xf numFmtId="1" fontId="34" fillId="5" borderId="50" xfId="0" applyNumberFormat="1" applyFont="1" applyFill="1" applyBorder="1" applyAlignment="1">
      <alignment horizontal="center" vertical="center"/>
    </xf>
    <xf numFmtId="1" fontId="40" fillId="5" borderId="26" xfId="0" applyNumberFormat="1" applyFont="1" applyFill="1" applyBorder="1" applyAlignment="1">
      <alignment horizontal="center" vertical="center"/>
    </xf>
    <xf numFmtId="1" fontId="34" fillId="5" borderId="42" xfId="0" applyNumberFormat="1" applyFont="1" applyFill="1" applyBorder="1" applyAlignment="1">
      <alignment horizontal="center" vertical="center"/>
    </xf>
    <xf numFmtId="1" fontId="34" fillId="0" borderId="50" xfId="0" applyNumberFormat="1" applyFont="1" applyBorder="1" applyAlignment="1">
      <alignment horizontal="center" vertical="center"/>
    </xf>
    <xf numFmtId="0" fontId="34" fillId="5" borderId="5" xfId="0" applyFont="1" applyFill="1" applyBorder="1" applyAlignment="1">
      <alignment horizontal="center" vertical="center" wrapText="1"/>
    </xf>
    <xf numFmtId="0" fontId="33" fillId="0" borderId="42" xfId="0" applyFont="1" applyBorder="1" applyAlignment="1">
      <alignment horizontal="center" vertical="center"/>
    </xf>
    <xf numFmtId="0" fontId="35" fillId="0" borderId="1" xfId="0" applyFont="1" applyBorder="1" applyAlignment="1">
      <alignment horizontal="center" vertical="center" wrapText="1"/>
    </xf>
    <xf numFmtId="0" fontId="58" fillId="0" borderId="5" xfId="0" applyFont="1" applyBorder="1" applyAlignment="1">
      <alignment horizontal="center" vertical="center"/>
    </xf>
    <xf numFmtId="0" fontId="34" fillId="0" borderId="26" xfId="0" applyFont="1" applyFill="1" applyBorder="1" applyAlignment="1">
      <alignment horizontal="center" vertical="center" wrapText="1"/>
    </xf>
    <xf numFmtId="1" fontId="34" fillId="3" borderId="2" xfId="0" applyNumberFormat="1" applyFont="1" applyFill="1" applyBorder="1" applyAlignment="1">
      <alignment horizontal="center" vertical="center"/>
    </xf>
    <xf numFmtId="0" fontId="33" fillId="5" borderId="5" xfId="0" applyFont="1" applyFill="1" applyBorder="1" applyAlignment="1">
      <alignment horizontal="center" vertical="center"/>
    </xf>
    <xf numFmtId="0" fontId="39" fillId="5" borderId="5" xfId="0" applyFont="1" applyFill="1" applyBorder="1" applyAlignment="1">
      <alignment horizontal="center" vertical="center"/>
    </xf>
    <xf numFmtId="0" fontId="40" fillId="5" borderId="5" xfId="0" applyFont="1" applyFill="1" applyBorder="1" applyAlignment="1">
      <alignment horizontal="center" vertical="center"/>
    </xf>
    <xf numFmtId="0" fontId="34" fillId="0" borderId="52" xfId="0" applyFont="1" applyBorder="1" applyAlignment="1">
      <alignment horizontal="center" vertical="center"/>
    </xf>
    <xf numFmtId="1" fontId="39" fillId="5" borderId="5" xfId="0" applyNumberFormat="1" applyFont="1" applyFill="1" applyBorder="1" applyAlignment="1">
      <alignment horizontal="center" vertical="center"/>
    </xf>
    <xf numFmtId="1" fontId="39" fillId="0" borderId="26" xfId="0" applyNumberFormat="1" applyFont="1" applyBorder="1" applyAlignment="1">
      <alignment horizontal="center" vertical="center"/>
    </xf>
    <xf numFmtId="0" fontId="34" fillId="10" borderId="11" xfId="0" applyFont="1" applyFill="1" applyBorder="1" applyAlignment="1">
      <alignment horizontal="center" vertical="center" wrapText="1"/>
    </xf>
    <xf numFmtId="0" fontId="39" fillId="0" borderId="5" xfId="0" applyFont="1" applyFill="1" applyBorder="1" applyAlignment="1">
      <alignment horizontal="center" vertical="center" wrapText="1"/>
    </xf>
    <xf numFmtId="1" fontId="39" fillId="6" borderId="5" xfId="0" applyNumberFormat="1" applyFont="1" applyFill="1" applyBorder="1" applyAlignment="1">
      <alignment horizontal="center" vertical="center"/>
    </xf>
    <xf numFmtId="0" fontId="39" fillId="0" borderId="42" xfId="0" applyFont="1" applyBorder="1" applyAlignment="1">
      <alignment horizontal="center" vertical="center"/>
    </xf>
    <xf numFmtId="0" fontId="34" fillId="10" borderId="2" xfId="0" applyFont="1" applyFill="1" applyBorder="1" applyAlignment="1">
      <alignment horizontal="center" vertical="center" wrapText="1"/>
    </xf>
    <xf numFmtId="1" fontId="34" fillId="3" borderId="5" xfId="0" applyNumberFormat="1" applyFont="1" applyFill="1" applyBorder="1" applyAlignment="1">
      <alignment horizontal="center" vertical="center"/>
    </xf>
    <xf numFmtId="1" fontId="34" fillId="6" borderId="5" xfId="0" applyNumberFormat="1" applyFont="1" applyFill="1" applyBorder="1" applyAlignment="1">
      <alignment horizontal="center" vertical="center"/>
    </xf>
    <xf numFmtId="1" fontId="34" fillId="0" borderId="52" xfId="0" applyNumberFormat="1" applyFont="1" applyBorder="1" applyAlignment="1">
      <alignment horizontal="center" vertical="center" wrapText="1"/>
    </xf>
    <xf numFmtId="0" fontId="55" fillId="0" borderId="5" xfId="0" applyFont="1" applyBorder="1" applyAlignment="1">
      <alignment horizontal="center" vertical="center"/>
    </xf>
    <xf numFmtId="0" fontId="34" fillId="4" borderId="48" xfId="0" applyFont="1" applyFill="1" applyBorder="1" applyAlignment="1">
      <alignment horizontal="center" vertical="center"/>
    </xf>
    <xf numFmtId="1" fontId="34" fillId="0" borderId="39" xfId="0" applyNumberFormat="1" applyFont="1" applyBorder="1" applyAlignment="1">
      <alignment horizontal="center" vertical="center"/>
    </xf>
    <xf numFmtId="1" fontId="39" fillId="0" borderId="39" xfId="0" applyNumberFormat="1" applyFont="1" applyBorder="1" applyAlignment="1">
      <alignment horizontal="center" vertical="center"/>
    </xf>
    <xf numFmtId="0" fontId="33" fillId="0" borderId="52" xfId="0" applyFont="1" applyBorder="1" applyAlignment="1">
      <alignment horizontal="center" vertical="center"/>
    </xf>
    <xf numFmtId="1" fontId="39" fillId="0" borderId="52" xfId="0" applyNumberFormat="1" applyFont="1" applyBorder="1" applyAlignment="1">
      <alignment horizontal="center" vertical="center"/>
    </xf>
    <xf numFmtId="0" fontId="34" fillId="0" borderId="39" xfId="0" applyFont="1" applyBorder="1" applyAlignment="1">
      <alignment horizontal="center" vertical="center" wrapText="1"/>
    </xf>
    <xf numFmtId="1" fontId="55" fillId="0" borderId="0" xfId="3" applyNumberFormat="1" applyFont="1" applyBorder="1" applyAlignment="1">
      <alignment horizontal="center" vertical="center" wrapText="1"/>
    </xf>
    <xf numFmtId="0" fontId="39" fillId="10" borderId="52" xfId="0" applyFont="1" applyFill="1" applyBorder="1" applyAlignment="1">
      <alignment horizontal="center" vertical="center"/>
    </xf>
    <xf numFmtId="0" fontId="34" fillId="0" borderId="52" xfId="0" applyFont="1" applyBorder="1" applyAlignment="1">
      <alignment horizontal="center" vertical="center" wrapText="1"/>
    </xf>
    <xf numFmtId="0" fontId="34" fillId="5" borderId="52" xfId="0" applyFont="1" applyFill="1" applyBorder="1" applyAlignment="1">
      <alignment horizontal="center" vertical="center" wrapText="1"/>
    </xf>
    <xf numFmtId="0" fontId="39" fillId="5" borderId="52" xfId="0" applyFont="1" applyFill="1" applyBorder="1" applyAlignment="1">
      <alignment horizontal="center" vertical="center" wrapText="1"/>
    </xf>
    <xf numFmtId="0" fontId="45" fillId="10" borderId="11" xfId="0" applyFont="1" applyFill="1" applyBorder="1" applyAlignment="1">
      <alignment horizontal="center" vertical="center" wrapText="1"/>
    </xf>
    <xf numFmtId="0" fontId="34" fillId="10" borderId="1" xfId="0" applyFont="1" applyFill="1" applyBorder="1" applyAlignment="1">
      <alignment horizontal="center" vertical="center" wrapText="1"/>
    </xf>
    <xf numFmtId="0" fontId="39" fillId="0" borderId="52" xfId="0" applyFont="1" applyBorder="1" applyAlignment="1">
      <alignment horizontal="center" vertical="center" wrapText="1"/>
    </xf>
    <xf numFmtId="0" fontId="39" fillId="0" borderId="24" xfId="0" applyFont="1" applyBorder="1" applyAlignment="1">
      <alignment horizontal="center" vertical="center"/>
    </xf>
    <xf numFmtId="0" fontId="68" fillId="0" borderId="11" xfId="0" applyFont="1" applyBorder="1" applyAlignment="1">
      <alignment horizontal="center" vertical="center"/>
    </xf>
    <xf numFmtId="0" fontId="69" fillId="0" borderId="11" xfId="0" applyFont="1" applyBorder="1" applyAlignment="1">
      <alignment horizontal="center" vertical="center"/>
    </xf>
    <xf numFmtId="0" fontId="69" fillId="0" borderId="2" xfId="0" applyFont="1" applyBorder="1" applyAlignment="1">
      <alignment horizontal="center" vertical="center" wrapText="1"/>
    </xf>
    <xf numFmtId="0" fontId="57" fillId="0" borderId="2" xfId="0" applyFont="1" applyBorder="1" applyAlignment="1">
      <alignment horizontal="center" vertical="center" wrapText="1"/>
    </xf>
    <xf numFmtId="1" fontId="57" fillId="0" borderId="37" xfId="0" applyNumberFormat="1" applyFont="1" applyBorder="1" applyAlignment="1">
      <alignment horizontal="center" vertical="center" wrapText="1"/>
    </xf>
    <xf numFmtId="1" fontId="68" fillId="0" borderId="5" xfId="0" applyNumberFormat="1" applyFont="1" applyBorder="1" applyAlignment="1">
      <alignment horizontal="center" vertical="center" wrapText="1"/>
    </xf>
    <xf numFmtId="1" fontId="69" fillId="0" borderId="5" xfId="0" applyNumberFormat="1" applyFont="1" applyBorder="1" applyAlignment="1">
      <alignment horizontal="center" vertical="center" wrapText="1"/>
    </xf>
    <xf numFmtId="1" fontId="57" fillId="0" borderId="5" xfId="0" applyNumberFormat="1" applyFont="1" applyBorder="1" applyAlignment="1">
      <alignment horizontal="center" vertical="center" wrapText="1"/>
    </xf>
    <xf numFmtId="0" fontId="68" fillId="0" borderId="1" xfId="0" applyFont="1" applyBorder="1" applyAlignment="1">
      <alignment horizontal="center" vertical="center" wrapText="1"/>
    </xf>
    <xf numFmtId="0" fontId="57" fillId="0" borderId="1" xfId="0" applyFont="1" applyBorder="1" applyAlignment="1">
      <alignment horizontal="center" vertical="center" wrapText="1"/>
    </xf>
    <xf numFmtId="0" fontId="69" fillId="0" borderId="2" xfId="0" applyFont="1" applyBorder="1" applyAlignment="1">
      <alignment horizontal="center" vertical="center"/>
    </xf>
    <xf numFmtId="1" fontId="70" fillId="0" borderId="5" xfId="0" applyNumberFormat="1" applyFont="1" applyBorder="1" applyAlignment="1">
      <alignment horizontal="center" vertical="center" wrapText="1"/>
    </xf>
    <xf numFmtId="0" fontId="57" fillId="0" borderId="11" xfId="0" applyFont="1" applyBorder="1" applyAlignment="1">
      <alignment horizontal="center" vertical="center"/>
    </xf>
    <xf numFmtId="1" fontId="68" fillId="11" borderId="5" xfId="0" applyNumberFormat="1" applyFont="1" applyFill="1" applyBorder="1" applyAlignment="1">
      <alignment horizontal="center" vertical="center"/>
    </xf>
    <xf numFmtId="1" fontId="57" fillId="11" borderId="5" xfId="0" applyNumberFormat="1" applyFont="1" applyFill="1" applyBorder="1" applyAlignment="1">
      <alignment horizontal="center" vertical="center"/>
    </xf>
    <xf numFmtId="1" fontId="70" fillId="0" borderId="2" xfId="0" applyNumberFormat="1" applyFont="1" applyBorder="1" applyAlignment="1">
      <alignment horizontal="center" vertical="center" wrapText="1"/>
    </xf>
    <xf numFmtId="1" fontId="68" fillId="0" borderId="5" xfId="0" applyNumberFormat="1" applyFont="1" applyBorder="1" applyAlignment="1">
      <alignment horizontal="center" vertical="center"/>
    </xf>
    <xf numFmtId="1" fontId="69" fillId="11" borderId="5" xfId="0" applyNumberFormat="1" applyFont="1" applyFill="1" applyBorder="1" applyAlignment="1">
      <alignment horizontal="center" vertical="center" wrapText="1"/>
    </xf>
    <xf numFmtId="0" fontId="34" fillId="10" borderId="5" xfId="0" applyFont="1" applyFill="1" applyBorder="1" applyAlignment="1">
      <alignment horizontal="center" vertical="center" wrapText="1"/>
    </xf>
    <xf numFmtId="0" fontId="34" fillId="10" borderId="5" xfId="0" applyFont="1" applyFill="1" applyBorder="1" applyAlignment="1">
      <alignment horizontal="center" vertical="center"/>
    </xf>
    <xf numFmtId="0" fontId="68" fillId="10" borderId="11" xfId="0" applyFont="1" applyFill="1" applyBorder="1" applyAlignment="1">
      <alignment horizontal="center" vertical="center" wrapText="1"/>
    </xf>
    <xf numFmtId="0" fontId="69" fillId="10" borderId="11" xfId="0" applyFont="1" applyFill="1" applyBorder="1" applyAlignment="1">
      <alignment horizontal="center" vertical="center" wrapText="1"/>
    </xf>
    <xf numFmtId="0" fontId="69" fillId="10" borderId="5" xfId="0" applyFont="1" applyFill="1" applyBorder="1" applyAlignment="1">
      <alignment horizontal="center" vertical="center"/>
    </xf>
    <xf numFmtId="0" fontId="57" fillId="10" borderId="52" xfId="0" applyFont="1" applyFill="1" applyBorder="1" applyAlignment="1">
      <alignment horizontal="center" vertical="center" wrapText="1"/>
    </xf>
    <xf numFmtId="164" fontId="36" fillId="10" borderId="12" xfId="0" applyNumberFormat="1" applyFont="1" applyFill="1" applyBorder="1" applyAlignment="1">
      <alignment horizontal="center" vertical="center" wrapText="1"/>
    </xf>
    <xf numFmtId="164" fontId="39" fillId="5" borderId="12" xfId="0" applyNumberFormat="1" applyFont="1" applyFill="1" applyBorder="1" applyAlignment="1">
      <alignment horizontal="center" vertical="center" wrapText="1"/>
    </xf>
    <xf numFmtId="0" fontId="62" fillId="10" borderId="1" xfId="0" applyFont="1" applyFill="1" applyBorder="1" applyAlignment="1">
      <alignment horizontal="center" vertical="center"/>
    </xf>
    <xf numFmtId="0" fontId="45" fillId="10" borderId="1" xfId="0" applyFont="1" applyFill="1" applyBorder="1" applyAlignment="1">
      <alignment horizontal="center" vertical="center" wrapText="1"/>
    </xf>
    <xf numFmtId="164" fontId="36" fillId="0" borderId="12" xfId="0" applyNumberFormat="1" applyFont="1" applyBorder="1" applyAlignment="1">
      <alignment horizontal="center" vertical="center" wrapText="1"/>
    </xf>
    <xf numFmtId="0" fontId="33" fillId="0" borderId="1" xfId="0" applyFont="1" applyBorder="1" applyAlignment="1">
      <alignment horizontal="center" vertical="center"/>
    </xf>
    <xf numFmtId="0" fontId="35" fillId="0" borderId="1" xfId="0" applyFont="1" applyBorder="1" applyAlignment="1">
      <alignment horizontal="center" vertical="center" wrapText="1"/>
    </xf>
    <xf numFmtId="0" fontId="35" fillId="5" borderId="11" xfId="0" applyFont="1" applyFill="1" applyBorder="1" applyAlignment="1">
      <alignment horizontal="center" vertical="center" wrapText="1"/>
    </xf>
    <xf numFmtId="0" fontId="3" fillId="0" borderId="0" xfId="4" applyAlignment="1">
      <alignment vertical="center"/>
    </xf>
    <xf numFmtId="0" fontId="39" fillId="0" borderId="4" xfId="0" applyFont="1" applyBorder="1" applyAlignment="1">
      <alignment horizontal="center" vertical="center" wrapText="1"/>
    </xf>
    <xf numFmtId="164" fontId="36" fillId="0" borderId="12" xfId="0" applyNumberFormat="1" applyFont="1" applyBorder="1" applyAlignment="1">
      <alignment horizontal="center" vertical="center" wrapText="1"/>
    </xf>
    <xf numFmtId="0" fontId="34" fillId="0" borderId="1" xfId="0" applyFont="1" applyBorder="1" applyAlignment="1">
      <alignment horizontal="center" vertical="center"/>
    </xf>
    <xf numFmtId="0" fontId="33" fillId="0" borderId="1" xfId="0" applyFont="1" applyBorder="1" applyAlignment="1">
      <alignment horizontal="center" vertical="center"/>
    </xf>
    <xf numFmtId="0" fontId="39" fillId="0" borderId="27" xfId="0" applyFont="1" applyBorder="1" applyAlignment="1">
      <alignment horizontal="center" vertical="center"/>
    </xf>
    <xf numFmtId="0" fontId="39" fillId="0" borderId="37" xfId="0" applyFont="1" applyBorder="1" applyAlignment="1">
      <alignment horizontal="center" vertical="center"/>
    </xf>
    <xf numFmtId="0" fontId="39" fillId="0" borderId="5" xfId="0" applyFont="1" applyBorder="1" applyAlignment="1">
      <alignment horizontal="center" vertical="center"/>
    </xf>
    <xf numFmtId="1" fontId="39" fillId="0" borderId="37" xfId="0" applyNumberFormat="1" applyFont="1" applyBorder="1" applyAlignment="1">
      <alignment horizontal="center" vertical="center"/>
    </xf>
    <xf numFmtId="164" fontId="36" fillId="0" borderId="12" xfId="0" applyNumberFormat="1" applyFont="1" applyBorder="1" applyAlignment="1">
      <alignment horizontal="center" vertical="center" wrapText="1"/>
    </xf>
    <xf numFmtId="0" fontId="35" fillId="0" borderId="1" xfId="0" applyFont="1" applyBorder="1" applyAlignment="1">
      <alignment horizontal="center" vertical="center" wrapText="1"/>
    </xf>
    <xf numFmtId="0" fontId="39" fillId="5" borderId="27" xfId="0" applyFont="1" applyFill="1" applyBorder="1" applyAlignment="1">
      <alignment horizontal="center" vertical="center"/>
    </xf>
    <xf numFmtId="0" fontId="35" fillId="0" borderId="1" xfId="0" applyFont="1" applyBorder="1" applyAlignment="1">
      <alignment horizontal="center" vertical="center" wrapText="1"/>
    </xf>
    <xf numFmtId="0" fontId="33" fillId="0" borderId="1" xfId="0" applyFont="1" applyBorder="1" applyAlignment="1">
      <alignment horizontal="center" vertical="center"/>
    </xf>
    <xf numFmtId="1" fontId="34" fillId="0" borderId="5" xfId="0" applyNumberFormat="1" applyFont="1" applyBorder="1" applyAlignment="1">
      <alignment horizontal="center" vertical="center" wrapText="1"/>
    </xf>
    <xf numFmtId="1" fontId="34" fillId="0" borderId="5" xfId="0" applyNumberFormat="1" applyFont="1" applyBorder="1" applyAlignment="1">
      <alignment horizontal="center" vertical="center"/>
    </xf>
    <xf numFmtId="0" fontId="34" fillId="0" borderId="11" xfId="0" applyFont="1" applyBorder="1" applyAlignment="1">
      <alignment horizontal="center" vertical="center"/>
    </xf>
    <xf numFmtId="0" fontId="34" fillId="0" borderId="5" xfId="0" applyFont="1" applyBorder="1" applyAlignment="1">
      <alignment horizontal="center" vertical="center"/>
    </xf>
    <xf numFmtId="1" fontId="39" fillId="0" borderId="5" xfId="0" applyNumberFormat="1" applyFont="1" applyBorder="1" applyAlignment="1">
      <alignment horizontal="center" vertical="center" wrapText="1"/>
    </xf>
    <xf numFmtId="1" fontId="39" fillId="0" borderId="5" xfId="0" applyNumberFormat="1" applyFont="1" applyBorder="1" applyAlignment="1">
      <alignment horizontal="center" vertical="center"/>
    </xf>
    <xf numFmtId="1" fontId="34" fillId="0" borderId="26" xfId="0" applyNumberFormat="1" applyFont="1" applyBorder="1" applyAlignment="1">
      <alignment horizontal="center" vertical="center"/>
    </xf>
    <xf numFmtId="0" fontId="34" fillId="5" borderId="1" xfId="0" applyFont="1" applyFill="1" applyBorder="1" applyAlignment="1">
      <alignment horizontal="center" vertical="center" wrapText="1"/>
    </xf>
    <xf numFmtId="0" fontId="34" fillId="5" borderId="1" xfId="0" applyFont="1" applyFill="1" applyBorder="1" applyAlignment="1">
      <alignment horizontal="center" vertical="center"/>
    </xf>
    <xf numFmtId="0" fontId="34" fillId="0" borderId="1" xfId="0" applyFont="1" applyBorder="1" applyAlignment="1">
      <alignment horizontal="center" vertical="center"/>
    </xf>
    <xf numFmtId="1" fontId="34" fillId="5" borderId="2" xfId="0" applyNumberFormat="1" applyFont="1" applyFill="1" applyBorder="1" applyAlignment="1">
      <alignment horizontal="center" vertical="center"/>
    </xf>
    <xf numFmtId="1" fontId="39" fillId="0" borderId="52" xfId="0" applyNumberFormat="1" applyFont="1" applyBorder="1" applyAlignment="1">
      <alignment horizontal="center" vertical="center" wrapText="1"/>
    </xf>
    <xf numFmtId="1" fontId="34" fillId="11" borderId="5" xfId="0" applyNumberFormat="1" applyFont="1" applyFill="1" applyBorder="1" applyAlignment="1">
      <alignment horizontal="center" vertical="center" wrapText="1"/>
    </xf>
    <xf numFmtId="0" fontId="33" fillId="0" borderId="5" xfId="0" applyFont="1" applyBorder="1" applyAlignment="1">
      <alignment horizontal="center" vertical="center"/>
    </xf>
    <xf numFmtId="0" fontId="33" fillId="0" borderId="5" xfId="0" applyFont="1" applyBorder="1" applyAlignment="1">
      <alignment horizontal="center" vertical="center" wrapText="1"/>
    </xf>
    <xf numFmtId="0" fontId="33" fillId="0" borderId="1" xfId="0" applyFont="1" applyBorder="1" applyAlignment="1">
      <alignment horizontal="center" vertical="center"/>
    </xf>
    <xf numFmtId="0" fontId="35" fillId="0" borderId="1" xfId="0" applyFont="1" applyBorder="1" applyAlignment="1">
      <alignment horizontal="center" vertical="center" wrapText="1"/>
    </xf>
    <xf numFmtId="15" fontId="74" fillId="0" borderId="12" xfId="3" applyNumberFormat="1" applyFont="1" applyBorder="1" applyAlignment="1">
      <alignment horizontal="center" vertical="center"/>
    </xf>
    <xf numFmtId="0" fontId="48" fillId="0" borderId="1" xfId="3" applyFont="1" applyBorder="1" applyAlignment="1">
      <alignment horizontal="center" vertical="center"/>
    </xf>
    <xf numFmtId="0" fontId="55" fillId="0" borderId="1" xfId="3" applyFont="1" applyBorder="1" applyAlignment="1">
      <alignment horizontal="center" vertical="center"/>
    </xf>
    <xf numFmtId="1" fontId="55" fillId="0" borderId="1" xfId="0" applyNumberFormat="1" applyFont="1" applyBorder="1" applyAlignment="1">
      <alignment horizontal="center" vertical="center"/>
    </xf>
    <xf numFmtId="0" fontId="7" fillId="0" borderId="1" xfId="3" applyFont="1" applyBorder="1" applyAlignment="1">
      <alignment horizontal="center" vertical="center"/>
    </xf>
    <xf numFmtId="0" fontId="7" fillId="0" borderId="1" xfId="3" applyFont="1" applyBorder="1" applyAlignment="1">
      <alignment horizontal="center"/>
    </xf>
    <xf numFmtId="0" fontId="35" fillId="3" borderId="11" xfId="0" applyFont="1" applyFill="1" applyBorder="1" applyAlignment="1">
      <alignment horizontal="center" vertical="center" wrapText="1"/>
    </xf>
    <xf numFmtId="0" fontId="8" fillId="0" borderId="1" xfId="3" applyFont="1" applyBorder="1" applyAlignment="1">
      <alignment horizontal="center" vertical="center" wrapText="1"/>
    </xf>
    <xf numFmtId="0" fontId="35" fillId="0" borderId="1" xfId="0" applyFont="1" applyBorder="1" applyAlignment="1">
      <alignment horizontal="center" vertical="center" wrapText="1"/>
    </xf>
    <xf numFmtId="0" fontId="33" fillId="0" borderId="1" xfId="0" applyFont="1" applyBorder="1" applyAlignment="1">
      <alignment horizontal="center" vertical="center"/>
    </xf>
    <xf numFmtId="1" fontId="34" fillId="0" borderId="5" xfId="0" applyNumberFormat="1" applyFont="1" applyBorder="1" applyAlignment="1">
      <alignment horizontal="center" vertical="center"/>
    </xf>
    <xf numFmtId="0" fontId="34" fillId="0" borderId="11" xfId="0" applyFont="1" applyBorder="1" applyAlignment="1">
      <alignment horizontal="center" vertical="center"/>
    </xf>
    <xf numFmtId="0" fontId="34" fillId="0" borderId="1" xfId="0" applyFont="1" applyBorder="1" applyAlignment="1">
      <alignment horizontal="center" vertical="center" wrapText="1"/>
    </xf>
    <xf numFmtId="1" fontId="34" fillId="0" borderId="5" xfId="0" applyNumberFormat="1" applyFont="1" applyBorder="1" applyAlignment="1">
      <alignment horizontal="center" vertical="center" wrapText="1"/>
    </xf>
    <xf numFmtId="1" fontId="39" fillId="0" borderId="5" xfId="0" applyNumberFormat="1" applyFont="1" applyBorder="1" applyAlignment="1">
      <alignment horizontal="center" vertical="center" wrapText="1"/>
    </xf>
    <xf numFmtId="1" fontId="34" fillId="0" borderId="42" xfId="0" applyNumberFormat="1" applyFont="1" applyBorder="1" applyAlignment="1">
      <alignment horizontal="center" vertical="center" wrapText="1"/>
    </xf>
    <xf numFmtId="1" fontId="34" fillId="0" borderId="26" xfId="0" applyNumberFormat="1" applyFont="1" applyBorder="1" applyAlignment="1">
      <alignment horizontal="center" vertical="center" wrapText="1"/>
    </xf>
    <xf numFmtId="1" fontId="34" fillId="0" borderId="26" xfId="0" applyNumberFormat="1" applyFont="1" applyBorder="1" applyAlignment="1">
      <alignment horizontal="center" vertical="center"/>
    </xf>
    <xf numFmtId="1" fontId="39" fillId="0" borderId="5" xfId="0" applyNumberFormat="1" applyFont="1" applyBorder="1" applyAlignment="1">
      <alignment horizontal="center" vertical="center"/>
    </xf>
    <xf numFmtId="0" fontId="34" fillId="5" borderId="1" xfId="0" applyFont="1" applyFill="1" applyBorder="1" applyAlignment="1">
      <alignment horizontal="center" vertical="center" wrapText="1"/>
    </xf>
    <xf numFmtId="0" fontId="34" fillId="0" borderId="1" xfId="0" applyFont="1" applyBorder="1" applyAlignment="1">
      <alignment horizontal="center" vertical="center"/>
    </xf>
    <xf numFmtId="1" fontId="34" fillId="5" borderId="2" xfId="0" applyNumberFormat="1" applyFont="1" applyFill="1" applyBorder="1" applyAlignment="1">
      <alignment horizontal="center" vertical="center"/>
    </xf>
    <xf numFmtId="0" fontId="39" fillId="0" borderId="5" xfId="0" applyFont="1" applyBorder="1" applyAlignment="1">
      <alignment horizontal="center" vertical="center" wrapText="1"/>
    </xf>
    <xf numFmtId="1" fontId="34" fillId="5" borderId="5" xfId="0" applyNumberFormat="1" applyFont="1" applyFill="1" applyBorder="1" applyAlignment="1">
      <alignment horizontal="center" vertical="center"/>
    </xf>
    <xf numFmtId="1" fontId="34" fillId="0" borderId="2" xfId="0" applyNumberFormat="1" applyFont="1" applyBorder="1" applyAlignment="1">
      <alignment horizontal="center" vertical="center"/>
    </xf>
    <xf numFmtId="0" fontId="33" fillId="0" borderId="1" xfId="0" applyFont="1" applyBorder="1" applyAlignment="1">
      <alignment horizontal="center" vertical="center"/>
    </xf>
    <xf numFmtId="1" fontId="34" fillId="10" borderId="5" xfId="0" applyNumberFormat="1" applyFont="1" applyFill="1" applyBorder="1" applyAlignment="1">
      <alignment horizontal="center" vertical="center" wrapText="1"/>
    </xf>
    <xf numFmtId="0" fontId="39" fillId="10" borderId="5" xfId="0" applyFont="1" applyFill="1" applyBorder="1" applyAlignment="1">
      <alignment horizontal="center" vertical="center" wrapText="1"/>
    </xf>
    <xf numFmtId="1" fontId="39" fillId="0" borderId="2" xfId="0" applyNumberFormat="1" applyFont="1" applyBorder="1" applyAlignment="1">
      <alignment horizontal="center" vertical="center"/>
    </xf>
    <xf numFmtId="0" fontId="34" fillId="3" borderId="1" xfId="0" applyFont="1" applyFill="1" applyBorder="1" applyAlignment="1">
      <alignment horizontal="center" vertical="center" wrapText="1"/>
    </xf>
    <xf numFmtId="0" fontId="34" fillId="3" borderId="5" xfId="0" applyFont="1" applyFill="1" applyBorder="1" applyAlignment="1">
      <alignment horizontal="center" vertical="center" wrapText="1"/>
    </xf>
    <xf numFmtId="1" fontId="39" fillId="10" borderId="52" xfId="0" applyNumberFormat="1" applyFont="1" applyFill="1" applyBorder="1" applyAlignment="1">
      <alignment horizontal="center" vertical="center" wrapText="1"/>
    </xf>
    <xf numFmtId="0" fontId="35" fillId="0" borderId="1" xfId="0" applyFont="1" applyBorder="1" applyAlignment="1">
      <alignment horizontal="center" vertical="center" wrapText="1"/>
    </xf>
    <xf numFmtId="0" fontId="75" fillId="0" borderId="1" xfId="0" applyFont="1" applyBorder="1" applyAlignment="1">
      <alignment horizontal="center" vertical="center" wrapText="1"/>
    </xf>
    <xf numFmtId="164" fontId="36" fillId="10" borderId="12" xfId="0" applyNumberFormat="1" applyFont="1" applyFill="1" applyBorder="1" applyAlignment="1">
      <alignment horizontal="center" vertical="center" wrapText="1"/>
    </xf>
    <xf numFmtId="0" fontId="35" fillId="0" borderId="1" xfId="0" applyFont="1" applyBorder="1" applyAlignment="1">
      <alignment horizontal="center" vertical="center" wrapText="1"/>
    </xf>
    <xf numFmtId="0" fontId="33" fillId="0" borderId="1" xfId="0" applyFont="1" applyBorder="1" applyAlignment="1">
      <alignment horizontal="center" vertical="center"/>
    </xf>
    <xf numFmtId="0" fontId="33" fillId="0" borderId="1" xfId="0" applyFont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164" fontId="36" fillId="0" borderId="12" xfId="0" applyNumberFormat="1" applyFont="1" applyBorder="1" applyAlignment="1">
      <alignment horizontal="center" vertical="center" wrapText="1"/>
    </xf>
    <xf numFmtId="0" fontId="33" fillId="0" borderId="1" xfId="0" applyFont="1" applyBorder="1" applyAlignment="1">
      <alignment horizontal="center" vertical="center"/>
    </xf>
    <xf numFmtId="0" fontId="35" fillId="0" borderId="1" xfId="0" applyFont="1" applyBorder="1" applyAlignment="1">
      <alignment horizontal="center" vertical="center" wrapText="1"/>
    </xf>
    <xf numFmtId="164" fontId="36" fillId="10" borderId="12" xfId="0" applyNumberFormat="1" applyFont="1" applyFill="1" applyBorder="1" applyAlignment="1">
      <alignment horizontal="center" vertical="center" wrapText="1"/>
    </xf>
    <xf numFmtId="0" fontId="80" fillId="10" borderId="1" xfId="0" applyFont="1" applyFill="1" applyBorder="1" applyAlignment="1">
      <alignment horizontal="center" vertical="center" wrapText="1"/>
    </xf>
    <xf numFmtId="0" fontId="54" fillId="5" borderId="0" xfId="0" applyFont="1" applyFill="1" applyAlignment="1">
      <alignment horizontal="center"/>
    </xf>
    <xf numFmtId="0" fontId="54" fillId="5" borderId="32" xfId="0" applyFont="1" applyFill="1" applyBorder="1" applyAlignment="1">
      <alignment horizontal="center"/>
    </xf>
    <xf numFmtId="0" fontId="34" fillId="12" borderId="27" xfId="0" applyFont="1" applyFill="1" applyBorder="1" applyAlignment="1">
      <alignment horizontal="center" vertical="center"/>
    </xf>
    <xf numFmtId="0" fontId="34" fillId="12" borderId="5" xfId="0" applyFont="1" applyFill="1" applyBorder="1" applyAlignment="1">
      <alignment horizontal="center" vertical="center"/>
    </xf>
    <xf numFmtId="0" fontId="66" fillId="3" borderId="41" xfId="0" applyFont="1" applyFill="1" applyBorder="1" applyAlignment="1">
      <alignment horizontal="center" vertical="center" wrapText="1"/>
    </xf>
    <xf numFmtId="0" fontId="66" fillId="3" borderId="28" xfId="0" applyFont="1" applyFill="1" applyBorder="1" applyAlignment="1">
      <alignment horizontal="center" vertical="center"/>
    </xf>
    <xf numFmtId="0" fontId="34" fillId="0" borderId="27" xfId="0" applyFont="1" applyBorder="1" applyAlignment="1">
      <alignment horizontal="center" vertical="center"/>
    </xf>
    <xf numFmtId="0" fontId="34" fillId="0" borderId="37" xfId="0" applyFont="1" applyBorder="1" applyAlignment="1">
      <alignment horizontal="center" vertical="center"/>
    </xf>
    <xf numFmtId="0" fontId="34" fillId="0" borderId="5" xfId="0" applyFont="1" applyBorder="1" applyAlignment="1">
      <alignment horizontal="center" vertical="center"/>
    </xf>
    <xf numFmtId="15" fontId="34" fillId="12" borderId="36" xfId="0" applyNumberFormat="1" applyFont="1" applyFill="1" applyBorder="1" applyAlignment="1">
      <alignment horizontal="center" vertical="center" wrapText="1"/>
    </xf>
    <xf numFmtId="15" fontId="34" fillId="12" borderId="5" xfId="0" applyNumberFormat="1" applyFont="1" applyFill="1" applyBorder="1" applyAlignment="1">
      <alignment horizontal="center" vertical="center" wrapText="1"/>
    </xf>
    <xf numFmtId="0" fontId="34" fillId="0" borderId="27" xfId="0" applyFont="1" applyFill="1" applyBorder="1" applyAlignment="1">
      <alignment horizontal="center" vertical="center"/>
    </xf>
    <xf numFmtId="0" fontId="34" fillId="0" borderId="60" xfId="0" applyFont="1" applyFill="1" applyBorder="1" applyAlignment="1">
      <alignment horizontal="center" vertical="center"/>
    </xf>
    <xf numFmtId="0" fontId="35" fillId="0" borderId="27" xfId="0" applyFont="1" applyFill="1" applyBorder="1" applyAlignment="1">
      <alignment horizontal="center" wrapText="1"/>
    </xf>
    <xf numFmtId="0" fontId="35" fillId="0" borderId="60" xfId="0" applyFont="1" applyFill="1" applyBorder="1" applyAlignment="1">
      <alignment horizontal="center" wrapText="1"/>
    </xf>
    <xf numFmtId="15" fontId="34" fillId="5" borderId="33" xfId="0" applyNumberFormat="1" applyFont="1" applyFill="1" applyBorder="1" applyAlignment="1">
      <alignment horizontal="center" vertical="center"/>
    </xf>
    <xf numFmtId="15" fontId="34" fillId="5" borderId="34" xfId="0" applyNumberFormat="1" applyFont="1" applyFill="1" applyBorder="1" applyAlignment="1">
      <alignment horizontal="center" vertical="center"/>
    </xf>
    <xf numFmtId="15" fontId="34" fillId="5" borderId="35" xfId="0" applyNumberFormat="1" applyFont="1" applyFill="1" applyBorder="1" applyAlignment="1">
      <alignment horizontal="center" vertical="center"/>
    </xf>
    <xf numFmtId="0" fontId="34" fillId="5" borderId="38" xfId="0" applyFont="1" applyFill="1" applyBorder="1" applyAlignment="1">
      <alignment horizontal="center" vertical="center"/>
    </xf>
    <xf numFmtId="0" fontId="34" fillId="5" borderId="39" xfId="0" applyFont="1" applyFill="1" applyBorder="1" applyAlignment="1">
      <alignment horizontal="center" vertical="center"/>
    </xf>
    <xf numFmtId="0" fontId="34" fillId="5" borderId="30" xfId="0" applyFont="1" applyFill="1" applyBorder="1" applyAlignment="1">
      <alignment horizontal="center" vertical="center"/>
    </xf>
    <xf numFmtId="0" fontId="34" fillId="5" borderId="31" xfId="0" applyFont="1" applyFill="1" applyBorder="1" applyAlignment="1">
      <alignment horizontal="center" vertical="center"/>
    </xf>
    <xf numFmtId="0" fontId="34" fillId="5" borderId="2" xfId="0" applyFont="1" applyFill="1" applyBorder="1" applyAlignment="1">
      <alignment horizontal="center" vertical="center"/>
    </xf>
    <xf numFmtId="1" fontId="34" fillId="0" borderId="27" xfId="0" applyNumberFormat="1" applyFont="1" applyBorder="1" applyAlignment="1">
      <alignment horizontal="center" vertical="center"/>
    </xf>
    <xf numFmtId="1" fontId="34" fillId="0" borderId="5" xfId="0" applyNumberFormat="1" applyFont="1" applyBorder="1" applyAlignment="1">
      <alignment horizontal="center" vertical="center"/>
    </xf>
    <xf numFmtId="0" fontId="33" fillId="0" borderId="30" xfId="0" applyFont="1" applyBorder="1" applyAlignment="1">
      <alignment horizontal="center" vertical="center"/>
    </xf>
    <xf numFmtId="0" fontId="33" fillId="0" borderId="2" xfId="0" applyFont="1" applyBorder="1" applyAlignment="1">
      <alignment horizontal="center" vertical="center"/>
    </xf>
    <xf numFmtId="1" fontId="34" fillId="0" borderId="37" xfId="0" applyNumberFormat="1" applyFont="1" applyBorder="1" applyAlignment="1">
      <alignment horizontal="center" vertical="center"/>
    </xf>
    <xf numFmtId="0" fontId="34" fillId="0" borderId="11" xfId="0" applyFont="1" applyBorder="1" applyAlignment="1">
      <alignment horizontal="center" vertical="center"/>
    </xf>
    <xf numFmtId="0" fontId="34" fillId="0" borderId="1" xfId="0" applyFont="1" applyBorder="1" applyAlignment="1">
      <alignment horizontal="center" vertical="center" wrapText="1"/>
    </xf>
    <xf numFmtId="0" fontId="34" fillId="0" borderId="38" xfId="0" applyFont="1" applyBorder="1" applyAlignment="1">
      <alignment horizontal="center" vertical="center"/>
    </xf>
    <xf numFmtId="0" fontId="34" fillId="0" borderId="39" xfId="0" applyFont="1" applyBorder="1" applyAlignment="1">
      <alignment horizontal="center" vertical="center"/>
    </xf>
    <xf numFmtId="0" fontId="34" fillId="0" borderId="41" xfId="0" applyFont="1" applyBorder="1" applyAlignment="1">
      <alignment horizontal="center" vertical="center"/>
    </xf>
    <xf numFmtId="0" fontId="34" fillId="0" borderId="40" xfId="0" applyFont="1" applyBorder="1" applyAlignment="1">
      <alignment horizontal="center" vertical="center"/>
    </xf>
    <xf numFmtId="0" fontId="34" fillId="0" borderId="42" xfId="0" applyFont="1" applyBorder="1" applyAlignment="1">
      <alignment horizontal="center" vertical="center"/>
    </xf>
    <xf numFmtId="15" fontId="34" fillId="12" borderId="43" xfId="0" applyNumberFormat="1" applyFont="1" applyFill="1" applyBorder="1" applyAlignment="1">
      <alignment horizontal="center" vertical="center" wrapText="1"/>
    </xf>
    <xf numFmtId="15" fontId="34" fillId="12" borderId="42" xfId="0" applyNumberFormat="1" applyFont="1" applyFill="1" applyBorder="1" applyAlignment="1">
      <alignment horizontal="center" vertical="center" wrapText="1"/>
    </xf>
    <xf numFmtId="0" fontId="34" fillId="3" borderId="20" xfId="0" applyFont="1" applyFill="1" applyBorder="1" applyAlignment="1">
      <alignment horizontal="center" vertical="center"/>
    </xf>
    <xf numFmtId="0" fontId="34" fillId="3" borderId="21" xfId="0" applyFont="1" applyFill="1" applyBorder="1" applyAlignment="1">
      <alignment horizontal="center" vertical="center"/>
    </xf>
    <xf numFmtId="1" fontId="34" fillId="0" borderId="27" xfId="0" applyNumberFormat="1" applyFont="1" applyBorder="1" applyAlignment="1">
      <alignment horizontal="center" vertical="center" wrapText="1"/>
    </xf>
    <xf numFmtId="1" fontId="34" fillId="0" borderId="37" xfId="0" applyNumberFormat="1" applyFont="1" applyBorder="1" applyAlignment="1">
      <alignment horizontal="center" vertical="center" wrapText="1"/>
    </xf>
    <xf numFmtId="1" fontId="34" fillId="0" borderId="5" xfId="0" applyNumberFormat="1" applyFont="1" applyBorder="1" applyAlignment="1">
      <alignment horizontal="center" vertical="center" wrapText="1"/>
    </xf>
    <xf numFmtId="164" fontId="36" fillId="0" borderId="13" xfId="0" applyNumberFormat="1" applyFont="1" applyBorder="1" applyAlignment="1">
      <alignment horizontal="center" vertical="center" wrapText="1"/>
    </xf>
    <xf numFmtId="164" fontId="36" fillId="0" borderId="19" xfId="0" applyNumberFormat="1" applyFont="1" applyBorder="1" applyAlignment="1">
      <alignment horizontal="center" vertical="center" wrapText="1"/>
    </xf>
    <xf numFmtId="164" fontId="36" fillId="0" borderId="44" xfId="0" applyNumberFormat="1" applyFont="1" applyBorder="1" applyAlignment="1">
      <alignment horizontal="center" vertical="center" wrapText="1"/>
    </xf>
    <xf numFmtId="1" fontId="34" fillId="0" borderId="41" xfId="0" applyNumberFormat="1" applyFont="1" applyBorder="1" applyAlignment="1">
      <alignment horizontal="center" vertical="center"/>
    </xf>
    <xf numFmtId="1" fontId="34" fillId="0" borderId="40" xfId="0" applyNumberFormat="1" applyFont="1" applyBorder="1" applyAlignment="1">
      <alignment horizontal="center" vertical="center"/>
    </xf>
    <xf numFmtId="1" fontId="34" fillId="0" borderId="42" xfId="0" applyNumberFormat="1" applyFont="1" applyBorder="1" applyAlignment="1">
      <alignment horizontal="center" vertical="center"/>
    </xf>
    <xf numFmtId="0" fontId="33" fillId="0" borderId="25" xfId="0" applyFont="1" applyBorder="1" applyAlignment="1">
      <alignment horizontal="center" vertical="center" wrapText="1"/>
    </xf>
    <xf numFmtId="0" fontId="33" fillId="0" borderId="45" xfId="0" applyFont="1" applyBorder="1" applyAlignment="1">
      <alignment horizontal="center" vertical="center" wrapText="1"/>
    </xf>
    <xf numFmtId="0" fontId="33" fillId="0" borderId="26" xfId="0" applyFont="1" applyBorder="1" applyAlignment="1">
      <alignment horizontal="center" vertical="center" wrapText="1"/>
    </xf>
    <xf numFmtId="1" fontId="34" fillId="0" borderId="46" xfId="0" applyNumberFormat="1" applyFont="1" applyBorder="1" applyAlignment="1">
      <alignment horizontal="center" vertical="center"/>
    </xf>
    <xf numFmtId="1" fontId="34" fillId="0" borderId="34" xfId="0" applyNumberFormat="1" applyFont="1" applyBorder="1" applyAlignment="1">
      <alignment horizontal="center" vertical="center"/>
    </xf>
    <xf numFmtId="1" fontId="34" fillId="0" borderId="47" xfId="0" applyNumberFormat="1" applyFont="1" applyBorder="1" applyAlignment="1">
      <alignment horizontal="center" vertical="center"/>
    </xf>
    <xf numFmtId="1" fontId="34" fillId="5" borderId="41" xfId="0" applyNumberFormat="1" applyFont="1" applyFill="1" applyBorder="1" applyAlignment="1">
      <alignment horizontal="center" vertical="center" wrapText="1"/>
    </xf>
    <xf numFmtId="1" fontId="34" fillId="5" borderId="40" xfId="0" applyNumberFormat="1" applyFont="1" applyFill="1" applyBorder="1" applyAlignment="1">
      <alignment horizontal="center" vertical="center" wrapText="1"/>
    </xf>
    <xf numFmtId="1" fontId="34" fillId="5" borderId="42" xfId="0" applyNumberFormat="1" applyFont="1" applyFill="1" applyBorder="1" applyAlignment="1">
      <alignment horizontal="center" vertical="center" wrapText="1"/>
    </xf>
    <xf numFmtId="0" fontId="34" fillId="0" borderId="41" xfId="0" applyFont="1" applyFill="1" applyBorder="1" applyAlignment="1">
      <alignment horizontal="center" wrapText="1"/>
    </xf>
    <xf numFmtId="0" fontId="34" fillId="0" borderId="28" xfId="0" applyFont="1" applyFill="1" applyBorder="1" applyAlignment="1">
      <alignment horizontal="center" wrapText="1"/>
    </xf>
    <xf numFmtId="164" fontId="36" fillId="0" borderId="10" xfId="0" applyNumberFormat="1" applyFont="1" applyBorder="1" applyAlignment="1">
      <alignment horizontal="center" vertical="center" wrapText="1"/>
    </xf>
    <xf numFmtId="0" fontId="34" fillId="5" borderId="27" xfId="0" applyFont="1" applyFill="1" applyBorder="1" applyAlignment="1">
      <alignment horizontal="center" vertical="center"/>
    </xf>
    <xf numFmtId="0" fontId="34" fillId="5" borderId="37" xfId="0" applyFont="1" applyFill="1" applyBorder="1" applyAlignment="1">
      <alignment horizontal="center" vertical="center"/>
    </xf>
    <xf numFmtId="0" fontId="34" fillId="5" borderId="5" xfId="0" applyFont="1" applyFill="1" applyBorder="1" applyAlignment="1">
      <alignment horizontal="center" vertical="center"/>
    </xf>
    <xf numFmtId="1" fontId="34" fillId="0" borderId="30" xfId="0" applyNumberFormat="1" applyFont="1" applyBorder="1" applyAlignment="1">
      <alignment horizontal="center" vertical="center" wrapText="1"/>
    </xf>
    <xf numFmtId="1" fontId="34" fillId="0" borderId="31" xfId="0" applyNumberFormat="1" applyFont="1" applyBorder="1" applyAlignment="1">
      <alignment horizontal="center" vertical="center" wrapText="1"/>
    </xf>
    <xf numFmtId="1" fontId="34" fillId="0" borderId="2" xfId="0" applyNumberFormat="1" applyFont="1" applyBorder="1" applyAlignment="1">
      <alignment horizontal="center" vertical="center" wrapText="1"/>
    </xf>
    <xf numFmtId="0" fontId="34" fillId="3" borderId="25" xfId="0" applyFont="1" applyFill="1" applyBorder="1" applyAlignment="1">
      <alignment horizontal="center" vertical="center" wrapText="1"/>
    </xf>
    <xf numFmtId="0" fontId="34" fillId="3" borderId="45" xfId="0" applyFont="1" applyFill="1" applyBorder="1" applyAlignment="1">
      <alignment horizontal="center" vertical="center"/>
    </xf>
    <xf numFmtId="0" fontId="34" fillId="3" borderId="26" xfId="0" applyFont="1" applyFill="1" applyBorder="1" applyAlignment="1">
      <alignment horizontal="center" vertical="center"/>
    </xf>
    <xf numFmtId="0" fontId="39" fillId="0" borderId="48" xfId="0" applyFont="1" applyBorder="1" applyAlignment="1">
      <alignment horizontal="center" vertical="center"/>
    </xf>
    <xf numFmtId="0" fontId="39" fillId="0" borderId="49" xfId="0" applyFont="1" applyBorder="1" applyAlignment="1">
      <alignment horizontal="center" vertical="center"/>
    </xf>
    <xf numFmtId="0" fontId="39" fillId="0" borderId="50" xfId="0" applyFont="1" applyBorder="1" applyAlignment="1">
      <alignment horizontal="center" vertical="center"/>
    </xf>
    <xf numFmtId="164" fontId="36" fillId="5" borderId="13" xfId="0" applyNumberFormat="1" applyFont="1" applyFill="1" applyBorder="1" applyAlignment="1">
      <alignment horizontal="center" vertical="center" wrapText="1"/>
    </xf>
    <xf numFmtId="164" fontId="36" fillId="5" borderId="10" xfId="0" applyNumberFormat="1" applyFont="1" applyFill="1" applyBorder="1" applyAlignment="1">
      <alignment horizontal="center" vertical="center" wrapText="1"/>
    </xf>
    <xf numFmtId="164" fontId="36" fillId="5" borderId="19" xfId="0" applyNumberFormat="1" applyFont="1" applyFill="1" applyBorder="1" applyAlignment="1">
      <alignment horizontal="center" vertical="center" wrapText="1"/>
    </xf>
    <xf numFmtId="1" fontId="39" fillId="0" borderId="30" xfId="0" applyNumberFormat="1" applyFont="1" applyBorder="1" applyAlignment="1">
      <alignment horizontal="center" vertical="center" wrapText="1"/>
    </xf>
    <xf numFmtId="1" fontId="39" fillId="0" borderId="31" xfId="0" applyNumberFormat="1" applyFont="1" applyBorder="1" applyAlignment="1">
      <alignment horizontal="center" vertical="center" wrapText="1"/>
    </xf>
    <xf numFmtId="1" fontId="39" fillId="0" borderId="2" xfId="0" applyNumberFormat="1" applyFont="1" applyBorder="1" applyAlignment="1">
      <alignment horizontal="center" vertical="center" wrapText="1"/>
    </xf>
    <xf numFmtId="0" fontId="39" fillId="0" borderId="27" xfId="0" applyFont="1" applyBorder="1" applyAlignment="1">
      <alignment horizontal="center" vertical="center"/>
    </xf>
    <xf numFmtId="0" fontId="39" fillId="0" borderId="37" xfId="0" applyFont="1" applyBorder="1" applyAlignment="1">
      <alignment horizontal="center" vertical="center"/>
    </xf>
    <xf numFmtId="0" fontId="39" fillId="0" borderId="5" xfId="0" applyFont="1" applyBorder="1" applyAlignment="1">
      <alignment horizontal="center" vertical="center"/>
    </xf>
    <xf numFmtId="1" fontId="39" fillId="0" borderId="27" xfId="0" applyNumberFormat="1" applyFont="1" applyBorder="1" applyAlignment="1">
      <alignment horizontal="center" vertical="center" wrapText="1"/>
    </xf>
    <xf numFmtId="1" fontId="39" fillId="0" borderId="37" xfId="0" applyNumberFormat="1" applyFont="1" applyBorder="1" applyAlignment="1">
      <alignment horizontal="center" vertical="center" wrapText="1"/>
    </xf>
    <xf numFmtId="1" fontId="39" fillId="0" borderId="5" xfId="0" applyNumberFormat="1" applyFont="1" applyBorder="1" applyAlignment="1">
      <alignment horizontal="center" vertical="center" wrapText="1"/>
    </xf>
    <xf numFmtId="164" fontId="36" fillId="0" borderId="23" xfId="0" applyNumberFormat="1" applyFont="1" applyBorder="1" applyAlignment="1">
      <alignment horizontal="center" vertical="center" wrapText="1"/>
    </xf>
    <xf numFmtId="1" fontId="34" fillId="5" borderId="38" xfId="0" applyNumberFormat="1" applyFont="1" applyFill="1" applyBorder="1" applyAlignment="1">
      <alignment horizontal="center" vertical="center"/>
    </xf>
    <xf numFmtId="1" fontId="34" fillId="5" borderId="0" xfId="0" applyNumberFormat="1" applyFont="1" applyFill="1" applyBorder="1" applyAlignment="1">
      <alignment horizontal="center" vertical="center"/>
    </xf>
    <xf numFmtId="1" fontId="34" fillId="5" borderId="39" xfId="0" applyNumberFormat="1" applyFont="1" applyFill="1" applyBorder="1" applyAlignment="1">
      <alignment horizontal="center" vertical="center"/>
    </xf>
    <xf numFmtId="1" fontId="34" fillId="0" borderId="41" xfId="0" applyNumberFormat="1" applyFont="1" applyBorder="1" applyAlignment="1">
      <alignment horizontal="center" vertical="center" wrapText="1"/>
    </xf>
    <xf numFmtId="1" fontId="34" fillId="0" borderId="40" xfId="0" applyNumberFormat="1" applyFont="1" applyBorder="1" applyAlignment="1">
      <alignment horizontal="center" vertical="center" wrapText="1"/>
    </xf>
    <xf numFmtId="1" fontId="34" fillId="0" borderId="42" xfId="0" applyNumberFormat="1" applyFont="1" applyBorder="1" applyAlignment="1">
      <alignment horizontal="center" vertical="center" wrapText="1"/>
    </xf>
    <xf numFmtId="0" fontId="34" fillId="0" borderId="27" xfId="0" applyFont="1" applyBorder="1" applyAlignment="1">
      <alignment horizontal="center" vertical="center" wrapText="1"/>
    </xf>
    <xf numFmtId="0" fontId="34" fillId="0" borderId="37" xfId="0" applyFont="1" applyBorder="1" applyAlignment="1">
      <alignment horizontal="center" vertical="center" wrapText="1"/>
    </xf>
    <xf numFmtId="0" fontId="34" fillId="0" borderId="5" xfId="0" applyFont="1" applyBorder="1" applyAlignment="1">
      <alignment horizontal="center" vertical="center" wrapText="1"/>
    </xf>
    <xf numFmtId="1" fontId="39" fillId="0" borderId="46" xfId="0" applyNumberFormat="1" applyFont="1" applyBorder="1" applyAlignment="1">
      <alignment horizontal="center" vertical="center"/>
    </xf>
    <xf numFmtId="1" fontId="39" fillId="0" borderId="34" xfId="0" applyNumberFormat="1" applyFont="1" applyBorder="1" applyAlignment="1">
      <alignment horizontal="center" vertical="center"/>
    </xf>
    <xf numFmtId="1" fontId="39" fillId="0" borderId="47" xfId="0" applyNumberFormat="1" applyFont="1" applyBorder="1" applyAlignment="1">
      <alignment horizontal="center" vertical="center"/>
    </xf>
    <xf numFmtId="1" fontId="39" fillId="0" borderId="41" xfId="0" applyNumberFormat="1" applyFont="1" applyBorder="1" applyAlignment="1">
      <alignment horizontal="center" vertical="center" wrapText="1"/>
    </xf>
    <xf numFmtId="1" fontId="39" fillId="0" borderId="40" xfId="0" applyNumberFormat="1" applyFont="1" applyBorder="1" applyAlignment="1">
      <alignment horizontal="center" vertical="center" wrapText="1"/>
    </xf>
    <xf numFmtId="1" fontId="39" fillId="0" borderId="42" xfId="0" applyNumberFormat="1" applyFont="1" applyBorder="1" applyAlignment="1">
      <alignment horizontal="center" vertical="center" wrapText="1"/>
    </xf>
    <xf numFmtId="0" fontId="34" fillId="3" borderId="38" xfId="0" applyFont="1" applyFill="1" applyBorder="1" applyAlignment="1">
      <alignment horizontal="center" vertical="center"/>
    </xf>
    <xf numFmtId="0" fontId="34" fillId="3" borderId="39" xfId="0" applyFont="1" applyFill="1" applyBorder="1" applyAlignment="1">
      <alignment horizontal="center" vertical="center"/>
    </xf>
    <xf numFmtId="0" fontId="8" fillId="0" borderId="41" xfId="0" applyFont="1" applyFill="1" applyBorder="1" applyAlignment="1">
      <alignment horizontal="center" vertical="center" wrapText="1"/>
    </xf>
    <xf numFmtId="0" fontId="8" fillId="0" borderId="28" xfId="0" applyFont="1" applyFill="1" applyBorder="1" applyAlignment="1">
      <alignment horizontal="center" vertical="center" wrapText="1"/>
    </xf>
    <xf numFmtId="0" fontId="34" fillId="0" borderId="30" xfId="0" applyFont="1" applyBorder="1" applyAlignment="1">
      <alignment horizontal="center" vertical="center" wrapText="1"/>
    </xf>
    <xf numFmtId="0" fontId="34" fillId="0" borderId="31" xfId="0" applyFont="1" applyBorder="1" applyAlignment="1">
      <alignment horizontal="center" vertical="center" wrapText="1"/>
    </xf>
    <xf numFmtId="0" fontId="34" fillId="0" borderId="2" xfId="0" applyFont="1" applyBorder="1" applyAlignment="1">
      <alignment horizontal="center" vertical="center" wrapText="1"/>
    </xf>
    <xf numFmtId="1" fontId="34" fillId="0" borderId="25" xfId="0" applyNumberFormat="1" applyFont="1" applyBorder="1" applyAlignment="1">
      <alignment horizontal="center" vertical="center" wrapText="1"/>
    </xf>
    <xf numFmtId="1" fontId="34" fillId="0" borderId="45" xfId="0" applyNumberFormat="1" applyFont="1" applyBorder="1" applyAlignment="1">
      <alignment horizontal="center" vertical="center" wrapText="1"/>
    </xf>
    <xf numFmtId="1" fontId="34" fillId="0" borderId="26" xfId="0" applyNumberFormat="1" applyFont="1" applyBorder="1" applyAlignment="1">
      <alignment horizontal="center" vertical="center" wrapText="1"/>
    </xf>
    <xf numFmtId="1" fontId="34" fillId="3" borderId="27" xfId="0" applyNumberFormat="1" applyFont="1" applyFill="1" applyBorder="1" applyAlignment="1">
      <alignment horizontal="center" vertical="center" wrapText="1"/>
    </xf>
    <xf numFmtId="1" fontId="34" fillId="3" borderId="37" xfId="0" applyNumberFormat="1" applyFont="1" applyFill="1" applyBorder="1" applyAlignment="1">
      <alignment horizontal="center" vertical="center" wrapText="1"/>
    </xf>
    <xf numFmtId="1" fontId="34" fillId="3" borderId="5" xfId="0" applyNumberFormat="1" applyFont="1" applyFill="1" applyBorder="1" applyAlignment="1">
      <alignment horizontal="center" vertical="center" wrapText="1"/>
    </xf>
    <xf numFmtId="1" fontId="34" fillId="0" borderId="25" xfId="0" applyNumberFormat="1" applyFont="1" applyBorder="1" applyAlignment="1">
      <alignment horizontal="center" vertical="center"/>
    </xf>
    <xf numFmtId="1" fontId="34" fillId="0" borderId="45" xfId="0" applyNumberFormat="1" applyFont="1" applyBorder="1" applyAlignment="1">
      <alignment horizontal="center" vertical="center"/>
    </xf>
    <xf numFmtId="1" fontId="34" fillId="0" borderId="26" xfId="0" applyNumberFormat="1" applyFont="1" applyBorder="1" applyAlignment="1">
      <alignment horizontal="center" vertical="center"/>
    </xf>
    <xf numFmtId="0" fontId="34" fillId="0" borderId="3" xfId="0" applyFont="1" applyBorder="1" applyAlignment="1">
      <alignment horizontal="center" vertical="center" wrapText="1"/>
    </xf>
    <xf numFmtId="1" fontId="39" fillId="0" borderId="27" xfId="0" applyNumberFormat="1" applyFont="1" applyBorder="1" applyAlignment="1">
      <alignment horizontal="center" vertical="center"/>
    </xf>
    <xf numFmtId="1" fontId="39" fillId="0" borderId="37" xfId="0" applyNumberFormat="1" applyFont="1" applyBorder="1" applyAlignment="1">
      <alignment horizontal="center" vertical="center"/>
    </xf>
    <xf numFmtId="1" fontId="39" fillId="0" borderId="5" xfId="0" applyNumberFormat="1" applyFont="1" applyBorder="1" applyAlignment="1">
      <alignment horizontal="center" vertical="center"/>
    </xf>
    <xf numFmtId="1" fontId="34" fillId="0" borderId="51" xfId="0" applyNumberFormat="1" applyFont="1" applyBorder="1" applyAlignment="1">
      <alignment horizontal="center" vertical="center"/>
    </xf>
    <xf numFmtId="1" fontId="34" fillId="0" borderId="52" xfId="0" applyNumberFormat="1" applyFont="1" applyBorder="1" applyAlignment="1">
      <alignment horizontal="center" vertical="center"/>
    </xf>
    <xf numFmtId="0" fontId="35" fillId="0" borderId="41" xfId="0" applyFont="1" applyFill="1" applyBorder="1" applyAlignment="1">
      <alignment horizontal="center" vertical="center" wrapText="1"/>
    </xf>
    <xf numFmtId="0" fontId="35" fillId="0" borderId="28" xfId="0" applyFont="1" applyFill="1" applyBorder="1" applyAlignment="1">
      <alignment horizontal="center" vertical="center" wrapText="1"/>
    </xf>
    <xf numFmtId="0" fontId="34" fillId="0" borderId="25" xfId="0" applyFont="1" applyBorder="1" applyAlignment="1">
      <alignment horizontal="center" vertical="center" wrapText="1"/>
    </xf>
    <xf numFmtId="0" fontId="34" fillId="0" borderId="45" xfId="0" applyFont="1" applyBorder="1" applyAlignment="1">
      <alignment horizontal="center" vertical="center" wrapText="1"/>
    </xf>
    <xf numFmtId="0" fontId="34" fillId="0" borderId="26" xfId="0" applyFont="1" applyBorder="1" applyAlignment="1">
      <alignment horizontal="center" vertical="center" wrapText="1"/>
    </xf>
    <xf numFmtId="1" fontId="55" fillId="0" borderId="27" xfId="0" applyNumberFormat="1" applyFont="1" applyBorder="1" applyAlignment="1">
      <alignment horizontal="center" vertical="center" wrapText="1"/>
    </xf>
    <xf numFmtId="0" fontId="39" fillId="0" borderId="30" xfId="0" applyFont="1" applyBorder="1" applyAlignment="1">
      <alignment horizontal="center" vertical="center" wrapText="1"/>
    </xf>
    <xf numFmtId="0" fontId="39" fillId="0" borderId="31" xfId="0" applyFont="1" applyBorder="1" applyAlignment="1">
      <alignment horizontal="center" vertical="center" wrapText="1"/>
    </xf>
    <xf numFmtId="0" fontId="39" fillId="0" borderId="2" xfId="0" applyFont="1" applyBorder="1" applyAlignment="1">
      <alignment horizontal="center" vertical="center" wrapText="1"/>
    </xf>
    <xf numFmtId="164" fontId="36" fillId="0" borderId="12" xfId="0" applyNumberFormat="1" applyFont="1" applyBorder="1" applyAlignment="1">
      <alignment horizontal="center" vertical="center" wrapText="1"/>
    </xf>
    <xf numFmtId="1" fontId="39" fillId="0" borderId="41" xfId="0" applyNumberFormat="1" applyFont="1" applyBorder="1" applyAlignment="1">
      <alignment horizontal="center" vertical="center"/>
    </xf>
    <xf numFmtId="1" fontId="39" fillId="0" borderId="40" xfId="0" applyNumberFormat="1" applyFont="1" applyBorder="1" applyAlignment="1">
      <alignment horizontal="center" vertical="center"/>
    </xf>
    <xf numFmtId="1" fontId="39" fillId="0" borderId="42" xfId="0" applyNumberFormat="1" applyFont="1" applyBorder="1" applyAlignment="1">
      <alignment horizontal="center" vertical="center"/>
    </xf>
    <xf numFmtId="1" fontId="39" fillId="3" borderId="30" xfId="0" applyNumberFormat="1" applyFont="1" applyFill="1" applyBorder="1" applyAlignment="1">
      <alignment horizontal="center" vertical="center"/>
    </xf>
    <xf numFmtId="1" fontId="39" fillId="3" borderId="31" xfId="0" applyNumberFormat="1" applyFont="1" applyFill="1" applyBorder="1" applyAlignment="1">
      <alignment horizontal="center" vertical="center"/>
    </xf>
    <xf numFmtId="1" fontId="39" fillId="3" borderId="2" xfId="0" applyNumberFormat="1" applyFont="1" applyFill="1" applyBorder="1" applyAlignment="1">
      <alignment horizontal="center" vertical="center"/>
    </xf>
    <xf numFmtId="0" fontId="34" fillId="5" borderId="1" xfId="0" applyFont="1" applyFill="1" applyBorder="1" applyAlignment="1">
      <alignment horizontal="center" vertical="center" wrapText="1"/>
    </xf>
    <xf numFmtId="0" fontId="34" fillId="5" borderId="1" xfId="0" applyFont="1" applyFill="1" applyBorder="1" applyAlignment="1">
      <alignment horizontal="center" vertical="center"/>
    </xf>
    <xf numFmtId="0" fontId="34" fillId="0" borderId="1" xfId="0" applyFont="1" applyBorder="1" applyAlignment="1">
      <alignment horizontal="center" vertical="center"/>
    </xf>
    <xf numFmtId="0" fontId="7" fillId="5" borderId="20" xfId="0" applyFont="1" applyFill="1" applyBorder="1" applyAlignment="1">
      <alignment horizontal="center" vertical="center"/>
    </xf>
    <xf numFmtId="0" fontId="7" fillId="5" borderId="53" xfId="0" applyFont="1" applyFill="1" applyBorder="1" applyAlignment="1">
      <alignment horizontal="center" vertical="center"/>
    </xf>
    <xf numFmtId="1" fontId="39" fillId="5" borderId="25" xfId="0" applyNumberFormat="1" applyFont="1" applyFill="1" applyBorder="1" applyAlignment="1">
      <alignment horizontal="center" vertical="center"/>
    </xf>
    <xf numFmtId="1" fontId="39" fillId="5" borderId="45" xfId="0" applyNumberFormat="1" applyFont="1" applyFill="1" applyBorder="1" applyAlignment="1">
      <alignment horizontal="center" vertical="center"/>
    </xf>
    <xf numFmtId="1" fontId="39" fillId="5" borderId="26" xfId="0" applyNumberFormat="1" applyFont="1" applyFill="1" applyBorder="1" applyAlignment="1">
      <alignment horizontal="center" vertical="center"/>
    </xf>
    <xf numFmtId="0" fontId="34" fillId="0" borderId="41" xfId="0" applyFont="1" applyBorder="1" applyAlignment="1">
      <alignment horizontal="center" vertical="center" wrapText="1"/>
    </xf>
    <xf numFmtId="0" fontId="34" fillId="0" borderId="40" xfId="0" applyFont="1" applyBorder="1" applyAlignment="1">
      <alignment horizontal="center" vertical="center" wrapText="1"/>
    </xf>
    <xf numFmtId="0" fontId="34" fillId="0" borderId="42" xfId="0" applyFont="1" applyBorder="1" applyAlignment="1">
      <alignment horizontal="center" vertical="center" wrapText="1"/>
    </xf>
    <xf numFmtId="0" fontId="34" fillId="12" borderId="41" xfId="0" applyFont="1" applyFill="1" applyBorder="1" applyAlignment="1">
      <alignment horizontal="center" vertical="center"/>
    </xf>
    <xf numFmtId="0" fontId="34" fillId="12" borderId="42" xfId="0" applyFont="1" applyFill="1" applyBorder="1" applyAlignment="1">
      <alignment horizontal="center" vertical="center"/>
    </xf>
    <xf numFmtId="0" fontId="34" fillId="0" borderId="30" xfId="0" applyFont="1" applyBorder="1" applyAlignment="1">
      <alignment horizontal="center" vertical="center"/>
    </xf>
    <xf numFmtId="0" fontId="34" fillId="0" borderId="31" xfId="0" applyFont="1" applyBorder="1" applyAlignment="1">
      <alignment horizontal="center" vertical="center"/>
    </xf>
    <xf numFmtId="0" fontId="34" fillId="0" borderId="2" xfId="0" applyFont="1" applyBorder="1" applyAlignment="1">
      <alignment horizontal="center" vertical="center"/>
    </xf>
    <xf numFmtId="1" fontId="34" fillId="5" borderId="25" xfId="0" applyNumberFormat="1" applyFont="1" applyFill="1" applyBorder="1" applyAlignment="1">
      <alignment horizontal="center" vertical="center" wrapText="1"/>
    </xf>
    <xf numFmtId="1" fontId="34" fillId="5" borderId="45" xfId="0" applyNumberFormat="1" applyFont="1" applyFill="1" applyBorder="1" applyAlignment="1">
      <alignment horizontal="center" vertical="center" wrapText="1"/>
    </xf>
    <xf numFmtId="1" fontId="34" fillId="5" borderId="26" xfId="0" applyNumberFormat="1" applyFont="1" applyFill="1" applyBorder="1" applyAlignment="1">
      <alignment horizontal="center" vertical="center" wrapText="1"/>
    </xf>
    <xf numFmtId="1" fontId="34" fillId="5" borderId="27" xfId="0" applyNumberFormat="1" applyFont="1" applyFill="1" applyBorder="1" applyAlignment="1">
      <alignment horizontal="center" vertical="center" wrapText="1"/>
    </xf>
    <xf numFmtId="1" fontId="34" fillId="5" borderId="37" xfId="0" applyNumberFormat="1" applyFont="1" applyFill="1" applyBorder="1" applyAlignment="1">
      <alignment horizontal="center" vertical="center" wrapText="1"/>
    </xf>
    <xf numFmtId="1" fontId="34" fillId="5" borderId="5" xfId="0" applyNumberFormat="1" applyFont="1" applyFill="1" applyBorder="1" applyAlignment="1">
      <alignment horizontal="center" vertical="center" wrapText="1"/>
    </xf>
    <xf numFmtId="0" fontId="34" fillId="0" borderId="27" xfId="0" applyFont="1" applyFill="1" applyBorder="1" applyAlignment="1">
      <alignment horizontal="center" vertical="center" wrapText="1"/>
    </xf>
    <xf numFmtId="0" fontId="34" fillId="0" borderId="37" xfId="0" applyFont="1" applyFill="1" applyBorder="1" applyAlignment="1">
      <alignment horizontal="center" vertical="center" wrapText="1"/>
    </xf>
    <xf numFmtId="0" fontId="34" fillId="0" borderId="5" xfId="0" applyFont="1" applyFill="1" applyBorder="1" applyAlignment="1">
      <alignment horizontal="center" vertical="center" wrapText="1"/>
    </xf>
    <xf numFmtId="0" fontId="7" fillId="0" borderId="30" xfId="0" applyFont="1" applyBorder="1" applyAlignment="1">
      <alignment horizontal="center" vertical="center" wrapText="1"/>
    </xf>
    <xf numFmtId="0" fontId="71" fillId="0" borderId="41" xfId="0" applyFont="1" applyFill="1" applyBorder="1" applyAlignment="1">
      <alignment horizontal="center" vertical="center" wrapText="1"/>
    </xf>
    <xf numFmtId="0" fontId="71" fillId="0" borderId="28" xfId="0" applyFont="1" applyFill="1" applyBorder="1" applyAlignment="1">
      <alignment horizontal="center" vertical="center" wrapText="1"/>
    </xf>
    <xf numFmtId="0" fontId="34" fillId="0" borderId="25" xfId="0" applyFont="1" applyBorder="1" applyAlignment="1">
      <alignment horizontal="center" vertical="center"/>
    </xf>
    <xf numFmtId="0" fontId="34" fillId="0" borderId="45" xfId="0" applyFont="1" applyBorder="1" applyAlignment="1">
      <alignment horizontal="center" vertical="center"/>
    </xf>
    <xf numFmtId="0" fontId="34" fillId="0" borderId="26" xfId="0" applyFont="1" applyBorder="1" applyAlignment="1">
      <alignment horizontal="center" vertical="center"/>
    </xf>
    <xf numFmtId="0" fontId="39" fillId="0" borderId="27" xfId="0" applyFont="1" applyBorder="1" applyAlignment="1">
      <alignment horizontal="center" vertical="center" wrapText="1"/>
    </xf>
    <xf numFmtId="0" fontId="39" fillId="0" borderId="37" xfId="0" applyFont="1" applyBorder="1" applyAlignment="1">
      <alignment horizontal="center" vertical="center" wrapText="1"/>
    </xf>
    <xf numFmtId="0" fontId="39" fillId="0" borderId="5" xfId="0" applyFont="1" applyBorder="1" applyAlignment="1">
      <alignment horizontal="center" vertical="center" wrapText="1"/>
    </xf>
    <xf numFmtId="0" fontId="33" fillId="0" borderId="27" xfId="0" applyFont="1" applyBorder="1" applyAlignment="1">
      <alignment horizontal="center" vertical="center" wrapText="1"/>
    </xf>
    <xf numFmtId="0" fontId="33" fillId="0" borderId="37" xfId="0" applyFont="1" applyBorder="1" applyAlignment="1">
      <alignment horizontal="center" vertical="center" wrapText="1"/>
    </xf>
    <xf numFmtId="0" fontId="33" fillId="0" borderId="5" xfId="0" applyFont="1" applyBorder="1" applyAlignment="1">
      <alignment horizontal="center" vertical="center" wrapText="1"/>
    </xf>
    <xf numFmtId="1" fontId="34" fillId="5" borderId="30" xfId="0" applyNumberFormat="1" applyFont="1" applyFill="1" applyBorder="1" applyAlignment="1">
      <alignment horizontal="center" vertical="center"/>
    </xf>
    <xf numFmtId="1" fontId="34" fillId="5" borderId="31" xfId="0" applyNumberFormat="1" applyFont="1" applyFill="1" applyBorder="1" applyAlignment="1">
      <alignment horizontal="center" vertical="center"/>
    </xf>
    <xf numFmtId="1" fontId="34" fillId="5" borderId="2" xfId="0" applyNumberFormat="1" applyFont="1" applyFill="1" applyBorder="1" applyAlignment="1">
      <alignment horizontal="center" vertical="center"/>
    </xf>
    <xf numFmtId="0" fontId="34" fillId="14" borderId="38" xfId="0" applyFont="1" applyFill="1" applyBorder="1" applyAlignment="1">
      <alignment horizontal="center" vertical="center"/>
    </xf>
    <xf numFmtId="0" fontId="34" fillId="14" borderId="39" xfId="0" applyFont="1" applyFill="1" applyBorder="1" applyAlignment="1">
      <alignment horizontal="center" vertical="center"/>
    </xf>
    <xf numFmtId="0" fontId="35" fillId="0" borderId="27" xfId="0" applyFont="1" applyFill="1" applyBorder="1" applyAlignment="1">
      <alignment horizontal="center" vertical="center" wrapText="1"/>
    </xf>
    <xf numFmtId="0" fontId="35" fillId="0" borderId="60" xfId="0" applyFont="1" applyFill="1" applyBorder="1" applyAlignment="1">
      <alignment horizontal="center" vertical="center" wrapText="1"/>
    </xf>
    <xf numFmtId="0" fontId="34" fillId="0" borderId="41" xfId="0" applyFont="1" applyFill="1" applyBorder="1" applyAlignment="1">
      <alignment horizontal="center" vertical="center" wrapText="1"/>
    </xf>
    <xf numFmtId="0" fontId="34" fillId="0" borderId="28" xfId="0" applyFont="1" applyFill="1" applyBorder="1" applyAlignment="1">
      <alignment horizontal="center" vertical="center"/>
    </xf>
    <xf numFmtId="0" fontId="77" fillId="10" borderId="27" xfId="0" applyFont="1" applyFill="1" applyBorder="1" applyAlignment="1">
      <alignment horizontal="center" vertical="center" wrapText="1"/>
    </xf>
    <xf numFmtId="0" fontId="39" fillId="10" borderId="37" xfId="0" applyFont="1" applyFill="1" applyBorder="1" applyAlignment="1">
      <alignment horizontal="center" vertical="center" wrapText="1"/>
    </xf>
    <xf numFmtId="0" fontId="39" fillId="10" borderId="5" xfId="0" applyFont="1" applyFill="1" applyBorder="1" applyAlignment="1">
      <alignment horizontal="center" vertical="center" wrapText="1"/>
    </xf>
    <xf numFmtId="1" fontId="39" fillId="0" borderId="51" xfId="0" applyNumberFormat="1" applyFont="1" applyBorder="1" applyAlignment="1">
      <alignment horizontal="center" vertical="center" wrapText="1"/>
    </xf>
    <xf numFmtId="1" fontId="39" fillId="0" borderId="32" xfId="0" applyNumberFormat="1" applyFont="1" applyBorder="1" applyAlignment="1">
      <alignment horizontal="center" vertical="center" wrapText="1"/>
    </xf>
    <xf numFmtId="1" fontId="39" fillId="0" borderId="52" xfId="0" applyNumberFormat="1" applyFont="1" applyBorder="1" applyAlignment="1">
      <alignment horizontal="center" vertical="center" wrapText="1"/>
    </xf>
    <xf numFmtId="1" fontId="34" fillId="11" borderId="27" xfId="0" applyNumberFormat="1" applyFont="1" applyFill="1" applyBorder="1" applyAlignment="1">
      <alignment horizontal="center" vertical="center" wrapText="1"/>
    </xf>
    <xf numFmtId="1" fontId="34" fillId="11" borderId="37" xfId="0" applyNumberFormat="1" applyFont="1" applyFill="1" applyBorder="1" applyAlignment="1">
      <alignment horizontal="center" vertical="center" wrapText="1"/>
    </xf>
    <xf numFmtId="1" fontId="34" fillId="11" borderId="5" xfId="0" applyNumberFormat="1" applyFont="1" applyFill="1" applyBorder="1" applyAlignment="1">
      <alignment horizontal="center" vertical="center" wrapText="1"/>
    </xf>
    <xf numFmtId="0" fontId="33" fillId="0" borderId="27" xfId="0" applyFont="1" applyBorder="1" applyAlignment="1">
      <alignment horizontal="center" vertical="center"/>
    </xf>
    <xf numFmtId="0" fontId="33" fillId="0" borderId="37" xfId="0" applyFont="1" applyBorder="1" applyAlignment="1">
      <alignment horizontal="center" vertical="center"/>
    </xf>
    <xf numFmtId="0" fontId="33" fillId="0" borderId="5" xfId="0" applyFont="1" applyBorder="1" applyAlignment="1">
      <alignment horizontal="center" vertical="center"/>
    </xf>
    <xf numFmtId="0" fontId="35" fillId="0" borderId="41" xfId="0" applyFont="1" applyFill="1" applyBorder="1" applyAlignment="1">
      <alignment horizontal="center" wrapText="1"/>
    </xf>
    <xf numFmtId="0" fontId="35" fillId="0" borderId="28" xfId="0" applyFont="1" applyFill="1" applyBorder="1" applyAlignment="1">
      <alignment horizontal="center" wrapText="1"/>
    </xf>
    <xf numFmtId="0" fontId="34" fillId="0" borderId="11" xfId="0" applyFont="1" applyBorder="1" applyAlignment="1">
      <alignment horizontal="center" vertical="center" wrapText="1"/>
    </xf>
    <xf numFmtId="1" fontId="34" fillId="5" borderId="37" xfId="0" applyNumberFormat="1" applyFont="1" applyFill="1" applyBorder="1" applyAlignment="1">
      <alignment horizontal="center" vertical="center"/>
    </xf>
    <xf numFmtId="1" fontId="34" fillId="5" borderId="5" xfId="0" applyNumberFormat="1" applyFont="1" applyFill="1" applyBorder="1" applyAlignment="1">
      <alignment horizontal="center" vertical="center"/>
    </xf>
    <xf numFmtId="1" fontId="34" fillId="0" borderId="30" xfId="0" applyNumberFormat="1" applyFont="1" applyBorder="1" applyAlignment="1">
      <alignment horizontal="center" vertical="center"/>
    </xf>
    <xf numFmtId="1" fontId="34" fillId="0" borderId="31" xfId="0" applyNumberFormat="1" applyFont="1" applyBorder="1" applyAlignment="1">
      <alignment horizontal="center" vertical="center"/>
    </xf>
    <xf numFmtId="1" fontId="34" fillId="0" borderId="2" xfId="0" applyNumberFormat="1" applyFont="1" applyBorder="1" applyAlignment="1">
      <alignment horizontal="center" vertical="center"/>
    </xf>
    <xf numFmtId="1" fontId="56" fillId="13" borderId="41" xfId="0" applyNumberFormat="1" applyFont="1" applyFill="1" applyBorder="1" applyAlignment="1">
      <alignment horizontal="center" vertical="center"/>
    </xf>
    <xf numFmtId="1" fontId="56" fillId="13" borderId="40" xfId="0" applyNumberFormat="1" applyFont="1" applyFill="1" applyBorder="1" applyAlignment="1">
      <alignment horizontal="center" vertical="center"/>
    </xf>
    <xf numFmtId="1" fontId="56" fillId="13" borderId="42" xfId="0" applyNumberFormat="1" applyFont="1" applyFill="1" applyBorder="1" applyAlignment="1">
      <alignment horizontal="center" vertical="center"/>
    </xf>
    <xf numFmtId="0" fontId="39" fillId="0" borderId="25" xfId="0" applyFont="1" applyBorder="1" applyAlignment="1">
      <alignment horizontal="center" vertical="center"/>
    </xf>
    <xf numFmtId="0" fontId="39" fillId="0" borderId="45" xfId="0" applyFont="1" applyBorder="1" applyAlignment="1">
      <alignment horizontal="center" vertical="center"/>
    </xf>
    <xf numFmtId="0" fontId="39" fillId="0" borderId="26" xfId="0" applyFont="1" applyBorder="1" applyAlignment="1">
      <alignment horizontal="center" vertical="center"/>
    </xf>
    <xf numFmtId="0" fontId="33" fillId="0" borderId="1" xfId="0" applyFont="1" applyBorder="1" applyAlignment="1">
      <alignment horizontal="center" vertical="center"/>
    </xf>
    <xf numFmtId="0" fontId="33" fillId="0" borderId="31" xfId="0" applyFont="1" applyBorder="1" applyAlignment="1">
      <alignment horizontal="center" vertical="center"/>
    </xf>
    <xf numFmtId="1" fontId="39" fillId="0" borderId="27" xfId="0" applyNumberFormat="1" applyFont="1" applyFill="1" applyBorder="1" applyAlignment="1">
      <alignment horizontal="center" vertical="center" wrapText="1"/>
    </xf>
    <xf numFmtId="1" fontId="39" fillId="0" borderId="37" xfId="0" applyNumberFormat="1" applyFont="1" applyFill="1" applyBorder="1" applyAlignment="1">
      <alignment horizontal="center" vertical="center" wrapText="1"/>
    </xf>
    <xf numFmtId="1" fontId="39" fillId="0" borderId="5" xfId="0" applyNumberFormat="1" applyFont="1" applyFill="1" applyBorder="1" applyAlignment="1">
      <alignment horizontal="center" vertical="center" wrapText="1"/>
    </xf>
    <xf numFmtId="0" fontId="39" fillId="0" borderId="51" xfId="4" applyFont="1" applyBorder="1" applyAlignment="1">
      <alignment horizontal="center" vertical="center" wrapText="1"/>
    </xf>
    <xf numFmtId="0" fontId="39" fillId="0" borderId="32" xfId="4" applyFont="1" applyBorder="1" applyAlignment="1">
      <alignment horizontal="center" vertical="center" wrapText="1"/>
    </xf>
    <xf numFmtId="0" fontId="39" fillId="0" borderId="52" xfId="4" applyFont="1" applyBorder="1" applyAlignment="1">
      <alignment horizontal="center" vertical="center" wrapText="1"/>
    </xf>
    <xf numFmtId="0" fontId="34" fillId="3" borderId="53" xfId="0" applyFont="1" applyFill="1" applyBorder="1" applyAlignment="1">
      <alignment horizontal="center" vertical="center"/>
    </xf>
    <xf numFmtId="0" fontId="34" fillId="5" borderId="43" xfId="0" applyFont="1" applyFill="1" applyBorder="1" applyAlignment="1">
      <alignment horizontal="center" vertical="center" wrapText="1"/>
    </xf>
    <xf numFmtId="0" fontId="34" fillId="5" borderId="40" xfId="0" applyFont="1" applyFill="1" applyBorder="1" applyAlignment="1">
      <alignment horizontal="center" vertical="center" wrapText="1"/>
    </xf>
    <xf numFmtId="0" fontId="34" fillId="5" borderId="42" xfId="0" applyFont="1" applyFill="1" applyBorder="1" applyAlignment="1">
      <alignment horizontal="center" vertical="center" wrapText="1"/>
    </xf>
    <xf numFmtId="0" fontId="34" fillId="3" borderId="27" xfId="0" applyFont="1" applyFill="1" applyBorder="1" applyAlignment="1">
      <alignment horizontal="center" vertical="center"/>
    </xf>
    <xf numFmtId="0" fontId="34" fillId="3" borderId="37" xfId="0" applyFont="1" applyFill="1" applyBorder="1" applyAlignment="1">
      <alignment horizontal="center" vertical="center"/>
    </xf>
    <xf numFmtId="0" fontId="34" fillId="3" borderId="5" xfId="0" applyFont="1" applyFill="1" applyBorder="1" applyAlignment="1">
      <alignment horizontal="center" vertical="center"/>
    </xf>
    <xf numFmtId="0" fontId="34" fillId="5" borderId="54" xfId="0" applyFont="1" applyFill="1" applyBorder="1" applyAlignment="1">
      <alignment horizontal="center" vertical="center"/>
    </xf>
    <xf numFmtId="0" fontId="34" fillId="5" borderId="55" xfId="0" applyFont="1" applyFill="1" applyBorder="1" applyAlignment="1">
      <alignment horizontal="center" vertical="center"/>
    </xf>
    <xf numFmtId="1" fontId="34" fillId="10" borderId="27" xfId="0" applyNumberFormat="1" applyFont="1" applyFill="1" applyBorder="1" applyAlignment="1">
      <alignment horizontal="center" vertical="center" wrapText="1"/>
    </xf>
    <xf numFmtId="1" fontId="34" fillId="10" borderId="37" xfId="0" applyNumberFormat="1" applyFont="1" applyFill="1" applyBorder="1" applyAlignment="1">
      <alignment horizontal="center" vertical="center" wrapText="1"/>
    </xf>
    <xf numFmtId="1" fontId="34" fillId="10" borderId="5" xfId="0" applyNumberFormat="1" applyFont="1" applyFill="1" applyBorder="1" applyAlignment="1">
      <alignment horizontal="center" vertical="center" wrapText="1"/>
    </xf>
    <xf numFmtId="1" fontId="34" fillId="11" borderId="37" xfId="0" applyNumberFormat="1" applyFont="1" applyFill="1" applyBorder="1" applyAlignment="1">
      <alignment horizontal="center" vertical="center"/>
    </xf>
    <xf numFmtId="1" fontId="34" fillId="11" borderId="5" xfId="0" applyNumberFormat="1" applyFont="1" applyFill="1" applyBorder="1" applyAlignment="1">
      <alignment horizontal="center" vertical="center"/>
    </xf>
    <xf numFmtId="0" fontId="41" fillId="0" borderId="41" xfId="0" applyFont="1" applyFill="1" applyBorder="1" applyAlignment="1">
      <alignment horizontal="center" vertical="center" wrapText="1"/>
    </xf>
    <xf numFmtId="0" fontId="41" fillId="0" borderId="28" xfId="0" applyFont="1" applyFill="1" applyBorder="1" applyAlignment="1">
      <alignment horizontal="center" vertical="center" wrapText="1"/>
    </xf>
    <xf numFmtId="1" fontId="39" fillId="11" borderId="27" xfId="0" applyNumberFormat="1" applyFont="1" applyFill="1" applyBorder="1" applyAlignment="1">
      <alignment horizontal="center" vertical="center" wrapText="1"/>
    </xf>
    <xf numFmtId="1" fontId="39" fillId="11" borderId="37" xfId="0" applyNumberFormat="1" applyFont="1" applyFill="1" applyBorder="1" applyAlignment="1">
      <alignment horizontal="center" vertical="center"/>
    </xf>
    <xf numFmtId="1" fontId="39" fillId="11" borderId="5" xfId="0" applyNumberFormat="1" applyFont="1" applyFill="1" applyBorder="1" applyAlignment="1">
      <alignment horizontal="center" vertical="center"/>
    </xf>
    <xf numFmtId="0" fontId="33" fillId="8" borderId="27" xfId="0" applyFont="1" applyFill="1" applyBorder="1" applyAlignment="1">
      <alignment horizontal="center" vertical="center"/>
    </xf>
    <xf numFmtId="0" fontId="33" fillId="8" borderId="37" xfId="0" applyFont="1" applyFill="1" applyBorder="1" applyAlignment="1">
      <alignment horizontal="center" vertical="center"/>
    </xf>
    <xf numFmtId="0" fontId="33" fillId="8" borderId="5" xfId="0" applyFont="1" applyFill="1" applyBorder="1" applyAlignment="1">
      <alignment horizontal="center" vertical="center"/>
    </xf>
    <xf numFmtId="1" fontId="39" fillId="5" borderId="27" xfId="0" applyNumberFormat="1" applyFont="1" applyFill="1" applyBorder="1" applyAlignment="1">
      <alignment horizontal="center" vertical="center" wrapText="1"/>
    </xf>
    <xf numFmtId="1" fontId="39" fillId="5" borderId="37" xfId="0" applyNumberFormat="1" applyFont="1" applyFill="1" applyBorder="1" applyAlignment="1">
      <alignment horizontal="center" vertical="center" wrapText="1"/>
    </xf>
    <xf numFmtId="1" fontId="39" fillId="5" borderId="5" xfId="0" applyNumberFormat="1" applyFont="1" applyFill="1" applyBorder="1" applyAlignment="1">
      <alignment horizontal="center" vertical="center" wrapText="1"/>
    </xf>
    <xf numFmtId="0" fontId="39" fillId="0" borderId="25" xfId="0" applyFont="1" applyBorder="1" applyAlignment="1">
      <alignment horizontal="center" vertical="center" wrapText="1"/>
    </xf>
    <xf numFmtId="0" fontId="39" fillId="0" borderId="26" xfId="0" applyFont="1" applyBorder="1" applyAlignment="1">
      <alignment horizontal="center" vertical="center" wrapText="1"/>
    </xf>
    <xf numFmtId="1" fontId="34" fillId="0" borderId="27" xfId="0" applyNumberFormat="1" applyFont="1" applyFill="1" applyBorder="1" applyAlignment="1">
      <alignment horizontal="center" vertical="center"/>
    </xf>
    <xf numFmtId="1" fontId="34" fillId="0" borderId="37" xfId="0" applyNumberFormat="1" applyFont="1" applyFill="1" applyBorder="1" applyAlignment="1">
      <alignment horizontal="center" vertical="center"/>
    </xf>
    <xf numFmtId="1" fontId="34" fillId="0" borderId="5" xfId="0" applyNumberFormat="1" applyFont="1" applyFill="1" applyBorder="1" applyAlignment="1">
      <alignment horizontal="center" vertical="center"/>
    </xf>
    <xf numFmtId="1" fontId="34" fillId="3" borderId="25" xfId="0" applyNumberFormat="1" applyFont="1" applyFill="1" applyBorder="1" applyAlignment="1">
      <alignment horizontal="center" vertical="center" wrapText="1"/>
    </xf>
    <xf numFmtId="1" fontId="34" fillId="3" borderId="45" xfId="0" applyNumberFormat="1" applyFont="1" applyFill="1" applyBorder="1" applyAlignment="1">
      <alignment horizontal="center" vertical="center" wrapText="1"/>
    </xf>
    <xf numFmtId="1" fontId="34" fillId="3" borderId="26" xfId="0" applyNumberFormat="1" applyFont="1" applyFill="1" applyBorder="1" applyAlignment="1">
      <alignment horizontal="center" vertical="center" wrapText="1"/>
    </xf>
    <xf numFmtId="1" fontId="39" fillId="11" borderId="37" xfId="0" applyNumberFormat="1" applyFont="1" applyFill="1" applyBorder="1" applyAlignment="1">
      <alignment horizontal="center" vertical="center" wrapText="1"/>
    </xf>
    <xf numFmtId="1" fontId="39" fillId="11" borderId="5" xfId="0" applyNumberFormat="1" applyFont="1" applyFill="1" applyBorder="1" applyAlignment="1">
      <alignment horizontal="center" vertical="center" wrapText="1"/>
    </xf>
    <xf numFmtId="0" fontId="39" fillId="11" borderId="27" xfId="0" applyFont="1" applyFill="1" applyBorder="1" applyAlignment="1">
      <alignment horizontal="center" vertical="center" wrapText="1"/>
    </xf>
    <xf numFmtId="0" fontId="39" fillId="11" borderId="37" xfId="0" applyFont="1" applyFill="1" applyBorder="1" applyAlignment="1">
      <alignment horizontal="center" vertical="center" wrapText="1"/>
    </xf>
    <xf numFmtId="0" fontId="39" fillId="11" borderId="5" xfId="0" applyFont="1" applyFill="1" applyBorder="1" applyAlignment="1">
      <alignment horizontal="center" vertical="center" wrapText="1"/>
    </xf>
    <xf numFmtId="0" fontId="34" fillId="5" borderId="41" xfId="0" applyFont="1" applyFill="1" applyBorder="1" applyAlignment="1">
      <alignment horizontal="center" vertical="center"/>
    </xf>
    <xf numFmtId="0" fontId="34" fillId="5" borderId="42" xfId="0" applyFont="1" applyFill="1" applyBorder="1" applyAlignment="1">
      <alignment horizontal="center" vertical="center"/>
    </xf>
    <xf numFmtId="0" fontId="39" fillId="3" borderId="27" xfId="0" applyFont="1" applyFill="1" applyBorder="1" applyAlignment="1">
      <alignment horizontal="center" vertical="center"/>
    </xf>
    <xf numFmtId="0" fontId="39" fillId="3" borderId="37" xfId="0" applyFont="1" applyFill="1" applyBorder="1" applyAlignment="1">
      <alignment horizontal="center" vertical="center"/>
    </xf>
    <xf numFmtId="0" fontId="39" fillId="3" borderId="5" xfId="0" applyFont="1" applyFill="1" applyBorder="1" applyAlignment="1">
      <alignment horizontal="center" vertical="center"/>
    </xf>
    <xf numFmtId="0" fontId="39" fillId="10" borderId="27" xfId="0" applyFont="1" applyFill="1" applyBorder="1" applyAlignment="1">
      <alignment horizontal="center" vertical="center" wrapText="1"/>
    </xf>
    <xf numFmtId="0" fontId="39" fillId="10" borderId="37" xfId="0" applyFont="1" applyFill="1" applyBorder="1" applyAlignment="1">
      <alignment horizontal="center" vertical="center"/>
    </xf>
    <xf numFmtId="0" fontId="39" fillId="10" borderId="5" xfId="0" applyFont="1" applyFill="1" applyBorder="1" applyAlignment="1">
      <alignment horizontal="center" vertical="center"/>
    </xf>
    <xf numFmtId="0" fontId="39" fillId="0" borderId="51" xfId="0" applyFont="1" applyBorder="1" applyAlignment="1">
      <alignment horizontal="center" vertical="center"/>
    </xf>
    <xf numFmtId="0" fontId="39" fillId="0" borderId="52" xfId="0" applyFont="1" applyBorder="1" applyAlignment="1">
      <alignment horizontal="center" vertical="center"/>
    </xf>
    <xf numFmtId="0" fontId="62" fillId="0" borderId="41" xfId="0" applyFont="1" applyFill="1" applyBorder="1" applyAlignment="1">
      <alignment horizontal="center" wrapText="1"/>
    </xf>
    <xf numFmtId="0" fontId="62" fillId="0" borderId="28" xfId="0" applyFont="1" applyFill="1" applyBorder="1" applyAlignment="1">
      <alignment horizontal="center" wrapText="1"/>
    </xf>
    <xf numFmtId="0" fontId="39" fillId="5" borderId="25" xfId="0" applyFont="1" applyFill="1" applyBorder="1" applyAlignment="1">
      <alignment horizontal="center" vertical="center"/>
    </xf>
    <xf numFmtId="0" fontId="39" fillId="5" borderId="45" xfId="0" applyFont="1" applyFill="1" applyBorder="1" applyAlignment="1">
      <alignment horizontal="center" vertical="center"/>
    </xf>
    <xf numFmtId="0" fontId="39" fillId="5" borderId="26" xfId="0" applyFont="1" applyFill="1" applyBorder="1" applyAlignment="1">
      <alignment horizontal="center" vertical="center"/>
    </xf>
    <xf numFmtId="0" fontId="39" fillId="0" borderId="30" xfId="0" applyFont="1" applyBorder="1" applyAlignment="1">
      <alignment horizontal="center" vertical="center"/>
    </xf>
    <xf numFmtId="0" fontId="39" fillId="0" borderId="31" xfId="0" applyFont="1" applyBorder="1" applyAlignment="1">
      <alignment horizontal="center" vertical="center"/>
    </xf>
    <xf numFmtId="0" fontId="39" fillId="0" borderId="2" xfId="0" applyFont="1" applyBorder="1" applyAlignment="1">
      <alignment horizontal="center" vertical="center"/>
    </xf>
    <xf numFmtId="0" fontId="34" fillId="3" borderId="45" xfId="0" applyFont="1" applyFill="1" applyBorder="1" applyAlignment="1">
      <alignment horizontal="center" vertical="center" wrapText="1"/>
    </xf>
    <xf numFmtId="0" fontId="34" fillId="3" borderId="26" xfId="0" applyFont="1" applyFill="1" applyBorder="1" applyAlignment="1">
      <alignment horizontal="center" vertical="center" wrapText="1"/>
    </xf>
    <xf numFmtId="1" fontId="34" fillId="6" borderId="38" xfId="0" applyNumberFormat="1" applyFont="1" applyFill="1" applyBorder="1" applyAlignment="1">
      <alignment horizontal="center" vertical="center"/>
    </xf>
    <xf numFmtId="1" fontId="34" fillId="6" borderId="0" xfId="0" applyNumberFormat="1" applyFont="1" applyFill="1" applyBorder="1" applyAlignment="1">
      <alignment horizontal="center" vertical="center"/>
    </xf>
    <xf numFmtId="1" fontId="34" fillId="6" borderId="39" xfId="0" applyNumberFormat="1" applyFont="1" applyFill="1" applyBorder="1" applyAlignment="1">
      <alignment horizontal="center" vertical="center"/>
    </xf>
    <xf numFmtId="0" fontId="35" fillId="0" borderId="41" xfId="0" applyFont="1" applyBorder="1" applyAlignment="1">
      <alignment horizontal="center" vertical="center" wrapText="1"/>
    </xf>
    <xf numFmtId="0" fontId="35" fillId="0" borderId="40" xfId="0" applyFont="1" applyBorder="1" applyAlignment="1">
      <alignment horizontal="center" vertical="center" wrapText="1"/>
    </xf>
    <xf numFmtId="0" fontId="35" fillId="0" borderId="42" xfId="0" applyFont="1" applyBorder="1" applyAlignment="1">
      <alignment horizontal="center" vertical="center" wrapText="1"/>
    </xf>
    <xf numFmtId="0" fontId="33" fillId="0" borderId="11" xfId="0" applyFont="1" applyBorder="1" applyAlignment="1">
      <alignment horizontal="center" vertical="center"/>
    </xf>
    <xf numFmtId="0" fontId="35" fillId="0" borderId="41" xfId="0" applyFont="1" applyBorder="1" applyAlignment="1">
      <alignment horizontal="center" wrapText="1"/>
    </xf>
    <xf numFmtId="0" fontId="35" fillId="0" borderId="40" xfId="0" applyFont="1" applyBorder="1" applyAlignment="1">
      <alignment horizontal="center" wrapText="1"/>
    </xf>
    <xf numFmtId="0" fontId="35" fillId="0" borderId="42" xfId="0" applyFont="1" applyBorder="1" applyAlignment="1">
      <alignment horizontal="center" wrapText="1"/>
    </xf>
    <xf numFmtId="0" fontId="33" fillId="0" borderId="30" xfId="0" applyFont="1" applyBorder="1" applyAlignment="1">
      <alignment horizontal="center" vertical="center" wrapText="1"/>
    </xf>
    <xf numFmtId="0" fontId="33" fillId="0" borderId="31" xfId="0" applyFont="1" applyBorder="1" applyAlignment="1">
      <alignment horizontal="center" vertical="center" wrapText="1"/>
    </xf>
    <xf numFmtId="0" fontId="33" fillId="0" borderId="2" xfId="0" applyFont="1" applyBorder="1" applyAlignment="1">
      <alignment horizontal="center" vertical="center" wrapText="1"/>
    </xf>
    <xf numFmtId="0" fontId="34" fillId="0" borderId="20" xfId="0" applyFont="1" applyBorder="1" applyAlignment="1">
      <alignment horizontal="center" vertical="center" wrapText="1"/>
    </xf>
    <xf numFmtId="0" fontId="34" fillId="0" borderId="21" xfId="0" applyFont="1" applyBorder="1" applyAlignment="1">
      <alignment horizontal="center" vertical="center" wrapText="1"/>
    </xf>
    <xf numFmtId="0" fontId="34" fillId="0" borderId="53" xfId="0" applyFont="1" applyBorder="1" applyAlignment="1">
      <alignment horizontal="center" vertical="center" wrapText="1"/>
    </xf>
    <xf numFmtId="0" fontId="34" fillId="3" borderId="40" xfId="0" applyFont="1" applyFill="1" applyBorder="1" applyAlignment="1">
      <alignment horizontal="center" vertical="center"/>
    </xf>
    <xf numFmtId="1" fontId="40" fillId="5" borderId="27" xfId="0" applyNumberFormat="1" applyFont="1" applyFill="1" applyBorder="1" applyAlignment="1">
      <alignment horizontal="center" vertical="center"/>
    </xf>
    <xf numFmtId="1" fontId="40" fillId="5" borderId="37" xfId="0" applyNumberFormat="1" applyFont="1" applyFill="1" applyBorder="1" applyAlignment="1">
      <alignment horizontal="center" vertical="center"/>
    </xf>
    <xf numFmtId="1" fontId="40" fillId="5" borderId="5" xfId="0" applyNumberFormat="1" applyFont="1" applyFill="1" applyBorder="1" applyAlignment="1">
      <alignment horizontal="center" vertical="center"/>
    </xf>
    <xf numFmtId="1" fontId="55" fillId="0" borderId="27" xfId="0" applyNumberFormat="1" applyFont="1" applyBorder="1" applyAlignment="1">
      <alignment horizontal="center" vertical="center"/>
    </xf>
    <xf numFmtId="1" fontId="55" fillId="0" borderId="37" xfId="0" applyNumberFormat="1" applyFont="1" applyBorder="1" applyAlignment="1">
      <alignment horizontal="center" vertical="center"/>
    </xf>
    <xf numFmtId="1" fontId="55" fillId="0" borderId="5" xfId="0" applyNumberFormat="1" applyFont="1" applyBorder="1" applyAlignment="1">
      <alignment horizontal="center" vertical="center"/>
    </xf>
    <xf numFmtId="1" fontId="34" fillId="5" borderId="25" xfId="0" applyNumberFormat="1" applyFont="1" applyFill="1" applyBorder="1" applyAlignment="1">
      <alignment horizontal="center" vertical="center"/>
    </xf>
    <xf numFmtId="1" fontId="34" fillId="5" borderId="45" xfId="0" applyNumberFormat="1" applyFont="1" applyFill="1" applyBorder="1" applyAlignment="1">
      <alignment horizontal="center" vertical="center"/>
    </xf>
    <xf numFmtId="1" fontId="34" fillId="5" borderId="26" xfId="0" applyNumberFormat="1" applyFont="1" applyFill="1" applyBorder="1" applyAlignment="1">
      <alignment horizontal="center" vertical="center"/>
    </xf>
    <xf numFmtId="1" fontId="39" fillId="10" borderId="27" xfId="0" applyNumberFormat="1" applyFont="1" applyFill="1" applyBorder="1" applyAlignment="1">
      <alignment horizontal="center" vertical="center" wrapText="1"/>
    </xf>
    <xf numFmtId="1" fontId="39" fillId="10" borderId="37" xfId="0" applyNumberFormat="1" applyFont="1" applyFill="1" applyBorder="1" applyAlignment="1">
      <alignment horizontal="center" vertical="center" wrapText="1"/>
    </xf>
    <xf numFmtId="1" fontId="39" fillId="10" borderId="5" xfId="0" applyNumberFormat="1" applyFont="1" applyFill="1" applyBorder="1" applyAlignment="1">
      <alignment horizontal="center" vertical="center" wrapText="1"/>
    </xf>
    <xf numFmtId="0" fontId="35" fillId="12" borderId="27" xfId="0" applyFont="1" applyFill="1" applyBorder="1" applyAlignment="1">
      <alignment horizontal="center" vertical="center" wrapText="1"/>
    </xf>
    <xf numFmtId="0" fontId="35" fillId="12" borderId="60" xfId="0" applyFont="1" applyFill="1" applyBorder="1" applyAlignment="1">
      <alignment horizontal="center" vertical="center" wrapText="1"/>
    </xf>
    <xf numFmtId="0" fontId="9" fillId="0" borderId="41" xfId="0" applyFont="1" applyFill="1" applyBorder="1" applyAlignment="1">
      <alignment horizontal="center" vertical="center" wrapText="1"/>
    </xf>
    <xf numFmtId="1" fontId="39" fillId="0" borderId="30" xfId="0" applyNumberFormat="1" applyFont="1" applyBorder="1" applyAlignment="1">
      <alignment horizontal="center" vertical="center"/>
    </xf>
    <xf numFmtId="1" fontId="39" fillId="0" borderId="31" xfId="0" applyNumberFormat="1" applyFont="1" applyBorder="1" applyAlignment="1">
      <alignment horizontal="center" vertical="center"/>
    </xf>
    <xf numFmtId="1" fontId="39" fillId="0" borderId="2" xfId="0" applyNumberFormat="1" applyFont="1" applyBorder="1" applyAlignment="1">
      <alignment horizontal="center" vertical="center"/>
    </xf>
    <xf numFmtId="1" fontId="34" fillId="5" borderId="27" xfId="0" applyNumberFormat="1" applyFont="1" applyFill="1" applyBorder="1" applyAlignment="1">
      <alignment horizontal="center" vertical="center"/>
    </xf>
    <xf numFmtId="0" fontId="34" fillId="3" borderId="1" xfId="0" applyFont="1" applyFill="1" applyBorder="1" applyAlignment="1">
      <alignment horizontal="center" vertical="center" wrapText="1"/>
    </xf>
    <xf numFmtId="0" fontId="34" fillId="3" borderId="27" xfId="0" applyFont="1" applyFill="1" applyBorder="1" applyAlignment="1">
      <alignment horizontal="center" vertical="center" wrapText="1"/>
    </xf>
    <xf numFmtId="0" fontId="34" fillId="3" borderId="37" xfId="0" applyFont="1" applyFill="1" applyBorder="1" applyAlignment="1">
      <alignment horizontal="center" vertical="center" wrapText="1"/>
    </xf>
    <xf numFmtId="0" fontId="34" fillId="3" borderId="5" xfId="0" applyFont="1" applyFill="1" applyBorder="1" applyAlignment="1">
      <alignment horizontal="center" vertical="center" wrapText="1"/>
    </xf>
    <xf numFmtId="0" fontId="34" fillId="5" borderId="20" xfId="0" applyFont="1" applyFill="1" applyBorder="1" applyAlignment="1">
      <alignment horizontal="center" vertical="center"/>
    </xf>
    <xf numFmtId="0" fontId="34" fillId="5" borderId="53" xfId="0" applyFont="1" applyFill="1" applyBorder="1" applyAlignment="1">
      <alignment horizontal="center" vertical="center"/>
    </xf>
    <xf numFmtId="164" fontId="36" fillId="3" borderId="13" xfId="0" applyNumberFormat="1" applyFont="1" applyFill="1" applyBorder="1" applyAlignment="1">
      <alignment horizontal="center" vertical="center" wrapText="1"/>
    </xf>
    <xf numFmtId="164" fontId="36" fillId="3" borderId="10" xfId="0" applyNumberFormat="1" applyFont="1" applyFill="1" applyBorder="1" applyAlignment="1">
      <alignment horizontal="center" vertical="center" wrapText="1"/>
    </xf>
    <xf numFmtId="1" fontId="39" fillId="10" borderId="37" xfId="0" applyNumberFormat="1" applyFont="1" applyFill="1" applyBorder="1" applyAlignment="1">
      <alignment horizontal="center" vertical="center"/>
    </xf>
    <xf numFmtId="1" fontId="39" fillId="10" borderId="5" xfId="0" applyNumberFormat="1" applyFont="1" applyFill="1" applyBorder="1" applyAlignment="1">
      <alignment horizontal="center" vertical="center"/>
    </xf>
    <xf numFmtId="1" fontId="39" fillId="10" borderId="51" xfId="0" applyNumberFormat="1" applyFont="1" applyFill="1" applyBorder="1" applyAlignment="1">
      <alignment horizontal="center" vertical="center" wrapText="1"/>
    </xf>
    <xf numFmtId="1" fontId="39" fillId="10" borderId="32" xfId="0" applyNumberFormat="1" applyFont="1" applyFill="1" applyBorder="1" applyAlignment="1">
      <alignment horizontal="center" vertical="center" wrapText="1"/>
    </xf>
    <xf numFmtId="1" fontId="39" fillId="10" borderId="52" xfId="0" applyNumberFormat="1" applyFont="1" applyFill="1" applyBorder="1" applyAlignment="1">
      <alignment horizontal="center" vertical="center" wrapText="1"/>
    </xf>
    <xf numFmtId="15" fontId="57" fillId="5" borderId="33" xfId="0" applyNumberFormat="1" applyFont="1" applyFill="1" applyBorder="1" applyAlignment="1">
      <alignment horizontal="center" vertical="center"/>
    </xf>
    <xf numFmtId="15" fontId="57" fillId="5" borderId="34" xfId="0" applyNumberFormat="1" applyFont="1" applyFill="1" applyBorder="1" applyAlignment="1">
      <alignment horizontal="center" vertical="center"/>
    </xf>
    <xf numFmtId="15" fontId="57" fillId="5" borderId="35" xfId="0" applyNumberFormat="1" applyFont="1" applyFill="1" applyBorder="1" applyAlignment="1">
      <alignment horizontal="center" vertical="center"/>
    </xf>
    <xf numFmtId="0" fontId="34" fillId="8" borderId="38" xfId="0" applyFont="1" applyFill="1" applyBorder="1" applyAlignment="1">
      <alignment horizontal="center" vertical="center"/>
    </xf>
    <xf numFmtId="0" fontId="34" fillId="8" borderId="39" xfId="0" applyFont="1" applyFill="1" applyBorder="1" applyAlignment="1">
      <alignment horizontal="center" vertical="center"/>
    </xf>
    <xf numFmtId="0" fontId="34" fillId="8" borderId="20" xfId="0" applyFont="1" applyFill="1" applyBorder="1" applyAlignment="1">
      <alignment horizontal="center" vertical="center"/>
    </xf>
    <xf numFmtId="0" fontId="34" fillId="8" borderId="53" xfId="0" applyFont="1" applyFill="1" applyBorder="1" applyAlignment="1">
      <alignment horizontal="center" vertical="center"/>
    </xf>
    <xf numFmtId="1" fontId="40" fillId="5" borderId="41" xfId="0" applyNumberFormat="1" applyFont="1" applyFill="1" applyBorder="1" applyAlignment="1">
      <alignment horizontal="center" vertical="center"/>
    </xf>
    <xf numFmtId="1" fontId="40" fillId="5" borderId="40" xfId="0" applyNumberFormat="1" applyFont="1" applyFill="1" applyBorder="1" applyAlignment="1">
      <alignment horizontal="center" vertical="center"/>
    </xf>
    <xf numFmtId="1" fontId="40" fillId="5" borderId="42" xfId="0" applyNumberFormat="1" applyFont="1" applyFill="1" applyBorder="1" applyAlignment="1">
      <alignment horizontal="center" vertical="center"/>
    </xf>
    <xf numFmtId="0" fontId="34" fillId="5" borderId="25" xfId="0" applyFont="1" applyFill="1" applyBorder="1" applyAlignment="1">
      <alignment horizontal="center" vertical="center"/>
    </xf>
    <xf numFmtId="0" fontId="34" fillId="5" borderId="26" xfId="0" applyFont="1" applyFill="1" applyBorder="1" applyAlignment="1">
      <alignment horizontal="center" vertical="center"/>
    </xf>
    <xf numFmtId="0" fontId="34" fillId="0" borderId="14" xfId="0" applyFont="1" applyBorder="1" applyAlignment="1">
      <alignment horizontal="center" vertical="center" wrapText="1"/>
    </xf>
    <xf numFmtId="1" fontId="34" fillId="5" borderId="51" xfId="0" applyNumberFormat="1" applyFont="1" applyFill="1" applyBorder="1" applyAlignment="1">
      <alignment horizontal="center" vertical="center"/>
    </xf>
    <xf numFmtId="1" fontId="34" fillId="5" borderId="32" xfId="0" applyNumberFormat="1" applyFont="1" applyFill="1" applyBorder="1" applyAlignment="1">
      <alignment horizontal="center" vertical="center"/>
    </xf>
    <xf numFmtId="1" fontId="34" fillId="5" borderId="52" xfId="0" applyNumberFormat="1" applyFont="1" applyFill="1" applyBorder="1" applyAlignment="1">
      <alignment horizontal="center" vertical="center"/>
    </xf>
    <xf numFmtId="0" fontId="35" fillId="0" borderId="27" xfId="0" applyFont="1" applyBorder="1" applyAlignment="1">
      <alignment horizontal="center" wrapText="1"/>
    </xf>
    <xf numFmtId="0" fontId="35" fillId="0" borderId="60" xfId="0" applyFont="1" applyBorder="1" applyAlignment="1">
      <alignment horizontal="center" wrapText="1"/>
    </xf>
    <xf numFmtId="0" fontId="35" fillId="0" borderId="28" xfId="0" applyFont="1" applyBorder="1" applyAlignment="1">
      <alignment horizontal="center" wrapText="1"/>
    </xf>
    <xf numFmtId="0" fontId="34" fillId="0" borderId="14" xfId="0" applyFont="1" applyBorder="1" applyAlignment="1">
      <alignment horizontal="center" vertical="center"/>
    </xf>
    <xf numFmtId="0" fontId="33" fillId="10" borderId="14" xfId="0" applyFont="1" applyFill="1" applyBorder="1" applyAlignment="1">
      <alignment horizontal="center" vertical="center"/>
    </xf>
    <xf numFmtId="0" fontId="33" fillId="10" borderId="11" xfId="0" applyFont="1" applyFill="1" applyBorder="1" applyAlignment="1">
      <alignment horizontal="center" vertical="center"/>
    </xf>
    <xf numFmtId="164" fontId="36" fillId="10" borderId="13" xfId="0" applyNumberFormat="1" applyFont="1" applyFill="1" applyBorder="1" applyAlignment="1">
      <alignment horizontal="center" vertical="center" wrapText="1"/>
    </xf>
    <xf numFmtId="164" fontId="36" fillId="10" borderId="10" xfId="0" applyNumberFormat="1" applyFont="1" applyFill="1" applyBorder="1" applyAlignment="1">
      <alignment horizontal="center" vertical="center" wrapText="1"/>
    </xf>
    <xf numFmtId="1" fontId="55" fillId="0" borderId="25" xfId="3" applyNumberFormat="1" applyFont="1" applyBorder="1" applyAlignment="1">
      <alignment horizontal="center" vertical="center" wrapText="1"/>
    </xf>
    <xf numFmtId="1" fontId="55" fillId="0" borderId="45" xfId="3" applyNumberFormat="1" applyFont="1" applyBorder="1" applyAlignment="1">
      <alignment horizontal="center" vertical="center" wrapText="1"/>
    </xf>
    <xf numFmtId="1" fontId="55" fillId="0" borderId="26" xfId="3" applyNumberFormat="1" applyFont="1" applyBorder="1" applyAlignment="1">
      <alignment horizontal="center" vertical="center" wrapText="1"/>
    </xf>
    <xf numFmtId="0" fontId="34" fillId="5" borderId="38" xfId="0" applyFont="1" applyFill="1" applyBorder="1" applyAlignment="1">
      <alignment horizontal="center" vertical="center" wrapText="1"/>
    </xf>
    <xf numFmtId="0" fontId="34" fillId="5" borderId="39" xfId="0" applyFont="1" applyFill="1" applyBorder="1" applyAlignment="1">
      <alignment horizontal="center" vertical="center" wrapText="1"/>
    </xf>
    <xf numFmtId="0" fontId="8" fillId="0" borderId="41" xfId="0" applyFont="1" applyFill="1" applyBorder="1" applyAlignment="1">
      <alignment horizontal="center" wrapText="1"/>
    </xf>
    <xf numFmtId="0" fontId="8" fillId="0" borderId="28" xfId="0" applyFont="1" applyFill="1" applyBorder="1" applyAlignment="1">
      <alignment horizontal="center" wrapText="1"/>
    </xf>
    <xf numFmtId="1" fontId="39" fillId="10" borderId="27" xfId="0" applyNumberFormat="1" applyFont="1" applyFill="1" applyBorder="1" applyAlignment="1">
      <alignment horizontal="center" vertical="center"/>
    </xf>
    <xf numFmtId="1" fontId="39" fillId="3" borderId="27" xfId="0" applyNumberFormat="1" applyFont="1" applyFill="1" applyBorder="1" applyAlignment="1">
      <alignment horizontal="center" vertical="center"/>
    </xf>
    <xf numFmtId="1" fontId="39" fillId="3" borderId="37" xfId="0" applyNumberFormat="1" applyFont="1" applyFill="1" applyBorder="1" applyAlignment="1">
      <alignment horizontal="center" vertical="center"/>
    </xf>
    <xf numFmtId="1" fontId="39" fillId="3" borderId="5" xfId="0" applyNumberFormat="1" applyFont="1" applyFill="1" applyBorder="1" applyAlignment="1">
      <alignment horizontal="center" vertical="center"/>
    </xf>
    <xf numFmtId="0" fontId="39" fillId="5" borderId="30" xfId="0" applyFont="1" applyFill="1" applyBorder="1" applyAlignment="1">
      <alignment horizontal="center" vertical="center"/>
    </xf>
    <xf numFmtId="0" fontId="39" fillId="5" borderId="31" xfId="0" applyFont="1" applyFill="1" applyBorder="1" applyAlignment="1">
      <alignment horizontal="center" vertical="center"/>
    </xf>
    <xf numFmtId="0" fontId="39" fillId="5" borderId="2" xfId="0" applyFont="1" applyFill="1" applyBorder="1" applyAlignment="1">
      <alignment horizontal="center" vertical="center"/>
    </xf>
    <xf numFmtId="0" fontId="34" fillId="10" borderId="11" xfId="0" applyFont="1" applyFill="1" applyBorder="1" applyAlignment="1">
      <alignment horizontal="center" vertical="center" wrapText="1"/>
    </xf>
    <xf numFmtId="0" fontId="34" fillId="10" borderId="1" xfId="0" applyFont="1" applyFill="1" applyBorder="1" applyAlignment="1">
      <alignment horizontal="center" vertical="center" wrapText="1"/>
    </xf>
    <xf numFmtId="164" fontId="36" fillId="10" borderId="12" xfId="0" applyNumberFormat="1" applyFont="1" applyFill="1" applyBorder="1" applyAlignment="1">
      <alignment horizontal="center" vertical="center" wrapText="1"/>
    </xf>
    <xf numFmtId="0" fontId="39" fillId="11" borderId="41" xfId="0" applyFont="1" applyFill="1" applyBorder="1" applyAlignment="1">
      <alignment horizontal="center" vertical="center"/>
    </xf>
    <xf numFmtId="0" fontId="39" fillId="11" borderId="40" xfId="0" applyFont="1" applyFill="1" applyBorder="1" applyAlignment="1">
      <alignment horizontal="center" vertical="center"/>
    </xf>
    <xf numFmtId="0" fontId="39" fillId="11" borderId="42" xfId="0" applyFont="1" applyFill="1" applyBorder="1" applyAlignment="1">
      <alignment horizontal="center" vertical="center"/>
    </xf>
    <xf numFmtId="0" fontId="40" fillId="0" borderId="27" xfId="0" applyFont="1" applyBorder="1" applyAlignment="1">
      <alignment horizontal="center" vertical="center" wrapText="1"/>
    </xf>
    <xf numFmtId="1" fontId="34" fillId="5" borderId="48" xfId="0" applyNumberFormat="1" applyFont="1" applyFill="1" applyBorder="1" applyAlignment="1">
      <alignment horizontal="center" vertical="center"/>
    </xf>
    <xf numFmtId="1" fontId="34" fillId="5" borderId="49" xfId="0" applyNumberFormat="1" applyFont="1" applyFill="1" applyBorder="1" applyAlignment="1">
      <alignment horizontal="center" vertical="center"/>
    </xf>
    <xf numFmtId="1" fontId="34" fillId="5" borderId="50" xfId="0" applyNumberFormat="1" applyFont="1" applyFill="1" applyBorder="1" applyAlignment="1">
      <alignment horizontal="center" vertical="center"/>
    </xf>
    <xf numFmtId="1" fontId="40" fillId="5" borderId="25" xfId="0" applyNumberFormat="1" applyFont="1" applyFill="1" applyBorder="1" applyAlignment="1">
      <alignment horizontal="center" vertical="center"/>
    </xf>
    <xf numFmtId="1" fontId="40" fillId="5" borderId="45" xfId="0" applyNumberFormat="1" applyFont="1" applyFill="1" applyBorder="1" applyAlignment="1">
      <alignment horizontal="center" vertical="center"/>
    </xf>
    <xf numFmtId="1" fontId="40" fillId="5" borderId="26" xfId="0" applyNumberFormat="1" applyFont="1" applyFill="1" applyBorder="1" applyAlignment="1">
      <alignment horizontal="center" vertical="center"/>
    </xf>
    <xf numFmtId="1" fontId="34" fillId="5" borderId="41" xfId="0" applyNumberFormat="1" applyFont="1" applyFill="1" applyBorder="1" applyAlignment="1">
      <alignment horizontal="center" vertical="center"/>
    </xf>
    <xf numFmtId="1" fontId="34" fillId="5" borderId="40" xfId="0" applyNumberFormat="1" applyFont="1" applyFill="1" applyBorder="1" applyAlignment="1">
      <alignment horizontal="center" vertical="center"/>
    </xf>
    <xf numFmtId="1" fontId="34" fillId="5" borderId="42" xfId="0" applyNumberFormat="1" applyFont="1" applyFill="1" applyBorder="1" applyAlignment="1">
      <alignment horizontal="center" vertical="center"/>
    </xf>
    <xf numFmtId="1" fontId="34" fillId="0" borderId="48" xfId="0" applyNumberFormat="1" applyFont="1" applyBorder="1" applyAlignment="1">
      <alignment horizontal="center" vertical="center"/>
    </xf>
    <xf numFmtId="1" fontId="34" fillId="0" borderId="49" xfId="0" applyNumberFormat="1" applyFont="1" applyBorder="1" applyAlignment="1">
      <alignment horizontal="center" vertical="center"/>
    </xf>
    <xf numFmtId="1" fontId="34" fillId="0" borderId="50" xfId="0" applyNumberFormat="1" applyFont="1" applyBorder="1" applyAlignment="1">
      <alignment horizontal="center" vertical="center"/>
    </xf>
    <xf numFmtId="0" fontId="34" fillId="5" borderId="27" xfId="0" applyFont="1" applyFill="1" applyBorder="1" applyAlignment="1">
      <alignment horizontal="center" vertical="center" wrapText="1"/>
    </xf>
    <xf numFmtId="0" fontId="34" fillId="5" borderId="37" xfId="0" applyFont="1" applyFill="1" applyBorder="1" applyAlignment="1">
      <alignment horizontal="center" vertical="center" wrapText="1"/>
    </xf>
    <xf numFmtId="0" fontId="34" fillId="5" borderId="5" xfId="0" applyFont="1" applyFill="1" applyBorder="1" applyAlignment="1">
      <alignment horizontal="center" vertical="center" wrapText="1"/>
    </xf>
    <xf numFmtId="0" fontId="35" fillId="0" borderId="41" xfId="0" applyFont="1" applyBorder="1" applyAlignment="1">
      <alignment horizontal="center" vertical="center"/>
    </xf>
    <xf numFmtId="0" fontId="41" fillId="0" borderId="41" xfId="0" applyFont="1" applyBorder="1" applyAlignment="1">
      <alignment horizontal="center" wrapText="1"/>
    </xf>
    <xf numFmtId="0" fontId="41" fillId="0" borderId="28" xfId="0" applyFont="1" applyBorder="1" applyAlignment="1">
      <alignment horizontal="center" wrapText="1"/>
    </xf>
    <xf numFmtId="0" fontId="33" fillId="0" borderId="41" xfId="0" applyFont="1" applyBorder="1" applyAlignment="1">
      <alignment horizontal="center" vertical="center"/>
    </xf>
    <xf numFmtId="0" fontId="33" fillId="0" borderId="40" xfId="0" applyFont="1" applyBorder="1" applyAlignment="1">
      <alignment horizontal="center" vertical="center"/>
    </xf>
    <xf numFmtId="0" fontId="33" fillId="0" borderId="42" xfId="0" applyFont="1" applyBorder="1" applyAlignment="1">
      <alignment horizontal="center" vertical="center"/>
    </xf>
    <xf numFmtId="0" fontId="35" fillId="0" borderId="1" xfId="0" applyFont="1" applyBorder="1" applyAlignment="1">
      <alignment horizontal="center" vertical="center" wrapText="1"/>
    </xf>
    <xf numFmtId="0" fontId="58" fillId="0" borderId="27" xfId="0" applyFont="1" applyBorder="1" applyAlignment="1">
      <alignment horizontal="center" vertical="center"/>
    </xf>
    <xf numFmtId="0" fontId="58" fillId="0" borderId="37" xfId="0" applyFont="1" applyBorder="1" applyAlignment="1">
      <alignment horizontal="center" vertical="center"/>
    </xf>
    <xf numFmtId="0" fontId="58" fillId="0" borderId="5" xfId="0" applyFont="1" applyBorder="1" applyAlignment="1">
      <alignment horizontal="center" vertical="center"/>
    </xf>
    <xf numFmtId="0" fontId="34" fillId="0" borderId="25" xfId="0" applyFont="1" applyFill="1" applyBorder="1" applyAlignment="1">
      <alignment horizontal="center" vertical="center" wrapText="1"/>
    </xf>
    <xf numFmtId="0" fontId="34" fillId="0" borderId="45" xfId="0" applyFont="1" applyFill="1" applyBorder="1" applyAlignment="1">
      <alignment horizontal="center" vertical="center" wrapText="1"/>
    </xf>
    <xf numFmtId="0" fontId="34" fillId="0" borderId="26" xfId="0" applyFont="1" applyFill="1" applyBorder="1" applyAlignment="1">
      <alignment horizontal="center" vertical="center" wrapText="1"/>
    </xf>
    <xf numFmtId="1" fontId="34" fillId="3" borderId="30" xfId="0" applyNumberFormat="1" applyFont="1" applyFill="1" applyBorder="1" applyAlignment="1">
      <alignment horizontal="center" vertical="center"/>
    </xf>
    <xf numFmtId="1" fontId="34" fillId="3" borderId="31" xfId="0" applyNumberFormat="1" applyFont="1" applyFill="1" applyBorder="1" applyAlignment="1">
      <alignment horizontal="center" vertical="center"/>
    </xf>
    <xf numFmtId="1" fontId="34" fillId="3" borderId="2" xfId="0" applyNumberFormat="1" applyFont="1" applyFill="1" applyBorder="1" applyAlignment="1">
      <alignment horizontal="center" vertical="center"/>
    </xf>
    <xf numFmtId="0" fontId="5" fillId="10" borderId="27" xfId="0" applyFont="1" applyFill="1" applyBorder="1" applyAlignment="1">
      <alignment horizontal="center" vertical="center" wrapText="1"/>
    </xf>
    <xf numFmtId="0" fontId="33" fillId="10" borderId="37" xfId="0" applyFont="1" applyFill="1" applyBorder="1" applyAlignment="1">
      <alignment horizontal="center" vertical="center" wrapText="1"/>
    </xf>
    <xf numFmtId="0" fontId="33" fillId="10" borderId="5" xfId="0" applyFont="1" applyFill="1" applyBorder="1" applyAlignment="1">
      <alignment horizontal="center" vertical="center" wrapText="1"/>
    </xf>
    <xf numFmtId="0" fontId="39" fillId="5" borderId="27" xfId="0" applyFont="1" applyFill="1" applyBorder="1" applyAlignment="1">
      <alignment horizontal="center" vertical="center"/>
    </xf>
    <xf numFmtId="0" fontId="33" fillId="5" borderId="37" xfId="0" applyFont="1" applyFill="1" applyBorder="1" applyAlignment="1">
      <alignment horizontal="center" vertical="center"/>
    </xf>
    <xf numFmtId="0" fontId="33" fillId="5" borderId="5" xfId="0" applyFont="1" applyFill="1" applyBorder="1" applyAlignment="1">
      <alignment horizontal="center" vertical="center"/>
    </xf>
    <xf numFmtId="0" fontId="34" fillId="6" borderId="36" xfId="0" applyFont="1" applyFill="1" applyBorder="1" applyAlignment="1">
      <alignment horizontal="left"/>
    </xf>
    <xf numFmtId="0" fontId="34" fillId="6" borderId="37" xfId="0" applyFont="1" applyFill="1" applyBorder="1" applyAlignment="1">
      <alignment horizontal="left"/>
    </xf>
    <xf numFmtId="0" fontId="34" fillId="6" borderId="5" xfId="0" applyFont="1" applyFill="1" applyBorder="1" applyAlignment="1">
      <alignment horizontal="left"/>
    </xf>
    <xf numFmtId="0" fontId="34" fillId="0" borderId="41" xfId="0" applyFont="1" applyFill="1" applyBorder="1" applyAlignment="1">
      <alignment horizontal="center" vertical="center"/>
    </xf>
    <xf numFmtId="0" fontId="34" fillId="3" borderId="46" xfId="0" applyFont="1" applyFill="1" applyBorder="1" applyAlignment="1">
      <alignment horizontal="center" vertical="center" wrapText="1"/>
    </xf>
    <xf numFmtId="0" fontId="34" fillId="3" borderId="47" xfId="0" applyFont="1" applyFill="1" applyBorder="1" applyAlignment="1">
      <alignment horizontal="center" vertical="center" wrapText="1"/>
    </xf>
    <xf numFmtId="0" fontId="34" fillId="3" borderId="20" xfId="0" applyFont="1" applyFill="1" applyBorder="1" applyAlignment="1">
      <alignment horizontal="center" vertical="center" wrapText="1"/>
    </xf>
    <xf numFmtId="0" fontId="34" fillId="3" borderId="53" xfId="0" applyFont="1" applyFill="1" applyBorder="1" applyAlignment="1">
      <alignment horizontal="center" vertical="center" wrapText="1"/>
    </xf>
    <xf numFmtId="0" fontId="34" fillId="0" borderId="30" xfId="0" applyFont="1" applyFill="1" applyBorder="1" applyAlignment="1">
      <alignment horizontal="center" vertical="center" wrapText="1"/>
    </xf>
    <xf numFmtId="0" fontId="34" fillId="0" borderId="2" xfId="0" applyFont="1" applyFill="1" applyBorder="1" applyAlignment="1">
      <alignment horizontal="center" vertical="center" wrapText="1"/>
    </xf>
    <xf numFmtId="0" fontId="39" fillId="5" borderId="37" xfId="0" applyFont="1" applyFill="1" applyBorder="1" applyAlignment="1">
      <alignment horizontal="center" vertical="center"/>
    </xf>
    <xf numFmtId="0" fontId="39" fillId="5" borderId="5" xfId="0" applyFont="1" applyFill="1" applyBorder="1" applyAlignment="1">
      <alignment horizontal="center" vertical="center"/>
    </xf>
    <xf numFmtId="0" fontId="35" fillId="0" borderId="28" xfId="0" applyFont="1" applyBorder="1" applyAlignment="1">
      <alignment horizontal="center" vertical="center" wrapText="1"/>
    </xf>
    <xf numFmtId="0" fontId="40" fillId="5" borderId="27" xfId="0" applyFont="1" applyFill="1" applyBorder="1" applyAlignment="1">
      <alignment horizontal="center" vertical="center"/>
    </xf>
    <xf numFmtId="0" fontId="40" fillId="5" borderId="37" xfId="0" applyFont="1" applyFill="1" applyBorder="1" applyAlignment="1">
      <alignment horizontal="center" vertical="center"/>
    </xf>
    <xf numFmtId="0" fontId="40" fillId="5" borderId="5" xfId="0" applyFont="1" applyFill="1" applyBorder="1" applyAlignment="1">
      <alignment horizontal="center" vertical="center"/>
    </xf>
    <xf numFmtId="15" fontId="34" fillId="5" borderId="56" xfId="0" applyNumberFormat="1" applyFont="1" applyFill="1" applyBorder="1" applyAlignment="1">
      <alignment horizontal="center" vertical="center"/>
    </xf>
    <xf numFmtId="15" fontId="34" fillId="5" borderId="57" xfId="0" applyNumberFormat="1" applyFont="1" applyFill="1" applyBorder="1" applyAlignment="1">
      <alignment horizontal="center" vertical="center"/>
    </xf>
    <xf numFmtId="15" fontId="34" fillId="5" borderId="58" xfId="0" applyNumberFormat="1" applyFont="1" applyFill="1" applyBorder="1" applyAlignment="1">
      <alignment horizontal="center" vertical="center"/>
    </xf>
    <xf numFmtId="15" fontId="34" fillId="12" borderId="59" xfId="0" applyNumberFormat="1" applyFont="1" applyFill="1" applyBorder="1" applyAlignment="1">
      <alignment horizontal="center" vertical="center" wrapText="1"/>
    </xf>
    <xf numFmtId="15" fontId="34" fillId="12" borderId="52" xfId="0" applyNumberFormat="1" applyFont="1" applyFill="1" applyBorder="1" applyAlignment="1">
      <alignment horizontal="center" vertical="center" wrapText="1"/>
    </xf>
    <xf numFmtId="0" fontId="34" fillId="0" borderId="51" xfId="0" applyFont="1" applyBorder="1" applyAlignment="1">
      <alignment horizontal="center" vertical="center"/>
    </xf>
    <xf numFmtId="0" fontId="34" fillId="0" borderId="32" xfId="0" applyFont="1" applyBorder="1" applyAlignment="1">
      <alignment horizontal="center" vertical="center"/>
    </xf>
    <xf numFmtId="0" fontId="34" fillId="0" borderId="52" xfId="0" applyFont="1" applyBorder="1" applyAlignment="1">
      <alignment horizontal="center" vertical="center"/>
    </xf>
    <xf numFmtId="0" fontId="34" fillId="12" borderId="51" xfId="0" applyFont="1" applyFill="1" applyBorder="1" applyAlignment="1">
      <alignment horizontal="center" vertical="center"/>
    </xf>
    <xf numFmtId="0" fontId="34" fillId="12" borderId="52" xfId="0" applyFont="1" applyFill="1" applyBorder="1" applyAlignment="1">
      <alignment horizontal="center" vertical="center"/>
    </xf>
    <xf numFmtId="0" fontId="34" fillId="0" borderId="61" xfId="0" applyFont="1" applyFill="1" applyBorder="1" applyAlignment="1">
      <alignment horizontal="center" vertical="center"/>
    </xf>
    <xf numFmtId="0" fontId="34" fillId="0" borderId="62" xfId="0" applyFont="1" applyFill="1" applyBorder="1" applyAlignment="1">
      <alignment horizontal="center" vertical="center"/>
    </xf>
    <xf numFmtId="1" fontId="39" fillId="5" borderId="27" xfId="0" applyNumberFormat="1" applyFont="1" applyFill="1" applyBorder="1" applyAlignment="1">
      <alignment horizontal="center" vertical="center"/>
    </xf>
    <xf numFmtId="1" fontId="39" fillId="5" borderId="37" xfId="0" applyNumberFormat="1" applyFont="1" applyFill="1" applyBorder="1" applyAlignment="1">
      <alignment horizontal="center" vertical="center"/>
    </xf>
    <xf numFmtId="1" fontId="39" fillId="5" borderId="5" xfId="0" applyNumberFormat="1" applyFont="1" applyFill="1" applyBorder="1" applyAlignment="1">
      <alignment horizontal="center" vertical="center"/>
    </xf>
    <xf numFmtId="0" fontId="39" fillId="5" borderId="30" xfId="0" applyFont="1" applyFill="1" applyBorder="1" applyAlignment="1">
      <alignment horizontal="center" vertical="center" wrapText="1"/>
    </xf>
    <xf numFmtId="0" fontId="39" fillId="5" borderId="31" xfId="0" applyFont="1" applyFill="1" applyBorder="1" applyAlignment="1">
      <alignment horizontal="center" vertical="center" wrapText="1"/>
    </xf>
    <xf numFmtId="0" fontId="39" fillId="5" borderId="2" xfId="0" applyFont="1" applyFill="1" applyBorder="1" applyAlignment="1">
      <alignment horizontal="center" vertical="center" wrapText="1"/>
    </xf>
    <xf numFmtId="1" fontId="39" fillId="0" borderId="25" xfId="0" applyNumberFormat="1" applyFont="1" applyBorder="1" applyAlignment="1">
      <alignment horizontal="center" vertical="center"/>
    </xf>
    <xf numFmtId="1" fontId="39" fillId="0" borderId="45" xfId="0" applyNumberFormat="1" applyFont="1" applyBorder="1" applyAlignment="1">
      <alignment horizontal="center" vertical="center"/>
    </xf>
    <xf numFmtId="1" fontId="39" fillId="0" borderId="26" xfId="0" applyNumberFormat="1" applyFont="1" applyBorder="1" applyAlignment="1">
      <alignment horizontal="center" vertical="center"/>
    </xf>
    <xf numFmtId="0" fontId="62" fillId="0" borderId="41" xfId="0" applyFont="1" applyBorder="1" applyAlignment="1">
      <alignment horizontal="center" wrapText="1"/>
    </xf>
    <xf numFmtId="0" fontId="62" fillId="0" borderId="28" xfId="0" applyFont="1" applyBorder="1" applyAlignment="1">
      <alignment horizontal="center" wrapText="1"/>
    </xf>
    <xf numFmtId="0" fontId="39" fillId="0" borderId="27" xfId="0" applyFont="1" applyFill="1" applyBorder="1" applyAlignment="1">
      <alignment horizontal="center" vertical="center" wrapText="1"/>
    </xf>
    <xf numFmtId="0" fontId="39" fillId="0" borderId="37" xfId="0" applyFont="1" applyFill="1" applyBorder="1" applyAlignment="1">
      <alignment horizontal="center" vertical="center" wrapText="1"/>
    </xf>
    <xf numFmtId="0" fontId="39" fillId="0" borderId="5" xfId="0" applyFont="1" applyFill="1" applyBorder="1" applyAlignment="1">
      <alignment horizontal="center" vertical="center" wrapText="1"/>
    </xf>
    <xf numFmtId="1" fontId="39" fillId="6" borderId="27" xfId="0" applyNumberFormat="1" applyFont="1" applyFill="1" applyBorder="1" applyAlignment="1">
      <alignment horizontal="center" vertical="center"/>
    </xf>
    <xf numFmtId="1" fontId="39" fillId="6" borderId="37" xfId="0" applyNumberFormat="1" applyFont="1" applyFill="1" applyBorder="1" applyAlignment="1">
      <alignment horizontal="center" vertical="center"/>
    </xf>
    <xf numFmtId="1" fontId="39" fillId="6" borderId="5" xfId="0" applyNumberFormat="1" applyFont="1" applyFill="1" applyBorder="1" applyAlignment="1">
      <alignment horizontal="center" vertical="center"/>
    </xf>
    <xf numFmtId="0" fontId="34" fillId="3" borderId="38" xfId="0" applyFont="1" applyFill="1" applyBorder="1" applyAlignment="1">
      <alignment horizontal="center" vertical="center" wrapText="1"/>
    </xf>
    <xf numFmtId="0" fontId="34" fillId="3" borderId="39" xfId="0" applyFont="1" applyFill="1" applyBorder="1" applyAlignment="1">
      <alignment horizontal="center" vertical="center" wrapText="1"/>
    </xf>
    <xf numFmtId="0" fontId="34" fillId="0" borderId="25" xfId="0" applyFont="1" applyBorder="1" applyAlignment="1">
      <alignment horizontal="center" wrapText="1"/>
    </xf>
    <xf numFmtId="0" fontId="34" fillId="0" borderId="45" xfId="0" applyFont="1" applyBorder="1" applyAlignment="1">
      <alignment horizontal="center" wrapText="1"/>
    </xf>
    <xf numFmtId="0" fontId="34" fillId="0" borderId="26" xfId="0" applyFont="1" applyBorder="1" applyAlignment="1">
      <alignment horizontal="center" wrapText="1"/>
    </xf>
    <xf numFmtId="0" fontId="39" fillId="0" borderId="41" xfId="0" applyFont="1" applyBorder="1" applyAlignment="1">
      <alignment horizontal="center" vertical="center"/>
    </xf>
    <xf numFmtId="0" fontId="39" fillId="0" borderId="40" xfId="0" applyFont="1" applyBorder="1" applyAlignment="1">
      <alignment horizontal="center" vertical="center"/>
    </xf>
    <xf numFmtId="0" fontId="39" fillId="0" borderId="42" xfId="0" applyFont="1" applyBorder="1" applyAlignment="1">
      <alignment horizontal="center" vertical="center"/>
    </xf>
    <xf numFmtId="1" fontId="35" fillId="0" borderId="27" xfId="0" applyNumberFormat="1" applyFont="1" applyBorder="1" applyAlignment="1">
      <alignment horizontal="center" vertical="center" wrapText="1"/>
    </xf>
    <xf numFmtId="0" fontId="34" fillId="10" borderId="30" xfId="0" applyFont="1" applyFill="1" applyBorder="1" applyAlignment="1">
      <alignment horizontal="center" vertical="center" wrapText="1"/>
    </xf>
    <xf numFmtId="0" fontId="34" fillId="10" borderId="31" xfId="0" applyFont="1" applyFill="1" applyBorder="1" applyAlignment="1">
      <alignment horizontal="center" vertical="center" wrapText="1"/>
    </xf>
    <xf numFmtId="0" fontId="34" fillId="10" borderId="2" xfId="0" applyFont="1" applyFill="1" applyBorder="1" applyAlignment="1">
      <alignment horizontal="center" vertical="center" wrapText="1"/>
    </xf>
    <xf numFmtId="1" fontId="34" fillId="3" borderId="27" xfId="0" applyNumberFormat="1" applyFont="1" applyFill="1" applyBorder="1" applyAlignment="1">
      <alignment horizontal="center" vertical="center"/>
    </xf>
    <xf numFmtId="1" fontId="34" fillId="3" borderId="37" xfId="0" applyNumberFormat="1" applyFont="1" applyFill="1" applyBorder="1" applyAlignment="1">
      <alignment horizontal="center" vertical="center"/>
    </xf>
    <xf numFmtId="1" fontId="34" fillId="3" borderId="5" xfId="0" applyNumberFormat="1" applyFont="1" applyFill="1" applyBorder="1" applyAlignment="1">
      <alignment horizontal="center" vertical="center"/>
    </xf>
    <xf numFmtId="164" fontId="34" fillId="0" borderId="13" xfId="0" applyNumberFormat="1" applyFont="1" applyBorder="1" applyAlignment="1">
      <alignment horizontal="center" vertical="center" wrapText="1"/>
    </xf>
    <xf numFmtId="164" fontId="34" fillId="0" borderId="19" xfId="0" applyNumberFormat="1" applyFont="1" applyBorder="1" applyAlignment="1">
      <alignment horizontal="center" vertical="center" wrapText="1"/>
    </xf>
    <xf numFmtId="164" fontId="34" fillId="0" borderId="10" xfId="0" applyNumberFormat="1" applyFont="1" applyBorder="1" applyAlignment="1">
      <alignment horizontal="center" vertical="center" wrapText="1"/>
    </xf>
    <xf numFmtId="0" fontId="34" fillId="3" borderId="27" xfId="5" applyNumberFormat="1" applyFont="1" applyFill="1" applyBorder="1" applyAlignment="1">
      <alignment horizontal="center" vertical="center" wrapText="1"/>
    </xf>
    <xf numFmtId="0" fontId="34" fillId="3" borderId="5" xfId="5" applyNumberFormat="1" applyFont="1" applyFill="1" applyBorder="1" applyAlignment="1">
      <alignment horizontal="center" vertical="center" wrapText="1"/>
    </xf>
    <xf numFmtId="0" fontId="7" fillId="10" borderId="11" xfId="0" applyFont="1" applyFill="1" applyBorder="1" applyAlignment="1">
      <alignment horizontal="center" vertical="center" wrapText="1"/>
    </xf>
    <xf numFmtId="0" fontId="34" fillId="0" borderId="18" xfId="0" applyFont="1" applyBorder="1" applyAlignment="1">
      <alignment horizontal="center" vertical="center"/>
    </xf>
    <xf numFmtId="1" fontId="34" fillId="6" borderId="27" xfId="0" applyNumberFormat="1" applyFont="1" applyFill="1" applyBorder="1" applyAlignment="1">
      <alignment horizontal="center" vertical="center"/>
    </xf>
    <xf numFmtId="1" fontId="34" fillId="6" borderId="37" xfId="0" applyNumberFormat="1" applyFont="1" applyFill="1" applyBorder="1" applyAlignment="1">
      <alignment horizontal="center" vertical="center"/>
    </xf>
    <xf numFmtId="1" fontId="34" fillId="6" borderId="5" xfId="0" applyNumberFormat="1" applyFont="1" applyFill="1" applyBorder="1" applyAlignment="1">
      <alignment horizontal="center" vertical="center"/>
    </xf>
    <xf numFmtId="20" fontId="34" fillId="2" borderId="27" xfId="2" applyNumberFormat="1" applyFont="1" applyFill="1" applyBorder="1" applyAlignment="1">
      <alignment horizontal="center" vertical="center"/>
    </xf>
    <xf numFmtId="20" fontId="34" fillId="2" borderId="5" xfId="2" applyNumberFormat="1" applyFont="1" applyFill="1" applyBorder="1" applyAlignment="1">
      <alignment horizontal="center" vertical="center"/>
    </xf>
    <xf numFmtId="20" fontId="34" fillId="2" borderId="27" xfId="2" applyNumberFormat="1" applyFont="1" applyFill="1" applyBorder="1" applyAlignment="1">
      <alignment horizontal="center" vertical="center" wrapText="1"/>
    </xf>
    <xf numFmtId="20" fontId="34" fillId="2" borderId="5" xfId="2" applyNumberFormat="1" applyFont="1" applyFill="1" applyBorder="1" applyAlignment="1">
      <alignment horizontal="center" vertical="center" wrapText="1"/>
    </xf>
    <xf numFmtId="0" fontId="35" fillId="0" borderId="27" xfId="0" applyFont="1" applyBorder="1" applyAlignment="1">
      <alignment horizontal="center" vertical="center" wrapText="1"/>
    </xf>
    <xf numFmtId="0" fontId="35" fillId="0" borderId="37" xfId="0" applyFont="1" applyBorder="1" applyAlignment="1">
      <alignment horizontal="center" vertical="center" wrapText="1"/>
    </xf>
    <xf numFmtId="0" fontId="35" fillId="0" borderId="5" xfId="0" applyFont="1" applyBorder="1" applyAlignment="1">
      <alignment horizontal="center" vertical="center" wrapText="1"/>
    </xf>
    <xf numFmtId="0" fontId="34" fillId="3" borderId="27" xfId="5" applyNumberFormat="1" applyFont="1" applyFill="1" applyBorder="1" applyAlignment="1">
      <alignment horizontal="center" vertical="center"/>
    </xf>
    <xf numFmtId="0" fontId="34" fillId="3" borderId="5" xfId="5" applyNumberFormat="1" applyFont="1" applyFill="1" applyBorder="1" applyAlignment="1">
      <alignment horizontal="center" vertical="center"/>
    </xf>
    <xf numFmtId="9" fontId="34" fillId="3" borderId="27" xfId="5" applyNumberFormat="1" applyFont="1" applyFill="1" applyBorder="1" applyAlignment="1">
      <alignment horizontal="center" vertical="center"/>
    </xf>
    <xf numFmtId="9" fontId="34" fillId="3" borderId="5" xfId="5" applyNumberFormat="1" applyFont="1" applyFill="1" applyBorder="1" applyAlignment="1">
      <alignment horizontal="center" vertical="center"/>
    </xf>
    <xf numFmtId="9" fontId="34" fillId="3" borderId="37" xfId="5" applyNumberFormat="1" applyFont="1" applyFill="1" applyBorder="1" applyAlignment="1">
      <alignment horizontal="center" vertical="center"/>
    </xf>
    <xf numFmtId="1" fontId="34" fillId="0" borderId="51" xfId="0" applyNumberFormat="1" applyFont="1" applyBorder="1" applyAlignment="1">
      <alignment horizontal="center" vertical="center" wrapText="1"/>
    </xf>
    <xf numFmtId="1" fontId="34" fillId="0" borderId="32" xfId="0" applyNumberFormat="1" applyFont="1" applyBorder="1" applyAlignment="1">
      <alignment horizontal="center" vertical="center" wrapText="1"/>
    </xf>
    <xf numFmtId="1" fontId="34" fillId="0" borderId="52" xfId="0" applyNumberFormat="1" applyFont="1" applyBorder="1" applyAlignment="1">
      <alignment horizontal="center" vertical="center" wrapText="1"/>
    </xf>
    <xf numFmtId="0" fontId="35" fillId="0" borderId="60" xfId="0" applyFont="1" applyBorder="1" applyAlignment="1">
      <alignment horizontal="center" vertical="center" wrapText="1"/>
    </xf>
    <xf numFmtId="0" fontId="34" fillId="0" borderId="28" xfId="0" applyFont="1" applyBorder="1" applyAlignment="1">
      <alignment horizontal="center" vertical="center" wrapText="1"/>
    </xf>
    <xf numFmtId="0" fontId="34" fillId="5" borderId="20" xfId="0" applyFont="1" applyFill="1" applyBorder="1" applyAlignment="1">
      <alignment horizontal="center" vertical="center" wrapText="1"/>
    </xf>
    <xf numFmtId="0" fontId="8" fillId="10" borderId="30" xfId="0" applyFont="1" applyFill="1" applyBorder="1" applyAlignment="1">
      <alignment horizontal="center" vertical="center" wrapText="1"/>
    </xf>
    <xf numFmtId="0" fontId="55" fillId="0" borderId="27" xfId="0" applyFont="1" applyBorder="1" applyAlignment="1">
      <alignment horizontal="center" vertical="center"/>
    </xf>
    <xf numFmtId="0" fontId="55" fillId="0" borderId="37" xfId="0" applyFont="1" applyBorder="1" applyAlignment="1">
      <alignment horizontal="center" vertical="center"/>
    </xf>
    <xf numFmtId="0" fontId="55" fillId="0" borderId="5" xfId="0" applyFont="1" applyBorder="1" applyAlignment="1">
      <alignment horizontal="center" vertical="center"/>
    </xf>
    <xf numFmtId="0" fontId="59" fillId="0" borderId="27" xfId="0" applyFont="1" applyBorder="1" applyAlignment="1">
      <alignment horizontal="center" vertical="center"/>
    </xf>
    <xf numFmtId="164" fontId="9" fillId="0" borderId="13" xfId="0" applyNumberFormat="1" applyFont="1" applyBorder="1" applyAlignment="1">
      <alignment horizontal="center" vertical="center" wrapText="1"/>
    </xf>
    <xf numFmtId="164" fontId="9" fillId="0" borderId="10" xfId="0" applyNumberFormat="1" applyFont="1" applyBorder="1" applyAlignment="1">
      <alignment horizontal="center" vertical="center" wrapText="1"/>
    </xf>
    <xf numFmtId="1" fontId="39" fillId="0" borderId="25" xfId="0" applyNumberFormat="1" applyFont="1" applyBorder="1" applyAlignment="1">
      <alignment horizontal="center" vertical="center" wrapText="1"/>
    </xf>
  </cellXfs>
  <cellStyles count="11">
    <cellStyle name="Hyperlink" xfId="1" builtinId="8"/>
    <cellStyle name="Normal" xfId="0" builtinId="0"/>
    <cellStyle name="Normal 10" xfId="2"/>
    <cellStyle name="Normal 11" xfId="3"/>
    <cellStyle name="Normal 2" xfId="4"/>
    <cellStyle name="Normal 48" xfId="5"/>
    <cellStyle name="Normal 55 2 2 2 2 2 2 2" xfId="6"/>
    <cellStyle name="Normal 55 2 2 2 2 2 2 2 2 2 3 2 2 2 2 2 2 2 5 2 2 2 2 2 2 2 2" xfId="7"/>
    <cellStyle name="Normal 55 2 2 2 2 2 2 2 2 2 3 2 2 2 2 2 2 2 5 2 2 2 2 2 2 2 2 3" xfId="8"/>
    <cellStyle name="Normal 55 2 2 2 2 2 2 2 2 2 3 2 2 2 2 2 2 2 5 2 2 2 2 2 2 2 2 3 2 2 2 2" xfId="9"/>
    <cellStyle name="Normal 55 2 2 2 2 2 2 2 2 2 3 2 2 2 2 2 2 2 5 2 2 2 2 2 2 2 2 3 2 2 2 2 2" xfId="1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387210"/>
      <color rgb="FF0000FF"/>
      <color rgb="FF59B61A"/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file:///C:\Users\mel63\7-Workover%20Reports\1-MEL\4-SE" TargetMode="External"/><Relationship Id="rId2" Type="http://schemas.openxmlformats.org/officeDocument/2006/relationships/image" Target="../media/image1.emf"/><Relationship Id="rId1" Type="http://schemas.openxmlformats.org/officeDocument/2006/relationships/hyperlink" Target="file:///C:\Users\mel63\Desktop\1-WELL%20HISTORY%20before%202011\4)%20SE.XLS" TargetMode="External"/><Relationship Id="rId4" Type="http://schemas.openxmlformats.org/officeDocument/2006/relationships/hyperlink" Target="file:///C:\Users\mel63\9-MONTHLY%20W.C\1-MEL\3-2017\2017.xlsx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428625</xdr:colOff>
      <xdr:row>2</xdr:row>
      <xdr:rowOff>152400</xdr:rowOff>
    </xdr:from>
    <xdr:to>
      <xdr:col>4</xdr:col>
      <xdr:colOff>685800</xdr:colOff>
      <xdr:row>28</xdr:row>
      <xdr:rowOff>180975</xdr:rowOff>
    </xdr:to>
    <xdr:pic>
      <xdr:nvPicPr>
        <xdr:cNvPr id="40363" name="Picture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533400"/>
          <a:ext cx="2924175" cy="4981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466725</xdr:colOff>
      <xdr:row>3</xdr:row>
      <xdr:rowOff>142875</xdr:rowOff>
    </xdr:from>
    <xdr:to>
      <xdr:col>10</xdr:col>
      <xdr:colOff>171450</xdr:colOff>
      <xdr:row>28</xdr:row>
      <xdr:rowOff>66675</xdr:rowOff>
    </xdr:to>
    <xdr:pic>
      <xdr:nvPicPr>
        <xdr:cNvPr id="40364" name="Picture 84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62400" y="714375"/>
          <a:ext cx="2752725" cy="468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190500</xdr:colOff>
      <xdr:row>3</xdr:row>
      <xdr:rowOff>66675</xdr:rowOff>
    </xdr:from>
    <xdr:to>
      <xdr:col>15</xdr:col>
      <xdr:colOff>504825</xdr:colOff>
      <xdr:row>27</xdr:row>
      <xdr:rowOff>180975</xdr:rowOff>
    </xdr:to>
    <xdr:pic>
      <xdr:nvPicPr>
        <xdr:cNvPr id="40365" name="Picture 84">
          <a:hlinkClick xmlns:r="http://schemas.openxmlformats.org/officeDocument/2006/relationships" r:id="rId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638175"/>
          <a:ext cx="2752725" cy="468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4.bin"/><Relationship Id="rId1" Type="http://schemas.openxmlformats.org/officeDocument/2006/relationships/printerSettings" Target="../printerSettings/printerSettings33.bin"/><Relationship Id="rId6" Type="http://schemas.openxmlformats.org/officeDocument/2006/relationships/printerSettings" Target="../printerSettings/printerSettings36.bin"/><Relationship Id="rId5" Type="http://schemas.openxmlformats.org/officeDocument/2006/relationships/hyperlink" Target="PET%20ENG%20WORK%20(1)/7-Workover%20Reports/1-MEL/4-SE/SE-14/2-(25-7-2016)/SKETCH/Well%20SE" TargetMode="External"/><Relationship Id="rId4" Type="http://schemas.openxmlformats.org/officeDocument/2006/relationships/hyperlink" Target="PET%20ENG%20WORK%20(1)/8-Workover%20Reports/1-MEL/4-SE/SE-14/1-(28-6-2014)/SKETCH/SE-14%20COMP.%20SKETCH.xls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9.bin"/><Relationship Id="rId7" Type="http://schemas.openxmlformats.org/officeDocument/2006/relationships/printerSettings" Target="../printerSettings/printerSettings40.bin"/><Relationship Id="rId2" Type="http://schemas.openxmlformats.org/officeDocument/2006/relationships/printerSettings" Target="../printerSettings/printerSettings38.bin"/><Relationship Id="rId1" Type="http://schemas.openxmlformats.org/officeDocument/2006/relationships/printerSettings" Target="../printerSettings/printerSettings37.bin"/><Relationship Id="rId6" Type="http://schemas.openxmlformats.org/officeDocument/2006/relationships/hyperlink" Target="PET%20ENG%20WORK%20(1)/8-Workover%20Reports/1-MEL/4-SE/SE-15/1(27-9-2013)/SKETCH/Completion%20Sketch%20SE-15.xlsx" TargetMode="External"/><Relationship Id="rId5" Type="http://schemas.openxmlformats.org/officeDocument/2006/relationships/hyperlink" Target="PET%20ENG%20WORK%20(1)/8-Workover%20Reports/1-MEL/4-SE/SE-15/2-(28-2-2014)/SKETCH/SE-15%20sketch%20ANCHOR.xls" TargetMode="External"/><Relationship Id="rId4" Type="http://schemas.openxmlformats.org/officeDocument/2006/relationships/hyperlink" Target="PET%20ENG%20WORK%20(1)/8-Workover%20Reports/1-MEL/4-SE/SE-15/3-(19-2-2015)/SKETCH/PHL.%20SE%2015" TargetMode="Externa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3.bin"/><Relationship Id="rId2" Type="http://schemas.openxmlformats.org/officeDocument/2006/relationships/printerSettings" Target="../printerSettings/printerSettings42.bin"/><Relationship Id="rId1" Type="http://schemas.openxmlformats.org/officeDocument/2006/relationships/printerSettings" Target="../printerSettings/printerSettings41.bin"/><Relationship Id="rId4" Type="http://schemas.openxmlformats.org/officeDocument/2006/relationships/printerSettings" Target="../printerSettings/printerSettings44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7.bin"/><Relationship Id="rId2" Type="http://schemas.openxmlformats.org/officeDocument/2006/relationships/printerSettings" Target="../printerSettings/printerSettings46.bin"/><Relationship Id="rId1" Type="http://schemas.openxmlformats.org/officeDocument/2006/relationships/printerSettings" Target="../printerSettings/printerSettings45.bin"/><Relationship Id="rId6" Type="http://schemas.openxmlformats.org/officeDocument/2006/relationships/printerSettings" Target="../printerSettings/printerSettings48.bin"/><Relationship Id="rId5" Type="http://schemas.openxmlformats.org/officeDocument/2006/relationships/hyperlink" Target="PET%20ENG%20WORK%20(1)/8-Workover%20Reports/1-MEL/4-SE/SE-18/1-(30-5-2014)/SKETCH/final%20sketch.xls" TargetMode="External"/><Relationship Id="rId4" Type="http://schemas.openxmlformats.org/officeDocument/2006/relationships/hyperlink" Target="PET%20ENG%20WORK%20(1)/8-Workover%20Reports/1-MEL/4-SE/SE-18/1-(30-5-2014)/SKETCH/final%20sketch.xls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1.bin"/><Relationship Id="rId2" Type="http://schemas.openxmlformats.org/officeDocument/2006/relationships/printerSettings" Target="../printerSettings/printerSettings50.bin"/><Relationship Id="rId1" Type="http://schemas.openxmlformats.org/officeDocument/2006/relationships/printerSettings" Target="../printerSettings/printerSettings49.bin"/><Relationship Id="rId5" Type="http://schemas.openxmlformats.org/officeDocument/2006/relationships/printerSettings" Target="../printerSettings/printerSettings52.bin"/><Relationship Id="rId4" Type="http://schemas.openxmlformats.org/officeDocument/2006/relationships/hyperlink" Target="PET%20ENG%20WORK%20(1)/8-Workover%20Reports/1-MEL/4-SE/SE-19/1-%20(26-10-2013)/sketch/SE-19%20proposed%20sketch.xlsx" TargetMode="Externa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5.bin"/><Relationship Id="rId2" Type="http://schemas.openxmlformats.org/officeDocument/2006/relationships/printerSettings" Target="../printerSettings/printerSettings54.bin"/><Relationship Id="rId1" Type="http://schemas.openxmlformats.org/officeDocument/2006/relationships/printerSettings" Target="../printerSettings/printerSettings53.bin"/><Relationship Id="rId5" Type="http://schemas.openxmlformats.org/officeDocument/2006/relationships/printerSettings" Target="../printerSettings/printerSettings56.bin"/><Relationship Id="rId4" Type="http://schemas.openxmlformats.org/officeDocument/2006/relationships/hyperlink" Target="PET%20ENG%20WORK%20(1)/8-Workover%20Reports/1-MEL/4-SE/SE-20/2-(14-7-2014)/SKETCH/SE-20%20COMP.%20sketch.xlsx" TargetMode="Externa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9.bin"/><Relationship Id="rId2" Type="http://schemas.openxmlformats.org/officeDocument/2006/relationships/printerSettings" Target="../printerSettings/printerSettings58.bin"/><Relationship Id="rId1" Type="http://schemas.openxmlformats.org/officeDocument/2006/relationships/printerSettings" Target="../printerSettings/printerSettings57.bin"/><Relationship Id="rId4" Type="http://schemas.openxmlformats.org/officeDocument/2006/relationships/printerSettings" Target="../printerSettings/printerSettings60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3.bin"/><Relationship Id="rId2" Type="http://schemas.openxmlformats.org/officeDocument/2006/relationships/printerSettings" Target="../printerSettings/printerSettings62.bin"/><Relationship Id="rId1" Type="http://schemas.openxmlformats.org/officeDocument/2006/relationships/printerSettings" Target="../printerSettings/printerSettings61.bin"/><Relationship Id="rId4" Type="http://schemas.openxmlformats.org/officeDocument/2006/relationships/printerSettings" Target="../printerSettings/printerSettings64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7.bin"/><Relationship Id="rId2" Type="http://schemas.openxmlformats.org/officeDocument/2006/relationships/printerSettings" Target="../printerSettings/printerSettings66.bin"/><Relationship Id="rId1" Type="http://schemas.openxmlformats.org/officeDocument/2006/relationships/printerSettings" Target="../printerSettings/printerSettings65.bin"/><Relationship Id="rId6" Type="http://schemas.openxmlformats.org/officeDocument/2006/relationships/printerSettings" Target="../printerSettings/printerSettings68.bin"/><Relationship Id="rId5" Type="http://schemas.openxmlformats.org/officeDocument/2006/relationships/hyperlink" Target="PET%20ENG%20WORK%20(1)/8-Workover%20Reports/1-MEL/4-SE/SE-23/2-(8-12-2015)/sketch/SE-23%20Sketch.xls" TargetMode="External"/><Relationship Id="rId4" Type="http://schemas.openxmlformats.org/officeDocument/2006/relationships/hyperlink" Target="PET%20ENG%20WORK%20(1)/8-Workover%20Reports/1-MEL/4-SE/SE-23/SKETCH/SE-23(FINAL%20Completion%20Sketch).xlsx" TargetMode="Externa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1.bin"/><Relationship Id="rId2" Type="http://schemas.openxmlformats.org/officeDocument/2006/relationships/printerSettings" Target="../printerSettings/printerSettings70.bin"/><Relationship Id="rId1" Type="http://schemas.openxmlformats.org/officeDocument/2006/relationships/printerSettings" Target="../printerSettings/printerSettings69.bin"/><Relationship Id="rId4" Type="http://schemas.openxmlformats.org/officeDocument/2006/relationships/printerSettings" Target="../printerSettings/printerSettings72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printerSettings" Target="../printerSettings/printerSettings4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5.bin"/><Relationship Id="rId2" Type="http://schemas.openxmlformats.org/officeDocument/2006/relationships/printerSettings" Target="../printerSettings/printerSettings74.bin"/><Relationship Id="rId1" Type="http://schemas.openxmlformats.org/officeDocument/2006/relationships/printerSettings" Target="../printerSettings/printerSettings73.bin"/><Relationship Id="rId5" Type="http://schemas.openxmlformats.org/officeDocument/2006/relationships/printerSettings" Target="../printerSettings/printerSettings76.bin"/><Relationship Id="rId4" Type="http://schemas.openxmlformats.org/officeDocument/2006/relationships/hyperlink" Target="PET%20ENG%20WORK%20(1)/8-Workover%20Reports/1-MEL/4-SE/SE-26/1-(27-6-2015)/sketch/SE-26%20SKETCH.xlsx" TargetMode="Externa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9.bin"/><Relationship Id="rId2" Type="http://schemas.openxmlformats.org/officeDocument/2006/relationships/printerSettings" Target="../printerSettings/printerSettings78.bin"/><Relationship Id="rId1" Type="http://schemas.openxmlformats.org/officeDocument/2006/relationships/printerSettings" Target="../printerSettings/printerSettings77.bin"/><Relationship Id="rId5" Type="http://schemas.openxmlformats.org/officeDocument/2006/relationships/printerSettings" Target="../printerSettings/printerSettings80.bin"/><Relationship Id="rId4" Type="http://schemas.openxmlformats.org/officeDocument/2006/relationships/hyperlink" Target="PET%20ENG%20WORK%20(1)/8-Workover%20Reports/1-MEL/4-SE/SE-27/1-(4-3-2014)/SKETCH/SKETCH%20SE-27.xlsx" TargetMode="Externa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3.bin"/><Relationship Id="rId2" Type="http://schemas.openxmlformats.org/officeDocument/2006/relationships/printerSettings" Target="../printerSettings/printerSettings82.bin"/><Relationship Id="rId1" Type="http://schemas.openxmlformats.org/officeDocument/2006/relationships/printerSettings" Target="../printerSettings/printerSettings81.bin"/><Relationship Id="rId5" Type="http://schemas.openxmlformats.org/officeDocument/2006/relationships/printerSettings" Target="../printerSettings/printerSettings84.bin"/><Relationship Id="rId4" Type="http://schemas.openxmlformats.org/officeDocument/2006/relationships/hyperlink" Target="PET%20ENG%20WORK%20(1)/8-Workover%20Reports/1-MEL/4-SE/SE-28/1-(%2010-8-2014)/SKETCH/SE-28%20PHL%20Sketch%20FINAL.xlsx" TargetMode="Externa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7.bin"/><Relationship Id="rId2" Type="http://schemas.openxmlformats.org/officeDocument/2006/relationships/printerSettings" Target="../printerSettings/printerSettings86.bin"/><Relationship Id="rId1" Type="http://schemas.openxmlformats.org/officeDocument/2006/relationships/printerSettings" Target="../printerSettings/printerSettings85.bin"/><Relationship Id="rId4" Type="http://schemas.openxmlformats.org/officeDocument/2006/relationships/printerSettings" Target="../printerSettings/printerSettings88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1.bin"/><Relationship Id="rId2" Type="http://schemas.openxmlformats.org/officeDocument/2006/relationships/printerSettings" Target="../printerSettings/printerSettings90.bin"/><Relationship Id="rId1" Type="http://schemas.openxmlformats.org/officeDocument/2006/relationships/printerSettings" Target="../printerSettings/printerSettings89.bin"/><Relationship Id="rId4" Type="http://schemas.openxmlformats.org/officeDocument/2006/relationships/printerSettings" Target="../printerSettings/printerSettings92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5.bin"/><Relationship Id="rId2" Type="http://schemas.openxmlformats.org/officeDocument/2006/relationships/printerSettings" Target="../printerSettings/printerSettings94.bin"/><Relationship Id="rId1" Type="http://schemas.openxmlformats.org/officeDocument/2006/relationships/printerSettings" Target="../printerSettings/printerSettings93.bin"/><Relationship Id="rId4" Type="http://schemas.openxmlformats.org/officeDocument/2006/relationships/printerSettings" Target="../printerSettings/printerSettings96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9.bin"/><Relationship Id="rId2" Type="http://schemas.openxmlformats.org/officeDocument/2006/relationships/printerSettings" Target="../printerSettings/printerSettings98.bin"/><Relationship Id="rId1" Type="http://schemas.openxmlformats.org/officeDocument/2006/relationships/printerSettings" Target="../printerSettings/printerSettings97.bin"/><Relationship Id="rId5" Type="http://schemas.openxmlformats.org/officeDocument/2006/relationships/printerSettings" Target="../printerSettings/printerSettings100.bin"/><Relationship Id="rId4" Type="http://schemas.openxmlformats.org/officeDocument/2006/relationships/hyperlink" Target="PET%20ENG%20WORK%20(1)/8-Workover%20Reports/1-MEL/4-SE/SE-34/3-(8-1-2014)/SKETCH/SE-34%20Final%20Completion%20Sketch.xlsx" TargetMode="Externa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3.bin"/><Relationship Id="rId2" Type="http://schemas.openxmlformats.org/officeDocument/2006/relationships/printerSettings" Target="../printerSettings/printerSettings102.bin"/><Relationship Id="rId1" Type="http://schemas.openxmlformats.org/officeDocument/2006/relationships/printerSettings" Target="../printerSettings/printerSettings101.bin"/><Relationship Id="rId4" Type="http://schemas.openxmlformats.org/officeDocument/2006/relationships/printerSettings" Target="../printerSettings/printerSettings104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7.bin"/><Relationship Id="rId2" Type="http://schemas.openxmlformats.org/officeDocument/2006/relationships/printerSettings" Target="../printerSettings/printerSettings106.bin"/><Relationship Id="rId1" Type="http://schemas.openxmlformats.org/officeDocument/2006/relationships/printerSettings" Target="../printerSettings/printerSettings105.bin"/><Relationship Id="rId4" Type="http://schemas.openxmlformats.org/officeDocument/2006/relationships/printerSettings" Target="../printerSettings/printerSettings108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1.bin"/><Relationship Id="rId2" Type="http://schemas.openxmlformats.org/officeDocument/2006/relationships/printerSettings" Target="../printerSettings/printerSettings110.bin"/><Relationship Id="rId1" Type="http://schemas.openxmlformats.org/officeDocument/2006/relationships/printerSettings" Target="../printerSettings/printerSettings109.bin"/><Relationship Id="rId4" Type="http://schemas.openxmlformats.org/officeDocument/2006/relationships/printerSettings" Target="../printerSettings/printerSettings11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7" Type="http://schemas.openxmlformats.org/officeDocument/2006/relationships/printerSettings" Target="../printerSettings/printerSettings8.bin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6" Type="http://schemas.openxmlformats.org/officeDocument/2006/relationships/hyperlink" Target="PET%20ENG%20WORK%20(1)/7-Workover%20Reports/1-MEL/4-SE/SE-4/3-(5-7-2015)/SKETCH/SE%204" TargetMode="External"/><Relationship Id="rId5" Type="http://schemas.openxmlformats.org/officeDocument/2006/relationships/hyperlink" Target="PET%20ENG%20WORK%20(1)/8-Workover%20Reports/1-MEL/4-SE/SE-4/1-(5-1-2013)/SKETCH/MELEIHA-SE-04.xlsx" TargetMode="External"/><Relationship Id="rId4" Type="http://schemas.openxmlformats.org/officeDocument/2006/relationships/hyperlink" Target="PET%20ENG%20WORK%20(1)/8-Workover%20Reports/1-MEL/4-SE/SE-4/2-(16-7-2014)/SKETCH/SKETCH.xls" TargetMode="Externa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2.bin"/><Relationship Id="rId3" Type="http://schemas.openxmlformats.org/officeDocument/2006/relationships/printerSettings" Target="../printerSettings/printerSettings11.bin"/><Relationship Id="rId7" Type="http://schemas.openxmlformats.org/officeDocument/2006/relationships/hyperlink" Target="PET%20ENG%20WORK%20(1)/7-Workover%20Reports/1-MEL/4-SE/SE-6/4-(17-11-2016)/SKETCH/SE-06%20FINAL%20COMPLETION%20SKETCH.xls" TargetMode="External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Relationship Id="rId6" Type="http://schemas.openxmlformats.org/officeDocument/2006/relationships/hyperlink" Target="PET%20ENG%20WORK%20(1)/7-Workover%20Reports/1-MEL/4-SE/SE-6/1-(16-10-2013)/sketch/SE-06%20COMPLETION%20SKETCH.xls" TargetMode="External"/><Relationship Id="rId5" Type="http://schemas.openxmlformats.org/officeDocument/2006/relationships/hyperlink" Target="PET%20ENG%20WORK%20(1)/7-Workover%20Reports/1-MEL/4-SE/SE-6/2-(15-8-2014)/SKETCH/SE-6%20COMPL.%20SKETCH.xls" TargetMode="External"/><Relationship Id="rId4" Type="http://schemas.openxmlformats.org/officeDocument/2006/relationships/hyperlink" Target="PET%20ENG%20WORK%20(1)/7-Workover%20Reports/1-MEL/4-SE/SE-6/3-(30-6-2015)/SKETCH/ANCKOR%20SE%2006.xls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5.bin"/><Relationship Id="rId2" Type="http://schemas.openxmlformats.org/officeDocument/2006/relationships/printerSettings" Target="../printerSettings/printerSettings14.bin"/><Relationship Id="rId1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6.bin"/><Relationship Id="rId4" Type="http://schemas.openxmlformats.org/officeDocument/2006/relationships/hyperlink" Target="PET%20ENG%20WORK%20(1)/7-Workover%20Reports/1-MEL/4-SE/SE-8/1-(25-9-2016)/SKETCH/SE-8.xls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9.bin"/><Relationship Id="rId2" Type="http://schemas.openxmlformats.org/officeDocument/2006/relationships/printerSettings" Target="../printerSettings/printerSettings18.bin"/><Relationship Id="rId1" Type="http://schemas.openxmlformats.org/officeDocument/2006/relationships/printerSettings" Target="../printerSettings/printerSettings17.bin"/><Relationship Id="rId5" Type="http://schemas.openxmlformats.org/officeDocument/2006/relationships/printerSettings" Target="../printerSettings/printerSettings20.bin"/><Relationship Id="rId4" Type="http://schemas.openxmlformats.org/officeDocument/2006/relationships/hyperlink" Target="PET%20ENG%20WORK%20(1)/7-Workover%20Reports/1-MEL/4-SE/SE-10/1-(26-4-2013)/sketch/SE-10%20Straddle%20sketch%206-May.xlsx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3.bin"/><Relationship Id="rId2" Type="http://schemas.openxmlformats.org/officeDocument/2006/relationships/printerSettings" Target="../printerSettings/printerSettings22.bin"/><Relationship Id="rId1" Type="http://schemas.openxmlformats.org/officeDocument/2006/relationships/printerSettings" Target="../printerSettings/printerSettings21.bin"/><Relationship Id="rId5" Type="http://schemas.openxmlformats.org/officeDocument/2006/relationships/printerSettings" Target="../printerSettings/printerSettings24.bin"/><Relationship Id="rId4" Type="http://schemas.openxmlformats.org/officeDocument/2006/relationships/hyperlink" Target="PET%20ENG%20WORK%20(1)/7-Workover%20Reports/1-MEL/4-SE/SE-11/1-(17-4-2013)/SKETCH/completion%20sketch.xls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7.bin"/><Relationship Id="rId2" Type="http://schemas.openxmlformats.org/officeDocument/2006/relationships/printerSettings" Target="../printerSettings/printerSettings26.bin"/><Relationship Id="rId1" Type="http://schemas.openxmlformats.org/officeDocument/2006/relationships/printerSettings" Target="../printerSettings/printerSettings25.bin"/><Relationship Id="rId4" Type="http://schemas.openxmlformats.org/officeDocument/2006/relationships/printerSettings" Target="../printerSettings/printerSettings2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1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C31:O31"/>
  <sheetViews>
    <sheetView workbookViewId="0">
      <selection activeCell="H40" sqref="H40"/>
    </sheetView>
  </sheetViews>
  <sheetFormatPr defaultRowHeight="15"/>
  <cols>
    <col min="4" max="4" width="12.5703125" customWidth="1"/>
    <col min="5" max="5" width="12.42578125" customWidth="1"/>
  </cols>
  <sheetData>
    <row r="31" spans="3:15" ht="18.75">
      <c r="C31" s="814" t="s">
        <v>967</v>
      </c>
      <c r="D31" s="814"/>
      <c r="H31" s="815" t="s">
        <v>27</v>
      </c>
      <c r="I31" s="815"/>
      <c r="N31" s="815" t="s">
        <v>968</v>
      </c>
      <c r="O31" s="815"/>
    </row>
  </sheetData>
  <customSheetViews>
    <customSheetView guid="{0844CA05-8743-4C94-A064-2B8F7267080E}">
      <selection activeCell="H40" sqref="H40"/>
      <pageMargins left="0.7" right="0.7" top="0.75" bottom="0.75" header="0.3" footer="0.3"/>
    </customSheetView>
    <customSheetView guid="{257C13E9-7F11-4D3D-B195-760B62ED7EA1}">
      <selection activeCell="H40" sqref="H40"/>
      <pageMargins left="0.7" right="0.7" top="0.75" bottom="0.75" header="0.3" footer="0.3"/>
    </customSheetView>
    <customSheetView guid="{7009FCE3-6810-450D-8A6C-9CEA3E9B616C}">
      <selection activeCell="H40" sqref="H40"/>
      <pageMargins left="0.7" right="0.7" top="0.75" bottom="0.75" header="0.3" footer="0.3"/>
    </customSheetView>
  </customSheetViews>
  <mergeCells count="3">
    <mergeCell ref="C31:D31"/>
    <mergeCell ref="H31:I31"/>
    <mergeCell ref="N31:O3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rgb="FFFF0000"/>
  </sheetPr>
  <dimension ref="A1:AR156"/>
  <sheetViews>
    <sheetView zoomScaleNormal="100" workbookViewId="0">
      <pane ySplit="6" topLeftCell="A87" activePane="bottomLeft" state="frozen"/>
      <selection pane="bottomLeft" activeCell="K94" sqref="K94"/>
    </sheetView>
  </sheetViews>
  <sheetFormatPr defaultRowHeight="15.75"/>
  <cols>
    <col min="1" max="1" width="11" style="53" customWidth="1"/>
    <col min="2" max="7" width="10.140625" style="16" customWidth="1"/>
    <col min="8" max="8" width="12.5703125" style="16" customWidth="1"/>
    <col min="9" max="9" width="10.140625" style="16" customWidth="1"/>
    <col min="10" max="10" width="18.140625" style="16" customWidth="1"/>
    <col min="11" max="11" width="18.140625" style="597" customWidth="1"/>
    <col min="12" max="12" width="73.140625" style="15" customWidth="1"/>
    <col min="13" max="16384" width="9.140625" style="6"/>
  </cols>
  <sheetData>
    <row r="1" spans="1:20" s="3" customFormat="1" ht="30.75" customHeight="1" thickTop="1">
      <c r="A1" s="829" t="s">
        <v>451</v>
      </c>
      <c r="B1" s="830"/>
      <c r="C1" s="830"/>
      <c r="D1" s="830"/>
      <c r="E1" s="830"/>
      <c r="F1" s="830"/>
      <c r="G1" s="830"/>
      <c r="H1" s="830"/>
      <c r="I1" s="830"/>
      <c r="J1" s="830"/>
      <c r="K1" s="830"/>
      <c r="L1" s="831"/>
      <c r="M1" s="2"/>
    </row>
    <row r="2" spans="1:20" ht="20.25" customHeight="1" thickBot="1">
      <c r="A2" s="823" t="s">
        <v>157</v>
      </c>
      <c r="B2" s="824"/>
      <c r="C2" s="820">
        <f>+(19+116+69)*25</f>
        <v>5100</v>
      </c>
      <c r="D2" s="821"/>
      <c r="E2" s="821"/>
      <c r="F2" s="822"/>
      <c r="G2" s="914"/>
      <c r="H2" s="915"/>
      <c r="I2" s="816" t="s">
        <v>158</v>
      </c>
      <c r="J2" s="817"/>
      <c r="K2" s="827" t="s">
        <v>168</v>
      </c>
      <c r="L2" s="828"/>
      <c r="M2" s="5"/>
    </row>
    <row r="3" spans="1:20" ht="20.25" customHeight="1" thickTop="1" thickBot="1">
      <c r="A3" s="823" t="s">
        <v>159</v>
      </c>
      <c r="B3" s="824"/>
      <c r="C3" s="820" t="s">
        <v>175</v>
      </c>
      <c r="D3" s="821"/>
      <c r="E3" s="821"/>
      <c r="F3" s="822"/>
      <c r="G3" s="1039" t="s">
        <v>340</v>
      </c>
      <c r="H3" s="1040"/>
      <c r="I3" s="816" t="s">
        <v>160</v>
      </c>
      <c r="J3" s="817"/>
      <c r="K3" s="827" t="s">
        <v>176</v>
      </c>
      <c r="L3" s="828"/>
      <c r="M3" s="5"/>
    </row>
    <row r="4" spans="1:20" ht="20.25" customHeight="1" thickTop="1">
      <c r="A4" s="823" t="s">
        <v>161</v>
      </c>
      <c r="B4" s="824"/>
      <c r="C4" s="820" t="s">
        <v>166</v>
      </c>
      <c r="D4" s="821"/>
      <c r="E4" s="821"/>
      <c r="F4" s="822"/>
      <c r="G4" s="914"/>
      <c r="H4" s="915"/>
      <c r="I4" s="816" t="s">
        <v>162</v>
      </c>
      <c r="J4" s="817"/>
      <c r="K4" s="827" t="s">
        <v>1025</v>
      </c>
      <c r="L4" s="828"/>
      <c r="M4" s="5"/>
    </row>
    <row r="5" spans="1:20" ht="86.25" customHeight="1" thickBot="1">
      <c r="A5" s="849" t="s">
        <v>163</v>
      </c>
      <c r="B5" s="850"/>
      <c r="C5" s="846" t="s">
        <v>1270</v>
      </c>
      <c r="D5" s="847"/>
      <c r="E5" s="847"/>
      <c r="F5" s="848"/>
      <c r="G5" s="851"/>
      <c r="H5" s="1032"/>
      <c r="I5" s="816" t="s">
        <v>255</v>
      </c>
      <c r="J5" s="817"/>
      <c r="K5" s="916" t="s">
        <v>1113</v>
      </c>
      <c r="L5" s="917"/>
      <c r="M5" s="1033" t="s">
        <v>1114</v>
      </c>
      <c r="N5" s="1034"/>
      <c r="O5" s="1034"/>
      <c r="P5" s="1034"/>
      <c r="Q5" s="1034"/>
      <c r="R5" s="1034"/>
      <c r="S5" s="1034"/>
      <c r="T5" s="1035"/>
    </row>
    <row r="6" spans="1:20" s="3" customFormat="1" ht="39" customHeight="1" thickTop="1" thickBot="1">
      <c r="A6" s="8" t="s">
        <v>0</v>
      </c>
      <c r="B6" s="9" t="s">
        <v>1</v>
      </c>
      <c r="C6" s="9" t="s">
        <v>2</v>
      </c>
      <c r="D6" s="9" t="s">
        <v>3</v>
      </c>
      <c r="E6" s="9" t="s">
        <v>4</v>
      </c>
      <c r="F6" s="9" t="s">
        <v>5</v>
      </c>
      <c r="G6" s="9" t="s">
        <v>6</v>
      </c>
      <c r="H6" s="9" t="s">
        <v>7</v>
      </c>
      <c r="I6" s="9" t="s">
        <v>8</v>
      </c>
      <c r="J6" s="9" t="s">
        <v>9</v>
      </c>
      <c r="K6" s="692" t="s">
        <v>1458</v>
      </c>
      <c r="L6" s="10" t="s">
        <v>10</v>
      </c>
      <c r="M6" s="2"/>
    </row>
    <row r="7" spans="1:20" ht="54" customHeight="1" thickTop="1">
      <c r="A7" s="11">
        <v>40600</v>
      </c>
      <c r="B7" s="12" t="s">
        <v>11</v>
      </c>
      <c r="C7" s="148">
        <v>175</v>
      </c>
      <c r="D7" s="148">
        <v>172</v>
      </c>
      <c r="E7" s="148">
        <v>2</v>
      </c>
      <c r="F7" s="148">
        <v>3</v>
      </c>
      <c r="G7" s="148">
        <v>165</v>
      </c>
      <c r="H7" s="12"/>
      <c r="I7" s="12"/>
      <c r="J7" s="12"/>
      <c r="K7" s="719" t="s">
        <v>1465</v>
      </c>
      <c r="L7" s="274" t="s">
        <v>1060</v>
      </c>
    </row>
    <row r="8" spans="1:20" ht="20.100000000000001" customHeight="1">
      <c r="A8" s="14">
        <v>40621</v>
      </c>
      <c r="B8" s="1" t="s">
        <v>116</v>
      </c>
      <c r="H8" s="1024" t="s">
        <v>41</v>
      </c>
      <c r="I8" s="1024"/>
      <c r="J8" s="1024"/>
      <c r="K8" s="623"/>
      <c r="L8" s="15" t="s">
        <v>42</v>
      </c>
    </row>
    <row r="9" spans="1:20" ht="20.100000000000001" customHeight="1">
      <c r="A9" s="14">
        <v>40745</v>
      </c>
      <c r="B9" s="1" t="s">
        <v>116</v>
      </c>
      <c r="C9" s="1"/>
      <c r="D9" s="1"/>
      <c r="E9" s="1"/>
      <c r="F9" s="1"/>
      <c r="G9" s="1"/>
      <c r="H9" s="1"/>
      <c r="I9" s="1"/>
      <c r="J9" s="1"/>
      <c r="K9" s="623"/>
      <c r="L9" s="15" t="s">
        <v>75</v>
      </c>
    </row>
    <row r="10" spans="1:20" ht="20.100000000000001" customHeight="1">
      <c r="A10" s="38">
        <v>40812</v>
      </c>
      <c r="B10" s="39" t="s">
        <v>11</v>
      </c>
      <c r="C10" s="149">
        <v>155</v>
      </c>
      <c r="D10" s="149">
        <v>151</v>
      </c>
      <c r="E10" s="149">
        <v>2</v>
      </c>
      <c r="F10" s="149" t="s">
        <v>63</v>
      </c>
      <c r="G10" s="149">
        <v>150</v>
      </c>
      <c r="H10" s="117"/>
      <c r="I10" s="117"/>
      <c r="J10" s="117"/>
      <c r="K10" s="117"/>
      <c r="L10" s="41" t="s">
        <v>94</v>
      </c>
    </row>
    <row r="11" spans="1:20" ht="20.100000000000001" customHeight="1" thickBot="1">
      <c r="A11" s="17">
        <v>40885</v>
      </c>
      <c r="B11" s="18" t="s">
        <v>20</v>
      </c>
      <c r="C11" s="980" t="s">
        <v>757</v>
      </c>
      <c r="D11" s="981"/>
      <c r="E11" s="981"/>
      <c r="F11" s="981"/>
      <c r="G11" s="981"/>
      <c r="H11" s="981"/>
      <c r="I11" s="981"/>
      <c r="J11" s="982"/>
      <c r="K11" s="612"/>
      <c r="L11" s="20"/>
    </row>
    <row r="12" spans="1:20" ht="20.100000000000001" customHeight="1" thickTop="1">
      <c r="A12" s="67">
        <v>40940</v>
      </c>
      <c r="B12" s="68" t="s">
        <v>11</v>
      </c>
      <c r="C12" s="78">
        <v>110</v>
      </c>
      <c r="D12" s="79">
        <f t="shared" ref="D12:D74" si="0">+C12*(100-E12)/100</f>
        <v>108.9</v>
      </c>
      <c r="E12" s="78">
        <v>1</v>
      </c>
      <c r="F12" s="78" t="s">
        <v>63</v>
      </c>
      <c r="G12" s="78">
        <v>150</v>
      </c>
      <c r="H12" s="68"/>
      <c r="I12" s="68"/>
      <c r="J12" s="68"/>
      <c r="K12" s="68"/>
      <c r="L12" s="69" t="s">
        <v>560</v>
      </c>
    </row>
    <row r="13" spans="1:20">
      <c r="A13" s="14">
        <v>40941</v>
      </c>
      <c r="B13" s="1" t="s">
        <v>116</v>
      </c>
      <c r="C13" s="1"/>
      <c r="D13" s="49"/>
      <c r="E13" s="1"/>
      <c r="F13" s="1"/>
      <c r="G13" s="1"/>
      <c r="H13" s="1"/>
      <c r="I13" s="1"/>
      <c r="J13" s="1"/>
      <c r="K13" s="623"/>
      <c r="L13" s="15" t="s">
        <v>758</v>
      </c>
    </row>
    <row r="14" spans="1:20" ht="20.100000000000001" customHeight="1">
      <c r="A14" s="14">
        <v>41001</v>
      </c>
      <c r="B14" s="1" t="s">
        <v>11</v>
      </c>
      <c r="C14" s="49">
        <v>95</v>
      </c>
      <c r="D14" s="49">
        <f t="shared" si="0"/>
        <v>94.05</v>
      </c>
      <c r="E14" s="49">
        <v>1</v>
      </c>
      <c r="F14" s="49">
        <f>565/D14</f>
        <v>6.0074428495481129</v>
      </c>
      <c r="G14" s="49">
        <v>170</v>
      </c>
      <c r="H14" s="49"/>
      <c r="I14" s="49"/>
      <c r="J14" s="49"/>
      <c r="K14" s="49"/>
      <c r="L14" s="15" t="s">
        <v>129</v>
      </c>
    </row>
    <row r="15" spans="1:20" ht="20.100000000000001" customHeight="1">
      <c r="A15" s="14">
        <v>41014</v>
      </c>
      <c r="B15" s="1" t="s">
        <v>116</v>
      </c>
      <c r="C15" s="49"/>
      <c r="D15" s="49"/>
      <c r="E15" s="49"/>
      <c r="F15" s="49"/>
      <c r="G15" s="49"/>
      <c r="H15" s="837" t="s">
        <v>41</v>
      </c>
      <c r="I15" s="841"/>
      <c r="J15" s="838"/>
      <c r="K15" s="566"/>
      <c r="L15" s="15" t="s">
        <v>759</v>
      </c>
    </row>
    <row r="16" spans="1:20" ht="20.100000000000001" customHeight="1">
      <c r="A16" s="14">
        <v>41177</v>
      </c>
      <c r="B16" s="1" t="s">
        <v>11</v>
      </c>
      <c r="C16" s="49">
        <v>90</v>
      </c>
      <c r="D16" s="49">
        <f t="shared" si="0"/>
        <v>89.1</v>
      </c>
      <c r="E16" s="49">
        <v>1</v>
      </c>
      <c r="F16" s="49"/>
      <c r="G16" s="49">
        <v>130</v>
      </c>
      <c r="H16" s="49"/>
      <c r="I16" s="49"/>
      <c r="J16" s="49"/>
      <c r="K16" s="49"/>
      <c r="L16" s="15" t="s">
        <v>17</v>
      </c>
    </row>
    <row r="17" spans="1:12" ht="20.100000000000001" customHeight="1" thickBot="1">
      <c r="A17" s="32">
        <v>41194</v>
      </c>
      <c r="B17" s="33" t="s">
        <v>116</v>
      </c>
      <c r="C17" s="35"/>
      <c r="D17" s="35"/>
      <c r="E17" s="35"/>
      <c r="F17" s="35"/>
      <c r="G17" s="35"/>
      <c r="H17" s="859" t="s">
        <v>41</v>
      </c>
      <c r="I17" s="860"/>
      <c r="J17" s="861"/>
      <c r="K17" s="574"/>
      <c r="L17" s="36" t="s">
        <v>760</v>
      </c>
    </row>
    <row r="18" spans="1:12" ht="20.100000000000001" customHeight="1" thickTop="1">
      <c r="A18" s="11">
        <v>41290</v>
      </c>
      <c r="B18" s="12" t="s">
        <v>116</v>
      </c>
      <c r="C18" s="126"/>
      <c r="D18" s="126"/>
      <c r="E18" s="126"/>
      <c r="F18" s="126"/>
      <c r="G18" s="126"/>
      <c r="H18" s="1015" t="s">
        <v>41</v>
      </c>
      <c r="I18" s="1016"/>
      <c r="J18" s="1017"/>
      <c r="K18" s="620"/>
      <c r="L18" s="69" t="s">
        <v>761</v>
      </c>
    </row>
    <row r="19" spans="1:12" ht="20.100000000000001" customHeight="1">
      <c r="A19" s="14">
        <v>41309</v>
      </c>
      <c r="B19" s="1" t="s">
        <v>11</v>
      </c>
      <c r="C19" s="49">
        <v>100</v>
      </c>
      <c r="D19" s="49">
        <f t="shared" si="0"/>
        <v>99</v>
      </c>
      <c r="E19" s="49">
        <v>1</v>
      </c>
      <c r="F19" s="49"/>
      <c r="G19" s="49">
        <v>160</v>
      </c>
      <c r="H19" s="49"/>
      <c r="I19" s="49"/>
      <c r="J19" s="49"/>
      <c r="K19" s="126"/>
      <c r="L19" s="13" t="s">
        <v>199</v>
      </c>
    </row>
    <row r="20" spans="1:12" ht="20.100000000000001" customHeight="1">
      <c r="A20" s="14">
        <v>41325</v>
      </c>
      <c r="B20" s="1" t="s">
        <v>20</v>
      </c>
      <c r="C20" s="837" t="s">
        <v>21</v>
      </c>
      <c r="D20" s="841"/>
      <c r="E20" s="841"/>
      <c r="F20" s="841"/>
      <c r="G20" s="841"/>
      <c r="H20" s="841"/>
      <c r="I20" s="841"/>
      <c r="J20" s="838"/>
      <c r="K20" s="566"/>
    </row>
    <row r="21" spans="1:12" ht="20.100000000000001" customHeight="1">
      <c r="A21" s="14">
        <v>41414</v>
      </c>
      <c r="B21" s="1" t="s">
        <v>11</v>
      </c>
      <c r="C21" s="49">
        <v>90</v>
      </c>
      <c r="D21" s="49">
        <f t="shared" si="0"/>
        <v>89.1</v>
      </c>
      <c r="E21" s="49">
        <v>1</v>
      </c>
      <c r="F21" s="49"/>
      <c r="G21" s="49">
        <v>140</v>
      </c>
      <c r="H21" s="49"/>
      <c r="I21" s="49"/>
      <c r="J21" s="49"/>
      <c r="K21" s="49"/>
      <c r="L21" s="15" t="s">
        <v>17</v>
      </c>
    </row>
    <row r="22" spans="1:12" ht="20.100000000000001" customHeight="1">
      <c r="A22" s="14">
        <v>41424</v>
      </c>
      <c r="B22" s="1" t="s">
        <v>18</v>
      </c>
      <c r="C22" s="837" t="s">
        <v>237</v>
      </c>
      <c r="D22" s="841"/>
      <c r="E22" s="841"/>
      <c r="F22" s="841"/>
      <c r="G22" s="841"/>
      <c r="H22" s="841"/>
      <c r="I22" s="841"/>
      <c r="J22" s="838"/>
      <c r="K22" s="566"/>
    </row>
    <row r="23" spans="1:12" ht="20.100000000000001" customHeight="1">
      <c r="A23" s="14">
        <v>41531</v>
      </c>
      <c r="B23" s="1" t="s">
        <v>116</v>
      </c>
      <c r="C23" s="49"/>
      <c r="D23" s="49"/>
      <c r="E23" s="49"/>
      <c r="F23" s="49"/>
      <c r="G23" s="49"/>
      <c r="H23" s="837" t="s">
        <v>41</v>
      </c>
      <c r="I23" s="841"/>
      <c r="J23" s="838"/>
      <c r="K23" s="566"/>
      <c r="L23" s="15" t="s">
        <v>762</v>
      </c>
    </row>
    <row r="24" spans="1:12" ht="20.100000000000001" customHeight="1">
      <c r="A24" s="14">
        <v>41536</v>
      </c>
      <c r="B24" s="1" t="s">
        <v>55</v>
      </c>
      <c r="C24" s="921" t="s">
        <v>226</v>
      </c>
      <c r="D24" s="922"/>
      <c r="E24" s="922"/>
      <c r="F24" s="922"/>
      <c r="G24" s="922"/>
      <c r="H24" s="922"/>
      <c r="I24" s="922"/>
      <c r="J24" s="923"/>
      <c r="K24" s="596"/>
    </row>
    <row r="25" spans="1:12" ht="20.100000000000001" customHeight="1">
      <c r="A25" s="886">
        <v>41549</v>
      </c>
      <c r="B25" s="1" t="s">
        <v>18</v>
      </c>
      <c r="C25" s="921" t="s">
        <v>239</v>
      </c>
      <c r="D25" s="922"/>
      <c r="E25" s="922"/>
      <c r="F25" s="922"/>
      <c r="G25" s="922"/>
      <c r="H25" s="922"/>
      <c r="I25" s="922"/>
      <c r="J25" s="923"/>
      <c r="K25" s="596"/>
    </row>
    <row r="26" spans="1:12" ht="20.100000000000001" customHeight="1">
      <c r="A26" s="887"/>
      <c r="B26" s="39" t="s">
        <v>11</v>
      </c>
      <c r="C26" s="88">
        <v>55</v>
      </c>
      <c r="D26" s="88">
        <f t="shared" si="0"/>
        <v>54.45</v>
      </c>
      <c r="E26" s="88">
        <v>1</v>
      </c>
      <c r="F26" s="88"/>
      <c r="G26" s="88">
        <v>150</v>
      </c>
      <c r="H26" s="88"/>
      <c r="I26" s="88"/>
      <c r="J26" s="88"/>
      <c r="K26" s="88"/>
      <c r="L26" s="41" t="s">
        <v>553</v>
      </c>
    </row>
    <row r="27" spans="1:12" ht="54.75" customHeight="1" thickBot="1">
      <c r="A27" s="17">
        <v>41583</v>
      </c>
      <c r="B27" s="18" t="s">
        <v>20</v>
      </c>
      <c r="C27" s="921" t="s">
        <v>763</v>
      </c>
      <c r="D27" s="922"/>
      <c r="E27" s="922"/>
      <c r="F27" s="922"/>
      <c r="G27" s="922"/>
      <c r="H27" s="922"/>
      <c r="I27" s="922"/>
      <c r="J27" s="923"/>
      <c r="K27" s="596"/>
      <c r="L27" s="20"/>
    </row>
    <row r="28" spans="1:12" ht="19.5" customHeight="1" thickTop="1">
      <c r="A28" s="21">
        <v>41640</v>
      </c>
      <c r="B28" s="22" t="s">
        <v>11</v>
      </c>
      <c r="C28" s="86">
        <v>75</v>
      </c>
      <c r="D28" s="86">
        <f t="shared" si="0"/>
        <v>74.25</v>
      </c>
      <c r="E28" s="86">
        <v>1</v>
      </c>
      <c r="F28" s="86"/>
      <c r="G28" s="86">
        <v>165</v>
      </c>
      <c r="H28" s="86"/>
      <c r="I28" s="86"/>
      <c r="J28" s="86"/>
      <c r="K28" s="86"/>
      <c r="L28" s="23" t="s">
        <v>250</v>
      </c>
    </row>
    <row r="29" spans="1:12" ht="19.5" customHeight="1">
      <c r="A29" s="38">
        <v>41706</v>
      </c>
      <c r="B29" s="39" t="s">
        <v>11</v>
      </c>
      <c r="C29" s="88">
        <v>50</v>
      </c>
      <c r="D29" s="88">
        <f t="shared" si="0"/>
        <v>47.5</v>
      </c>
      <c r="E29" s="88">
        <v>5</v>
      </c>
      <c r="F29" s="88"/>
      <c r="G29" s="88">
        <v>160</v>
      </c>
      <c r="H29" s="88"/>
      <c r="I29" s="88"/>
      <c r="J29" s="88"/>
      <c r="K29" s="88"/>
      <c r="L29" s="41" t="s">
        <v>764</v>
      </c>
    </row>
    <row r="30" spans="1:12" ht="20.100000000000001" customHeight="1">
      <c r="A30" s="38">
        <v>41756</v>
      </c>
      <c r="B30" s="39" t="s">
        <v>11</v>
      </c>
      <c r="C30" s="88">
        <v>45</v>
      </c>
      <c r="D30" s="88">
        <f t="shared" si="0"/>
        <v>42.75</v>
      </c>
      <c r="E30" s="88">
        <v>5</v>
      </c>
      <c r="F30" s="88"/>
      <c r="G30" s="88">
        <v>104</v>
      </c>
      <c r="H30" s="88"/>
      <c r="I30" s="88"/>
      <c r="J30" s="88"/>
      <c r="K30" s="88"/>
      <c r="L30" s="41" t="s">
        <v>765</v>
      </c>
    </row>
    <row r="31" spans="1:12" ht="25.5" customHeight="1">
      <c r="A31" s="14">
        <v>41798</v>
      </c>
      <c r="B31" s="1" t="s">
        <v>116</v>
      </c>
      <c r="C31" s="49"/>
      <c r="D31" s="49"/>
      <c r="E31" s="49"/>
      <c r="F31" s="49"/>
      <c r="G31" s="49"/>
      <c r="H31" s="837" t="s">
        <v>41</v>
      </c>
      <c r="I31" s="841"/>
      <c r="J31" s="838"/>
      <c r="K31" s="566"/>
      <c r="L31" s="42" t="s">
        <v>300</v>
      </c>
    </row>
    <row r="32" spans="1:12" ht="36" customHeight="1">
      <c r="A32" s="14">
        <v>41811</v>
      </c>
      <c r="B32" s="1" t="s">
        <v>30</v>
      </c>
      <c r="C32" s="853" t="s">
        <v>766</v>
      </c>
      <c r="D32" s="854"/>
      <c r="E32" s="854"/>
      <c r="F32" s="854"/>
      <c r="G32" s="854"/>
      <c r="H32" s="854"/>
      <c r="I32" s="854"/>
      <c r="J32" s="855"/>
      <c r="K32" s="573"/>
    </row>
    <row r="33" spans="1:12" ht="56.25" customHeight="1">
      <c r="A33" s="14">
        <v>41818</v>
      </c>
      <c r="B33" s="164" t="s">
        <v>27</v>
      </c>
      <c r="C33" s="853" t="s">
        <v>767</v>
      </c>
      <c r="D33" s="854"/>
      <c r="E33" s="854"/>
      <c r="F33" s="854"/>
      <c r="G33" s="854"/>
      <c r="H33" s="854"/>
      <c r="I33" s="854"/>
      <c r="J33" s="855"/>
      <c r="K33" s="573"/>
    </row>
    <row r="34" spans="1:12" ht="21.75" customHeight="1">
      <c r="A34" s="14">
        <v>41855</v>
      </c>
      <c r="B34" s="1" t="s">
        <v>11</v>
      </c>
      <c r="C34" s="16">
        <v>105</v>
      </c>
      <c r="D34" s="49">
        <f t="shared" si="0"/>
        <v>99.75</v>
      </c>
      <c r="E34" s="49">
        <v>5</v>
      </c>
      <c r="F34" s="49"/>
      <c r="G34" s="49">
        <v>132</v>
      </c>
      <c r="H34" s="49"/>
      <c r="I34" s="49"/>
      <c r="J34" s="49"/>
      <c r="K34" s="49"/>
      <c r="L34" s="42" t="s">
        <v>199</v>
      </c>
    </row>
    <row r="35" spans="1:12" ht="20.100000000000001" customHeight="1">
      <c r="A35" s="24">
        <v>41867</v>
      </c>
      <c r="B35" s="25" t="s">
        <v>11</v>
      </c>
      <c r="C35" s="104">
        <v>105</v>
      </c>
      <c r="D35" s="72">
        <f t="shared" si="0"/>
        <v>81.900000000000006</v>
      </c>
      <c r="E35" s="72">
        <v>22</v>
      </c>
      <c r="F35" s="72"/>
      <c r="G35" s="72">
        <v>125</v>
      </c>
      <c r="H35" s="72"/>
      <c r="I35" s="72"/>
      <c r="J35" s="72"/>
      <c r="K35" s="72"/>
      <c r="L35" s="31" t="s">
        <v>321</v>
      </c>
    </row>
    <row r="36" spans="1:12" ht="20.100000000000001" customHeight="1">
      <c r="A36" s="24">
        <v>41877</v>
      </c>
      <c r="B36" s="25" t="s">
        <v>116</v>
      </c>
      <c r="C36" s="104"/>
      <c r="D36" s="72"/>
      <c r="E36" s="104"/>
      <c r="F36" s="104"/>
      <c r="G36" s="104"/>
      <c r="H36" s="1036" t="s">
        <v>41</v>
      </c>
      <c r="I36" s="1037"/>
      <c r="J36" s="1038"/>
      <c r="K36" s="626"/>
      <c r="L36" s="27" t="s">
        <v>334</v>
      </c>
    </row>
    <row r="37" spans="1:12">
      <c r="A37" s="14">
        <v>41893</v>
      </c>
      <c r="B37" s="1" t="s">
        <v>11</v>
      </c>
      <c r="C37" s="16">
        <v>120</v>
      </c>
      <c r="D37" s="49">
        <f t="shared" si="0"/>
        <v>93.6</v>
      </c>
      <c r="E37" s="49">
        <v>22</v>
      </c>
      <c r="F37" s="49"/>
      <c r="G37" s="49">
        <v>125</v>
      </c>
      <c r="H37" s="49"/>
      <c r="I37" s="49"/>
      <c r="J37" s="49"/>
      <c r="K37" s="49"/>
      <c r="L37" s="15" t="s">
        <v>346</v>
      </c>
    </row>
    <row r="38" spans="1:12" ht="20.100000000000001" customHeight="1">
      <c r="A38" s="38">
        <v>41950</v>
      </c>
      <c r="B38" s="39" t="s">
        <v>11</v>
      </c>
      <c r="C38" s="102">
        <v>80</v>
      </c>
      <c r="D38" s="88">
        <f t="shared" si="0"/>
        <v>62.4</v>
      </c>
      <c r="E38" s="88">
        <v>22</v>
      </c>
      <c r="F38" s="88"/>
      <c r="G38" s="88">
        <v>125</v>
      </c>
      <c r="H38" s="88"/>
      <c r="I38" s="88"/>
      <c r="J38" s="88"/>
      <c r="K38" s="88"/>
      <c r="L38" s="41" t="s">
        <v>346</v>
      </c>
    </row>
    <row r="39" spans="1:12" ht="20.100000000000001" customHeight="1">
      <c r="A39" s="14">
        <v>41960</v>
      </c>
      <c r="B39" s="1" t="s">
        <v>11</v>
      </c>
      <c r="C39" s="16">
        <v>120</v>
      </c>
      <c r="D39" s="49">
        <f t="shared" si="0"/>
        <v>93.6</v>
      </c>
      <c r="E39" s="49">
        <v>22</v>
      </c>
      <c r="F39" s="49"/>
      <c r="G39" s="49">
        <v>120</v>
      </c>
      <c r="H39" s="49"/>
      <c r="I39" s="49"/>
      <c r="J39" s="49"/>
      <c r="K39" s="49"/>
      <c r="L39" s="15" t="s">
        <v>346</v>
      </c>
    </row>
    <row r="40" spans="1:12">
      <c r="A40" s="14">
        <v>41964</v>
      </c>
      <c r="B40" s="1" t="s">
        <v>116</v>
      </c>
      <c r="C40" s="1"/>
      <c r="D40" s="49"/>
      <c r="E40" s="49"/>
      <c r="F40" s="49"/>
      <c r="G40" s="49"/>
      <c r="H40" s="837" t="s">
        <v>41</v>
      </c>
      <c r="I40" s="841"/>
      <c r="J40" s="838"/>
      <c r="K40" s="566"/>
      <c r="L40" s="15" t="s">
        <v>768</v>
      </c>
    </row>
    <row r="41" spans="1:12">
      <c r="A41" s="38">
        <v>41975</v>
      </c>
      <c r="B41" s="39" t="s">
        <v>11</v>
      </c>
      <c r="C41" s="102">
        <v>80</v>
      </c>
      <c r="D41" s="88">
        <f t="shared" si="0"/>
        <v>62.4</v>
      </c>
      <c r="E41" s="88">
        <v>22</v>
      </c>
      <c r="F41" s="88"/>
      <c r="G41" s="88">
        <v>120</v>
      </c>
      <c r="H41" s="88"/>
      <c r="I41" s="88"/>
      <c r="J41" s="88"/>
      <c r="K41" s="88"/>
      <c r="L41" s="41" t="s">
        <v>346</v>
      </c>
    </row>
    <row r="42" spans="1:12" ht="20.100000000000001" customHeight="1" thickBot="1">
      <c r="A42" s="32">
        <v>41988</v>
      </c>
      <c r="B42" s="33" t="s">
        <v>11</v>
      </c>
      <c r="C42" s="34">
        <v>95</v>
      </c>
      <c r="D42" s="35">
        <f t="shared" si="0"/>
        <v>74.099999999999994</v>
      </c>
      <c r="E42" s="35">
        <v>22</v>
      </c>
      <c r="F42" s="35"/>
      <c r="G42" s="35">
        <v>120</v>
      </c>
      <c r="H42" s="35"/>
      <c r="I42" s="35"/>
      <c r="J42" s="35"/>
      <c r="K42" s="35"/>
      <c r="L42" s="36" t="s">
        <v>346</v>
      </c>
    </row>
    <row r="43" spans="1:12" ht="30" customHeight="1" thickTop="1">
      <c r="A43" s="898">
        <v>42039</v>
      </c>
      <c r="B43" s="117" t="s">
        <v>11</v>
      </c>
      <c r="C43" s="117">
        <v>140</v>
      </c>
      <c r="D43" s="118">
        <f t="shared" si="0"/>
        <v>109.2</v>
      </c>
      <c r="E43" s="118">
        <v>22</v>
      </c>
      <c r="F43" s="118"/>
      <c r="G43" s="118">
        <v>150</v>
      </c>
      <c r="H43" s="118"/>
      <c r="I43" s="118"/>
      <c r="J43" s="118"/>
      <c r="K43" s="118"/>
      <c r="L43" s="145" t="s">
        <v>769</v>
      </c>
    </row>
    <row r="44" spans="1:12" ht="20.100000000000001" customHeight="1">
      <c r="A44" s="873"/>
      <c r="B44" s="1" t="s">
        <v>116</v>
      </c>
      <c r="C44" s="1"/>
      <c r="D44" s="49"/>
      <c r="E44" s="49"/>
      <c r="F44" s="49"/>
      <c r="G44" s="49"/>
      <c r="H44" s="837" t="s">
        <v>41</v>
      </c>
      <c r="I44" s="841"/>
      <c r="J44" s="838"/>
      <c r="K44" s="566"/>
      <c r="L44" s="15" t="s">
        <v>768</v>
      </c>
    </row>
    <row r="45" spans="1:12" ht="20.100000000000001" customHeight="1">
      <c r="A45" s="17">
        <v>42121</v>
      </c>
      <c r="B45" s="18" t="s">
        <v>11</v>
      </c>
      <c r="C45" s="19">
        <v>95</v>
      </c>
      <c r="D45" s="26">
        <f>+C45*(100-E45)/100</f>
        <v>76</v>
      </c>
      <c r="E45" s="26">
        <v>20</v>
      </c>
      <c r="F45" s="26"/>
      <c r="G45" s="26">
        <v>130</v>
      </c>
      <c r="H45" s="26"/>
      <c r="I45" s="26"/>
      <c r="J45" s="26"/>
      <c r="K45" s="26"/>
      <c r="L45" s="20" t="s">
        <v>199</v>
      </c>
    </row>
    <row r="46" spans="1:12" ht="20.100000000000001" customHeight="1">
      <c r="A46" s="14">
        <v>42135</v>
      </c>
      <c r="B46" s="1" t="s">
        <v>116</v>
      </c>
      <c r="C46" s="1"/>
      <c r="D46" s="49"/>
      <c r="E46" s="49"/>
      <c r="F46" s="49"/>
      <c r="G46" s="49"/>
      <c r="H46" s="837" t="s">
        <v>41</v>
      </c>
      <c r="I46" s="841"/>
      <c r="J46" s="838"/>
      <c r="K46" s="566"/>
      <c r="L46" s="15" t="s">
        <v>770</v>
      </c>
    </row>
    <row r="47" spans="1:12">
      <c r="A47" s="14">
        <v>42180</v>
      </c>
      <c r="B47" s="1" t="s">
        <v>11</v>
      </c>
      <c r="C47" s="19">
        <v>95</v>
      </c>
      <c r="D47" s="49">
        <f t="shared" si="0"/>
        <v>76</v>
      </c>
      <c r="E47" s="49">
        <v>20</v>
      </c>
      <c r="F47" s="49"/>
      <c r="G47" s="49">
        <v>110</v>
      </c>
      <c r="H47" s="49"/>
      <c r="I47" s="49"/>
      <c r="J47" s="49"/>
      <c r="K47" s="49"/>
      <c r="L47" s="15" t="s">
        <v>389</v>
      </c>
    </row>
    <row r="48" spans="1:12" ht="30" customHeight="1">
      <c r="A48" s="14">
        <v>42313</v>
      </c>
      <c r="B48" s="1" t="s">
        <v>116</v>
      </c>
      <c r="C48" s="49"/>
      <c r="D48" s="49"/>
      <c r="E48" s="49"/>
      <c r="F48" s="49"/>
      <c r="G48" s="49"/>
      <c r="H48" s="853" t="s">
        <v>41</v>
      </c>
      <c r="I48" s="854"/>
      <c r="J48" s="855"/>
      <c r="K48" s="573"/>
      <c r="L48" s="42" t="s">
        <v>409</v>
      </c>
    </row>
    <row r="49" spans="1:44">
      <c r="A49" s="14">
        <v>42323</v>
      </c>
      <c r="B49" s="1" t="s">
        <v>11</v>
      </c>
      <c r="C49" s="19">
        <v>85</v>
      </c>
      <c r="D49" s="49">
        <f t="shared" si="0"/>
        <v>68</v>
      </c>
      <c r="E49" s="49">
        <v>20</v>
      </c>
      <c r="F49" s="49"/>
      <c r="G49" s="49">
        <v>185</v>
      </c>
      <c r="H49" s="1"/>
      <c r="I49" s="1"/>
      <c r="J49" s="1"/>
      <c r="K49" s="623"/>
      <c r="L49" s="15" t="s">
        <v>415</v>
      </c>
    </row>
    <row r="50" spans="1:44" ht="64.5" customHeight="1">
      <c r="A50" s="14">
        <v>42336</v>
      </c>
      <c r="B50" s="1" t="s">
        <v>20</v>
      </c>
      <c r="C50" s="853" t="s">
        <v>882</v>
      </c>
      <c r="D50" s="854"/>
      <c r="E50" s="854"/>
      <c r="F50" s="854"/>
      <c r="G50" s="854"/>
      <c r="H50" s="854"/>
      <c r="I50" s="854"/>
      <c r="J50" s="855"/>
      <c r="K50" s="573"/>
    </row>
    <row r="51" spans="1:44">
      <c r="A51" s="24">
        <v>42342</v>
      </c>
      <c r="B51" s="25" t="s">
        <v>11</v>
      </c>
      <c r="C51" s="25">
        <v>70</v>
      </c>
      <c r="D51" s="72">
        <f t="shared" si="0"/>
        <v>56</v>
      </c>
      <c r="E51" s="25">
        <v>20</v>
      </c>
      <c r="F51" s="25"/>
      <c r="G51" s="25">
        <v>125</v>
      </c>
      <c r="H51" s="25"/>
      <c r="I51" s="25"/>
      <c r="J51" s="25"/>
      <c r="K51" s="25"/>
      <c r="L51" s="31" t="s">
        <v>884</v>
      </c>
    </row>
    <row r="52" spans="1:44">
      <c r="A52" s="14">
        <v>42358</v>
      </c>
      <c r="B52" s="176" t="s">
        <v>11</v>
      </c>
      <c r="C52" s="1">
        <v>80</v>
      </c>
      <c r="D52" s="49">
        <f t="shared" si="0"/>
        <v>64</v>
      </c>
      <c r="E52" s="1">
        <v>20</v>
      </c>
      <c r="F52" s="1"/>
      <c r="G52" s="1">
        <v>175</v>
      </c>
      <c r="H52" s="1"/>
      <c r="I52" s="1"/>
      <c r="J52" s="1"/>
      <c r="K52" s="623"/>
      <c r="L52" s="15" t="s">
        <v>890</v>
      </c>
    </row>
    <row r="53" spans="1:44" ht="16.5" thickBot="1">
      <c r="A53" s="318">
        <v>42117</v>
      </c>
      <c r="B53" s="18" t="s">
        <v>11</v>
      </c>
      <c r="C53" s="18">
        <v>95</v>
      </c>
      <c r="D53" s="26">
        <f t="shared" si="0"/>
        <v>76</v>
      </c>
      <c r="E53" s="18">
        <v>20</v>
      </c>
      <c r="F53" s="18"/>
      <c r="G53" s="18">
        <v>110</v>
      </c>
      <c r="H53" s="18"/>
      <c r="I53" s="18"/>
      <c r="J53" s="18"/>
      <c r="K53" s="18"/>
      <c r="L53" s="20" t="s">
        <v>346</v>
      </c>
    </row>
    <row r="54" spans="1:44" ht="20.100000000000001" customHeight="1" thickTop="1">
      <c r="A54" s="67">
        <v>42397</v>
      </c>
      <c r="B54" s="68" t="s">
        <v>11</v>
      </c>
      <c r="C54" s="68">
        <v>75</v>
      </c>
      <c r="D54" s="79">
        <f t="shared" si="0"/>
        <v>60</v>
      </c>
      <c r="E54" s="68">
        <v>20</v>
      </c>
      <c r="F54" s="68"/>
      <c r="G54" s="68">
        <v>125</v>
      </c>
      <c r="H54" s="68"/>
      <c r="I54" s="68"/>
      <c r="J54" s="68"/>
      <c r="K54" s="68"/>
      <c r="L54" s="69" t="s">
        <v>346</v>
      </c>
    </row>
    <row r="55" spans="1:44" ht="20.100000000000001" customHeight="1">
      <c r="A55" s="324">
        <v>42412</v>
      </c>
      <c r="B55" s="325" t="s">
        <v>11</v>
      </c>
      <c r="C55" s="325">
        <v>80</v>
      </c>
      <c r="D55" s="49">
        <f t="shared" si="0"/>
        <v>57.6</v>
      </c>
      <c r="E55" s="325">
        <v>28</v>
      </c>
      <c r="F55" s="325"/>
      <c r="G55" s="325">
        <v>100</v>
      </c>
      <c r="H55" s="325"/>
      <c r="I55" s="325"/>
      <c r="J55" s="325"/>
      <c r="K55" s="623"/>
      <c r="L55" s="15" t="s">
        <v>346</v>
      </c>
    </row>
    <row r="56" spans="1:44" ht="36.75" customHeight="1">
      <c r="A56" s="14">
        <v>42414</v>
      </c>
      <c r="B56" s="197" t="s">
        <v>20</v>
      </c>
      <c r="C56" s="853" t="s">
        <v>904</v>
      </c>
      <c r="D56" s="854"/>
      <c r="E56" s="854"/>
      <c r="F56" s="854"/>
      <c r="G56" s="854"/>
      <c r="H56" s="854"/>
      <c r="I56" s="854"/>
      <c r="J56" s="855"/>
      <c r="K56" s="573"/>
    </row>
    <row r="57" spans="1:44" ht="20.100000000000001" customHeight="1">
      <c r="A57" s="14">
        <v>42418</v>
      </c>
      <c r="B57" s="198" t="s">
        <v>11</v>
      </c>
      <c r="C57" s="1">
        <v>70</v>
      </c>
      <c r="D57" s="49">
        <f t="shared" si="0"/>
        <v>50.4</v>
      </c>
      <c r="E57" s="1">
        <v>28</v>
      </c>
      <c r="F57" s="1"/>
      <c r="G57" s="1">
        <v>120</v>
      </c>
      <c r="H57" s="1"/>
      <c r="I57" s="1"/>
      <c r="J57" s="1"/>
      <c r="K57" s="623"/>
      <c r="L57" s="15" t="s">
        <v>346</v>
      </c>
    </row>
    <row r="58" spans="1:44" ht="20.100000000000001" customHeight="1">
      <c r="A58" s="14">
        <v>42422</v>
      </c>
      <c r="B58" s="199" t="s">
        <v>11</v>
      </c>
      <c r="C58" s="1">
        <v>80</v>
      </c>
      <c r="D58" s="49">
        <f t="shared" si="0"/>
        <v>57.6</v>
      </c>
      <c r="E58" s="1">
        <v>28</v>
      </c>
      <c r="F58" s="1"/>
      <c r="G58" s="1">
        <v>125</v>
      </c>
      <c r="H58" s="1"/>
      <c r="I58" s="1"/>
      <c r="J58" s="1"/>
      <c r="K58" s="623"/>
      <c r="L58" s="15" t="s">
        <v>346</v>
      </c>
    </row>
    <row r="59" spans="1:44" ht="20.100000000000001" customHeight="1">
      <c r="A59" s="38">
        <v>42431</v>
      </c>
      <c r="B59" s="39" t="s">
        <v>11</v>
      </c>
      <c r="C59" s="39">
        <v>140</v>
      </c>
      <c r="D59" s="88">
        <f t="shared" si="0"/>
        <v>100.8</v>
      </c>
      <c r="E59" s="39">
        <v>28</v>
      </c>
      <c r="F59" s="39"/>
      <c r="G59" s="39">
        <v>125</v>
      </c>
      <c r="H59" s="39"/>
      <c r="I59" s="39"/>
      <c r="J59" s="39"/>
      <c r="K59" s="39"/>
      <c r="L59" s="41" t="s">
        <v>346</v>
      </c>
    </row>
    <row r="60" spans="1:44" ht="38.25" customHeight="1">
      <c r="A60" s="14">
        <v>42454</v>
      </c>
      <c r="B60" s="210" t="s">
        <v>20</v>
      </c>
      <c r="C60" s="853" t="s">
        <v>927</v>
      </c>
      <c r="D60" s="854"/>
      <c r="E60" s="854"/>
      <c r="F60" s="854"/>
      <c r="G60" s="854"/>
      <c r="H60" s="854"/>
      <c r="I60" s="854"/>
      <c r="J60" s="855"/>
      <c r="K60" s="573"/>
    </row>
    <row r="61" spans="1:44" ht="20.100000000000001" customHeight="1">
      <c r="A61" s="14">
        <v>42466</v>
      </c>
      <c r="B61" s="217" t="s">
        <v>116</v>
      </c>
      <c r="C61" s="1"/>
      <c r="D61" s="49"/>
      <c r="E61" s="1"/>
      <c r="F61" s="1"/>
      <c r="G61" s="1"/>
      <c r="H61" s="1007" t="s">
        <v>933</v>
      </c>
      <c r="I61" s="1008"/>
      <c r="J61" s="1009"/>
      <c r="K61" s="614"/>
      <c r="L61" s="15" t="s">
        <v>934</v>
      </c>
    </row>
    <row r="62" spans="1:44" s="218" customFormat="1" ht="20.100000000000001" customHeight="1">
      <c r="A62" s="38">
        <v>42468</v>
      </c>
      <c r="B62" s="39" t="s">
        <v>11</v>
      </c>
      <c r="C62" s="39">
        <v>53</v>
      </c>
      <c r="D62" s="88">
        <f t="shared" si="0"/>
        <v>38.159999999999997</v>
      </c>
      <c r="E62" s="39">
        <v>28</v>
      </c>
      <c r="F62" s="39"/>
      <c r="G62" s="39">
        <v>128</v>
      </c>
      <c r="H62" s="39"/>
      <c r="I62" s="39"/>
      <c r="J62" s="39"/>
      <c r="K62" s="39"/>
      <c r="L62" s="41" t="s">
        <v>346</v>
      </c>
      <c r="M62" s="219"/>
      <c r="N62" s="219"/>
      <c r="O62" s="219"/>
      <c r="P62" s="219"/>
      <c r="Q62" s="219"/>
      <c r="R62" s="219"/>
      <c r="S62" s="219"/>
      <c r="T62" s="219"/>
      <c r="U62" s="219"/>
      <c r="V62" s="219"/>
      <c r="W62" s="219"/>
      <c r="X62" s="219"/>
      <c r="Y62" s="219"/>
      <c r="Z62" s="219"/>
      <c r="AA62" s="219"/>
      <c r="AB62" s="219"/>
      <c r="AC62" s="219"/>
      <c r="AD62" s="219"/>
      <c r="AE62" s="219"/>
      <c r="AF62" s="219"/>
      <c r="AG62" s="219"/>
      <c r="AH62" s="219"/>
      <c r="AI62" s="219"/>
      <c r="AJ62" s="219"/>
      <c r="AK62" s="219"/>
      <c r="AL62" s="219"/>
      <c r="AM62" s="219"/>
      <c r="AN62" s="219"/>
      <c r="AO62" s="219"/>
      <c r="AP62" s="219"/>
      <c r="AQ62" s="219"/>
      <c r="AR62" s="219"/>
    </row>
    <row r="63" spans="1:44">
      <c r="A63" s="38">
        <v>42475</v>
      </c>
      <c r="B63" s="39" t="s">
        <v>11</v>
      </c>
      <c r="C63" s="39">
        <v>115</v>
      </c>
      <c r="D63" s="88">
        <f t="shared" si="0"/>
        <v>82.8</v>
      </c>
      <c r="E63" s="39">
        <v>28</v>
      </c>
      <c r="F63" s="39"/>
      <c r="G63" s="39">
        <v>125</v>
      </c>
      <c r="H63" s="39"/>
      <c r="I63" s="39"/>
      <c r="J63" s="39"/>
      <c r="K63" s="39"/>
      <c r="L63" s="41" t="s">
        <v>346</v>
      </c>
    </row>
    <row r="64" spans="1:44" ht="20.100000000000001" customHeight="1">
      <c r="A64" s="38">
        <v>42490</v>
      </c>
      <c r="B64" s="39" t="s">
        <v>11</v>
      </c>
      <c r="C64" s="39">
        <v>110</v>
      </c>
      <c r="D64" s="88">
        <f t="shared" si="0"/>
        <v>79.2</v>
      </c>
      <c r="E64" s="39">
        <v>28</v>
      </c>
      <c r="F64" s="39"/>
      <c r="G64" s="39">
        <v>125</v>
      </c>
      <c r="H64" s="39"/>
      <c r="I64" s="39"/>
      <c r="J64" s="39"/>
      <c r="K64" s="39"/>
      <c r="L64" s="41" t="s">
        <v>346</v>
      </c>
    </row>
    <row r="65" spans="1:12" ht="20.100000000000001" customHeight="1">
      <c r="A65" s="38">
        <v>42515</v>
      </c>
      <c r="B65" s="39" t="s">
        <v>11</v>
      </c>
      <c r="C65" s="39">
        <v>70</v>
      </c>
      <c r="D65" s="88">
        <f t="shared" si="0"/>
        <v>50.4</v>
      </c>
      <c r="E65" s="39">
        <v>28</v>
      </c>
      <c r="F65" s="39"/>
      <c r="G65" s="39">
        <v>125</v>
      </c>
      <c r="H65" s="39"/>
      <c r="I65" s="39"/>
      <c r="J65" s="39"/>
      <c r="K65" s="39"/>
      <c r="L65" s="41" t="s">
        <v>346</v>
      </c>
    </row>
    <row r="66" spans="1:12" ht="48" customHeight="1">
      <c r="A66" s="14">
        <v>42535</v>
      </c>
      <c r="B66" s="225" t="s">
        <v>20</v>
      </c>
      <c r="C66" s="853" t="s">
        <v>986</v>
      </c>
      <c r="D66" s="854"/>
      <c r="E66" s="854"/>
      <c r="F66" s="854"/>
      <c r="G66" s="854"/>
      <c r="H66" s="854"/>
      <c r="I66" s="854"/>
      <c r="J66" s="855"/>
      <c r="K66" s="573"/>
    </row>
    <row r="67" spans="1:12" ht="123.75" customHeight="1">
      <c r="A67" s="457">
        <v>42576</v>
      </c>
      <c r="B67" s="458" t="s">
        <v>27</v>
      </c>
      <c r="C67" s="1004" t="s">
        <v>985</v>
      </c>
      <c r="D67" s="1044"/>
      <c r="E67" s="1044"/>
      <c r="F67" s="1044"/>
      <c r="G67" s="1044"/>
      <c r="H67" s="1044"/>
      <c r="I67" s="1044"/>
      <c r="J67" s="1045"/>
      <c r="K67" s="721" t="s">
        <v>1052</v>
      </c>
      <c r="L67" s="459" t="s">
        <v>1058</v>
      </c>
    </row>
    <row r="68" spans="1:12">
      <c r="A68" s="14">
        <v>42592</v>
      </c>
      <c r="B68" s="1" t="s">
        <v>116</v>
      </c>
      <c r="C68" s="1"/>
      <c r="D68" s="49"/>
      <c r="E68" s="1"/>
      <c r="F68" s="1"/>
      <c r="G68" s="1"/>
      <c r="H68" s="986" t="s">
        <v>933</v>
      </c>
      <c r="I68" s="987"/>
      <c r="J68" s="988"/>
      <c r="K68" s="615"/>
      <c r="L68" s="15" t="s">
        <v>979</v>
      </c>
    </row>
    <row r="69" spans="1:12">
      <c r="A69" s="14">
        <v>42603</v>
      </c>
      <c r="B69" s="230" t="s">
        <v>18</v>
      </c>
      <c r="C69" s="837" t="s">
        <v>1422</v>
      </c>
      <c r="D69" s="841"/>
      <c r="E69" s="841"/>
      <c r="F69" s="841"/>
      <c r="G69" s="841"/>
      <c r="H69" s="841"/>
      <c r="I69" s="841"/>
      <c r="J69" s="838"/>
      <c r="K69" s="566"/>
    </row>
    <row r="70" spans="1:12">
      <c r="A70" s="14">
        <v>42632</v>
      </c>
      <c r="B70" s="232" t="s">
        <v>18</v>
      </c>
      <c r="C70" s="837" t="s">
        <v>987</v>
      </c>
      <c r="D70" s="841"/>
      <c r="E70" s="841"/>
      <c r="F70" s="841"/>
      <c r="G70" s="841"/>
      <c r="H70" s="841"/>
      <c r="I70" s="841"/>
      <c r="J70" s="838"/>
      <c r="K70" s="566"/>
    </row>
    <row r="71" spans="1:12" ht="69.75" customHeight="1">
      <c r="A71" s="410">
        <v>42635</v>
      </c>
      <c r="B71" s="411" t="s">
        <v>23</v>
      </c>
      <c r="C71" s="1041" t="s">
        <v>990</v>
      </c>
      <c r="D71" s="1042"/>
      <c r="E71" s="1042"/>
      <c r="F71" s="1042"/>
      <c r="G71" s="1042"/>
      <c r="H71" s="1042"/>
      <c r="I71" s="1042"/>
      <c r="J71" s="1043"/>
      <c r="K71" s="627" t="s">
        <v>1464</v>
      </c>
      <c r="L71" s="436" t="s">
        <v>1059</v>
      </c>
    </row>
    <row r="72" spans="1:12">
      <c r="A72" s="14">
        <v>42638</v>
      </c>
      <c r="B72" s="1" t="s">
        <v>116</v>
      </c>
      <c r="C72" s="1"/>
      <c r="D72" s="179"/>
      <c r="E72" s="1"/>
      <c r="F72" s="1"/>
      <c r="G72" s="1"/>
      <c r="H72" s="1007" t="s">
        <v>933</v>
      </c>
      <c r="I72" s="1008"/>
      <c r="J72" s="1009"/>
      <c r="K72" s="614"/>
      <c r="L72" s="15" t="s">
        <v>992</v>
      </c>
    </row>
    <row r="73" spans="1:12" ht="20.100000000000001" customHeight="1">
      <c r="A73" s="14">
        <v>42639</v>
      </c>
      <c r="B73" s="1" t="s">
        <v>11</v>
      </c>
      <c r="C73" s="1">
        <v>95</v>
      </c>
      <c r="D73" s="179">
        <f t="shared" si="0"/>
        <v>71.25</v>
      </c>
      <c r="E73" s="1">
        <v>25</v>
      </c>
      <c r="F73" s="1"/>
      <c r="G73" s="1">
        <v>152</v>
      </c>
      <c r="H73" s="1"/>
      <c r="I73" s="1"/>
      <c r="J73" s="1"/>
      <c r="K73" s="623"/>
      <c r="L73" s="15" t="s">
        <v>993</v>
      </c>
    </row>
    <row r="74" spans="1:12" ht="16.5" thickBot="1">
      <c r="A74" s="32">
        <v>42712</v>
      </c>
      <c r="B74" s="33" t="s">
        <v>11</v>
      </c>
      <c r="C74" s="33">
        <v>65</v>
      </c>
      <c r="D74" s="188">
        <f t="shared" si="0"/>
        <v>52</v>
      </c>
      <c r="E74" s="33">
        <v>20</v>
      </c>
      <c r="F74" s="33"/>
      <c r="G74" s="33">
        <v>210</v>
      </c>
      <c r="H74" s="33"/>
      <c r="I74" s="33"/>
      <c r="J74" s="33"/>
      <c r="K74" s="33"/>
      <c r="L74" s="36" t="s">
        <v>17</v>
      </c>
    </row>
    <row r="75" spans="1:12" ht="16.5" thickTop="1">
      <c r="A75" s="312">
        <v>42823</v>
      </c>
      <c r="B75" s="314" t="s">
        <v>116</v>
      </c>
      <c r="C75" s="314"/>
      <c r="D75" s="267"/>
      <c r="E75" s="314"/>
      <c r="F75" s="314"/>
      <c r="G75" s="314"/>
      <c r="H75" s="1007" t="s">
        <v>933</v>
      </c>
      <c r="I75" s="1008"/>
      <c r="J75" s="1009"/>
      <c r="K75" s="614"/>
      <c r="L75" s="15" t="s">
        <v>1093</v>
      </c>
    </row>
    <row r="76" spans="1:12">
      <c r="A76" s="14">
        <v>42827</v>
      </c>
      <c r="B76" s="317" t="s">
        <v>11</v>
      </c>
      <c r="C76" s="1">
        <v>45</v>
      </c>
      <c r="D76" s="179">
        <f>+C76*(100-E76)/100</f>
        <v>36</v>
      </c>
      <c r="E76" s="1">
        <v>20</v>
      </c>
      <c r="F76" s="1"/>
      <c r="G76" s="1">
        <v>190</v>
      </c>
      <c r="H76" s="1"/>
      <c r="I76" s="1"/>
      <c r="J76" s="1"/>
      <c r="K76" s="623"/>
      <c r="L76" s="15" t="s">
        <v>1097</v>
      </c>
    </row>
    <row r="77" spans="1:12" ht="23.25" customHeight="1">
      <c r="A77" s="14">
        <v>42837</v>
      </c>
      <c r="B77" s="1" t="s">
        <v>20</v>
      </c>
      <c r="C77" s="931" t="s">
        <v>1100</v>
      </c>
      <c r="D77" s="932"/>
      <c r="E77" s="932"/>
      <c r="F77" s="932"/>
      <c r="G77" s="932"/>
      <c r="H77" s="932"/>
      <c r="I77" s="932"/>
      <c r="J77" s="933"/>
      <c r="K77" s="599"/>
    </row>
    <row r="78" spans="1:12">
      <c r="A78" s="14">
        <v>42846</v>
      </c>
      <c r="B78" s="373" t="s">
        <v>20</v>
      </c>
      <c r="C78" s="931" t="s">
        <v>179</v>
      </c>
      <c r="D78" s="932"/>
      <c r="E78" s="932"/>
      <c r="F78" s="932"/>
      <c r="G78" s="932"/>
      <c r="H78" s="932"/>
      <c r="I78" s="932"/>
      <c r="J78" s="933"/>
      <c r="K78" s="599"/>
    </row>
    <row r="79" spans="1:12" ht="48" customHeight="1">
      <c r="A79" s="14">
        <v>42848</v>
      </c>
      <c r="B79" s="1" t="s">
        <v>20</v>
      </c>
      <c r="C79" s="895" t="s">
        <v>1110</v>
      </c>
      <c r="D79" s="896"/>
      <c r="E79" s="896"/>
      <c r="F79" s="896"/>
      <c r="G79" s="896"/>
      <c r="H79" s="896"/>
      <c r="I79" s="896"/>
      <c r="J79" s="897"/>
      <c r="K79" s="582"/>
      <c r="L79" s="6"/>
    </row>
    <row r="80" spans="1:12" ht="20.100000000000001" customHeight="1">
      <c r="A80" s="14">
        <v>42854</v>
      </c>
      <c r="B80" s="374" t="s">
        <v>11</v>
      </c>
      <c r="C80" s="1">
        <v>30</v>
      </c>
      <c r="D80" s="179">
        <f t="shared" ref="D80:D143" si="1">+C80*(100-E80)/100</f>
        <v>24</v>
      </c>
      <c r="E80" s="1">
        <v>20</v>
      </c>
      <c r="F80" s="1"/>
      <c r="G80" s="1">
        <v>260</v>
      </c>
      <c r="H80" s="1"/>
      <c r="I80" s="1"/>
      <c r="J80" s="1"/>
      <c r="K80" s="623"/>
      <c r="L80" s="6" t="s">
        <v>1097</v>
      </c>
    </row>
    <row r="81" spans="1:12" ht="20.100000000000001" customHeight="1">
      <c r="A81" s="14">
        <v>42979</v>
      </c>
      <c r="B81" s="1" t="s">
        <v>11</v>
      </c>
      <c r="C81" s="1">
        <v>35</v>
      </c>
      <c r="D81" s="179">
        <f t="shared" si="1"/>
        <v>15.75</v>
      </c>
      <c r="E81" s="1">
        <v>55</v>
      </c>
      <c r="F81" s="1"/>
      <c r="G81" s="1">
        <v>240</v>
      </c>
      <c r="H81" s="1"/>
      <c r="I81" s="1"/>
      <c r="J81" s="1"/>
      <c r="K81" s="623"/>
      <c r="L81" s="6" t="s">
        <v>1097</v>
      </c>
    </row>
    <row r="82" spans="1:12" ht="50.25" customHeight="1">
      <c r="A82" s="14">
        <v>43001</v>
      </c>
      <c r="B82" s="1" t="s">
        <v>20</v>
      </c>
      <c r="C82" s="895" t="s">
        <v>1166</v>
      </c>
      <c r="D82" s="896"/>
      <c r="E82" s="896"/>
      <c r="F82" s="896"/>
      <c r="G82" s="896"/>
      <c r="H82" s="896"/>
      <c r="I82" s="896"/>
      <c r="J82" s="897"/>
      <c r="K82" s="582"/>
      <c r="L82" s="6"/>
    </row>
    <row r="83" spans="1:12" ht="39.75" customHeight="1">
      <c r="A83" s="14">
        <v>43009</v>
      </c>
      <c r="B83" s="401" t="s">
        <v>20</v>
      </c>
      <c r="C83" s="895" t="s">
        <v>1168</v>
      </c>
      <c r="D83" s="896"/>
      <c r="E83" s="896"/>
      <c r="F83" s="896"/>
      <c r="G83" s="896"/>
      <c r="H83" s="896"/>
      <c r="I83" s="896"/>
      <c r="J83" s="897"/>
      <c r="K83" s="582"/>
      <c r="L83" s="6"/>
    </row>
    <row r="84" spans="1:12" ht="20.100000000000001" customHeight="1">
      <c r="A84" s="14">
        <v>43019</v>
      </c>
      <c r="B84" s="1" t="s">
        <v>116</v>
      </c>
      <c r="C84" s="1"/>
      <c r="D84" s="179"/>
      <c r="E84" s="1"/>
      <c r="F84" s="1"/>
      <c r="G84" s="1"/>
      <c r="H84" s="1" t="s">
        <v>933</v>
      </c>
      <c r="I84" s="1"/>
      <c r="J84" s="1"/>
      <c r="K84" s="623"/>
      <c r="L84" s="6" t="s">
        <v>1173</v>
      </c>
    </row>
    <row r="85" spans="1:12" ht="20.100000000000001" customHeight="1" thickBot="1">
      <c r="A85" s="32">
        <v>43073</v>
      </c>
      <c r="B85" s="33" t="s">
        <v>11</v>
      </c>
      <c r="C85" s="33">
        <v>37</v>
      </c>
      <c r="D85" s="188">
        <f t="shared" si="1"/>
        <v>16.649999999999999</v>
      </c>
      <c r="E85" s="33">
        <v>55</v>
      </c>
      <c r="F85" s="33"/>
      <c r="G85" s="33">
        <v>190</v>
      </c>
      <c r="H85" s="33"/>
      <c r="I85" s="33"/>
      <c r="J85" s="33"/>
      <c r="K85" s="33"/>
      <c r="L85" s="355" t="s">
        <v>1097</v>
      </c>
    </row>
    <row r="86" spans="1:12" ht="37.5" customHeight="1" thickTop="1">
      <c r="A86" s="416">
        <v>43121</v>
      </c>
      <c r="B86" s="417" t="s">
        <v>1083</v>
      </c>
      <c r="C86" s="1029" t="s">
        <v>1200</v>
      </c>
      <c r="D86" s="1030"/>
      <c r="E86" s="1030"/>
      <c r="F86" s="1030"/>
      <c r="G86" s="1030"/>
      <c r="H86" s="1030"/>
      <c r="I86" s="1030"/>
      <c r="J86" s="1031"/>
      <c r="K86" s="625"/>
      <c r="L86" s="418"/>
    </row>
    <row r="87" spans="1:12" ht="52.5" customHeight="1">
      <c r="A87" s="14">
        <v>43205</v>
      </c>
      <c r="B87" s="1" t="s">
        <v>30</v>
      </c>
      <c r="C87" s="895" t="s">
        <v>1227</v>
      </c>
      <c r="D87" s="896"/>
      <c r="E87" s="896"/>
      <c r="F87" s="896"/>
      <c r="G87" s="896"/>
      <c r="H87" s="896"/>
      <c r="I87" s="896"/>
      <c r="J87" s="897"/>
      <c r="K87" s="582"/>
      <c r="L87" s="302" t="s">
        <v>1226</v>
      </c>
    </row>
    <row r="88" spans="1:12" ht="51" customHeight="1">
      <c r="A88" s="81">
        <v>43323</v>
      </c>
      <c r="B88" s="82" t="s">
        <v>20</v>
      </c>
      <c r="C88" s="1026" t="s">
        <v>1271</v>
      </c>
      <c r="D88" s="1027"/>
      <c r="E88" s="1027"/>
      <c r="F88" s="1027"/>
      <c r="G88" s="1027"/>
      <c r="H88" s="1027"/>
      <c r="I88" s="1027"/>
      <c r="J88" s="1028"/>
      <c r="K88" s="624"/>
      <c r="L88" s="302" t="s">
        <v>1272</v>
      </c>
    </row>
    <row r="89" spans="1:12">
      <c r="A89" s="14">
        <v>43323</v>
      </c>
      <c r="B89" s="1" t="s">
        <v>11</v>
      </c>
      <c r="C89" s="1">
        <v>75</v>
      </c>
      <c r="D89" s="179">
        <f t="shared" si="1"/>
        <v>26.25</v>
      </c>
      <c r="E89" s="1">
        <v>65</v>
      </c>
      <c r="F89" s="1"/>
      <c r="G89" s="1">
        <v>130</v>
      </c>
      <c r="H89" s="1"/>
      <c r="I89" s="1"/>
      <c r="J89" s="1"/>
      <c r="K89" s="623"/>
      <c r="L89" s="6" t="s">
        <v>1199</v>
      </c>
    </row>
    <row r="90" spans="1:12" ht="20.100000000000001" customHeight="1">
      <c r="A90" s="14">
        <v>43400</v>
      </c>
      <c r="B90" s="1" t="s">
        <v>11</v>
      </c>
      <c r="C90" s="1">
        <v>45</v>
      </c>
      <c r="D90" s="179">
        <f t="shared" si="1"/>
        <v>15.75</v>
      </c>
      <c r="E90" s="1">
        <v>65</v>
      </c>
      <c r="F90" s="1"/>
      <c r="G90" s="1">
        <v>180</v>
      </c>
      <c r="H90" s="1"/>
      <c r="I90" s="1"/>
      <c r="J90" s="1"/>
      <c r="K90" s="623"/>
      <c r="L90" s="6" t="s">
        <v>1304</v>
      </c>
    </row>
    <row r="91" spans="1:12" ht="16.5" thickBot="1">
      <c r="A91" s="32">
        <v>43408</v>
      </c>
      <c r="B91" s="33" t="s">
        <v>18</v>
      </c>
      <c r="C91" s="946" t="s">
        <v>1327</v>
      </c>
      <c r="D91" s="947"/>
      <c r="E91" s="947"/>
      <c r="F91" s="947"/>
      <c r="G91" s="947"/>
      <c r="H91" s="947"/>
      <c r="I91" s="947"/>
      <c r="J91" s="948"/>
      <c r="K91" s="602"/>
      <c r="L91" s="355"/>
    </row>
    <row r="92" spans="1:12" ht="16.5" thickTop="1">
      <c r="A92" s="493">
        <v>43600</v>
      </c>
      <c r="B92" s="494" t="s">
        <v>55</v>
      </c>
      <c r="C92" s="839" t="s">
        <v>1374</v>
      </c>
      <c r="D92" s="1025"/>
      <c r="E92" s="1025"/>
      <c r="F92" s="1025"/>
      <c r="G92" s="1025"/>
      <c r="H92" s="1025"/>
      <c r="I92" s="1025"/>
      <c r="J92" s="840"/>
      <c r="K92" s="695"/>
      <c r="L92" s="418"/>
    </row>
    <row r="93" spans="1:12">
      <c r="A93" s="14">
        <v>43954</v>
      </c>
      <c r="B93" s="1" t="s">
        <v>18</v>
      </c>
      <c r="C93" s="895" t="s">
        <v>1435</v>
      </c>
      <c r="D93" s="896"/>
      <c r="E93" s="896"/>
      <c r="F93" s="896"/>
      <c r="G93" s="896"/>
      <c r="H93" s="896"/>
      <c r="I93" s="896"/>
      <c r="J93" s="897"/>
      <c r="K93" s="582"/>
      <c r="L93" s="6"/>
    </row>
    <row r="94" spans="1:12" ht="20.100000000000001" customHeight="1">
      <c r="A94" s="14"/>
      <c r="B94" s="1"/>
      <c r="C94" s="1"/>
      <c r="D94" s="179">
        <f t="shared" si="1"/>
        <v>0</v>
      </c>
      <c r="E94" s="1"/>
      <c r="F94" s="1"/>
      <c r="G94" s="1"/>
      <c r="H94" s="1"/>
      <c r="I94" s="1"/>
      <c r="J94" s="1"/>
      <c r="K94" s="623"/>
      <c r="L94" s="6"/>
    </row>
    <row r="95" spans="1:12" ht="20.100000000000001" customHeight="1">
      <c r="A95" s="14"/>
      <c r="B95" s="1"/>
      <c r="C95" s="1"/>
      <c r="D95" s="179">
        <f t="shared" si="1"/>
        <v>0</v>
      </c>
      <c r="E95" s="1"/>
      <c r="F95" s="1"/>
      <c r="G95" s="1"/>
      <c r="H95" s="1"/>
      <c r="I95" s="1"/>
      <c r="J95" s="1"/>
      <c r="K95" s="623"/>
      <c r="L95" s="6"/>
    </row>
    <row r="96" spans="1:12" ht="20.100000000000001" customHeight="1">
      <c r="A96" s="14"/>
      <c r="B96" s="1"/>
      <c r="C96" s="1"/>
      <c r="D96" s="179">
        <f t="shared" si="1"/>
        <v>0</v>
      </c>
      <c r="E96" s="1"/>
      <c r="F96" s="1"/>
      <c r="G96" s="1"/>
      <c r="H96" s="1"/>
      <c r="I96" s="1"/>
      <c r="J96" s="1"/>
      <c r="K96" s="623"/>
      <c r="L96" s="6"/>
    </row>
    <row r="97" spans="1:12" ht="20.100000000000001" customHeight="1">
      <c r="A97" s="14"/>
      <c r="B97" s="1"/>
      <c r="C97" s="1"/>
      <c r="D97" s="179">
        <f t="shared" si="1"/>
        <v>0</v>
      </c>
      <c r="E97" s="1"/>
      <c r="F97" s="1"/>
      <c r="G97" s="1"/>
      <c r="H97" s="1"/>
      <c r="I97" s="1"/>
      <c r="J97" s="1"/>
      <c r="K97" s="623"/>
      <c r="L97" s="6"/>
    </row>
    <row r="98" spans="1:12">
      <c r="A98" s="14"/>
      <c r="B98" s="1"/>
      <c r="C98" s="1"/>
      <c r="D98" s="179">
        <f t="shared" si="1"/>
        <v>0</v>
      </c>
      <c r="E98" s="1"/>
      <c r="F98" s="1"/>
      <c r="G98" s="1"/>
      <c r="H98" s="1"/>
      <c r="I98" s="1"/>
      <c r="J98" s="1"/>
      <c r="K98" s="623"/>
      <c r="L98" s="6"/>
    </row>
    <row r="99" spans="1:12">
      <c r="A99" s="14"/>
      <c r="B99" s="1"/>
      <c r="C99" s="1"/>
      <c r="D99" s="179">
        <f t="shared" si="1"/>
        <v>0</v>
      </c>
      <c r="E99" s="1"/>
      <c r="F99" s="1"/>
      <c r="G99" s="1"/>
      <c r="H99" s="1"/>
      <c r="I99" s="1"/>
      <c r="J99" s="1"/>
      <c r="K99" s="623"/>
      <c r="L99" s="6"/>
    </row>
    <row r="100" spans="1:12">
      <c r="A100" s="14"/>
      <c r="B100" s="1"/>
      <c r="C100" s="1"/>
      <c r="D100" s="179">
        <f t="shared" si="1"/>
        <v>0</v>
      </c>
      <c r="E100" s="1"/>
      <c r="F100" s="1">
        <f>19+69-30</f>
        <v>58</v>
      </c>
      <c r="G100" s="1"/>
      <c r="H100" s="1"/>
      <c r="I100" s="1"/>
      <c r="J100" s="1"/>
      <c r="K100" s="623"/>
      <c r="L100" s="6"/>
    </row>
    <row r="101" spans="1:12" ht="20.100000000000001" customHeight="1">
      <c r="A101" s="14"/>
      <c r="B101" s="1"/>
      <c r="C101" s="1"/>
      <c r="D101" s="179">
        <f t="shared" si="1"/>
        <v>0</v>
      </c>
      <c r="E101" s="1"/>
      <c r="F101" s="1"/>
      <c r="G101" s="1"/>
      <c r="H101" s="1"/>
      <c r="I101" s="1"/>
      <c r="J101" s="1"/>
      <c r="K101" s="623"/>
      <c r="L101" s="6"/>
    </row>
    <row r="102" spans="1:12">
      <c r="A102" s="14"/>
      <c r="B102" s="1"/>
      <c r="C102" s="1"/>
      <c r="D102" s="179">
        <f t="shared" si="1"/>
        <v>0</v>
      </c>
      <c r="E102" s="1"/>
      <c r="F102" s="1"/>
      <c r="G102" s="1"/>
      <c r="H102" s="1"/>
      <c r="I102" s="1"/>
      <c r="J102" s="1"/>
      <c r="K102" s="623"/>
      <c r="L102" s="6"/>
    </row>
    <row r="103" spans="1:12">
      <c r="A103" s="14"/>
      <c r="B103" s="1"/>
      <c r="C103" s="1"/>
      <c r="D103" s="179">
        <f t="shared" si="1"/>
        <v>0</v>
      </c>
      <c r="E103" s="1"/>
      <c r="F103" s="1"/>
      <c r="G103" s="1"/>
      <c r="H103" s="1"/>
      <c r="I103" s="1"/>
      <c r="J103" s="1"/>
      <c r="K103" s="623"/>
      <c r="L103" s="6"/>
    </row>
    <row r="104" spans="1:12">
      <c r="A104" s="14"/>
      <c r="B104" s="1"/>
      <c r="C104" s="1"/>
      <c r="D104" s="179">
        <f t="shared" si="1"/>
        <v>0</v>
      </c>
      <c r="E104" s="1"/>
      <c r="F104" s="1"/>
      <c r="G104" s="1"/>
      <c r="H104" s="1"/>
      <c r="I104" s="1"/>
      <c r="J104" s="1"/>
      <c r="K104" s="623"/>
      <c r="L104" s="6"/>
    </row>
    <row r="105" spans="1:12" ht="20.100000000000001" customHeight="1">
      <c r="A105" s="14"/>
      <c r="B105" s="1"/>
      <c r="C105" s="1"/>
      <c r="D105" s="179">
        <f t="shared" si="1"/>
        <v>0</v>
      </c>
      <c r="E105" s="1"/>
      <c r="F105" s="1"/>
      <c r="G105" s="1"/>
      <c r="H105" s="1"/>
      <c r="I105" s="1"/>
      <c r="J105" s="1"/>
      <c r="K105" s="623"/>
      <c r="L105" s="6"/>
    </row>
    <row r="106" spans="1:12" ht="20.100000000000001" customHeight="1">
      <c r="A106" s="14"/>
      <c r="B106" s="1"/>
      <c r="C106" s="1"/>
      <c r="D106" s="179">
        <f t="shared" si="1"/>
        <v>0</v>
      </c>
      <c r="E106" s="1"/>
      <c r="F106" s="1"/>
      <c r="G106" s="1"/>
      <c r="H106" s="1"/>
      <c r="I106" s="1"/>
      <c r="J106" s="1"/>
      <c r="K106" s="623"/>
      <c r="L106" s="6"/>
    </row>
    <row r="107" spans="1:12">
      <c r="A107" s="14"/>
      <c r="B107" s="1"/>
      <c r="C107" s="1"/>
      <c r="D107" s="179">
        <f t="shared" si="1"/>
        <v>0</v>
      </c>
      <c r="E107" s="1"/>
      <c r="F107" s="1"/>
      <c r="G107" s="1"/>
      <c r="H107" s="1"/>
      <c r="I107" s="1"/>
      <c r="J107" s="1"/>
      <c r="K107" s="623"/>
      <c r="L107" s="6"/>
    </row>
    <row r="108" spans="1:12">
      <c r="A108" s="14"/>
      <c r="B108" s="1"/>
      <c r="C108" s="1"/>
      <c r="D108" s="179">
        <f t="shared" si="1"/>
        <v>0</v>
      </c>
      <c r="E108" s="1"/>
      <c r="F108" s="1"/>
      <c r="G108" s="1"/>
      <c r="H108" s="1"/>
      <c r="I108" s="1"/>
      <c r="J108" s="1"/>
      <c r="K108" s="623"/>
      <c r="L108" s="6"/>
    </row>
    <row r="109" spans="1:12">
      <c r="A109" s="14"/>
      <c r="B109" s="1"/>
      <c r="C109" s="1"/>
      <c r="D109" s="179">
        <f t="shared" si="1"/>
        <v>0</v>
      </c>
      <c r="E109" s="1"/>
      <c r="F109" s="1"/>
      <c r="G109" s="1"/>
      <c r="H109" s="1"/>
      <c r="I109" s="1"/>
      <c r="J109" s="1"/>
      <c r="K109" s="623"/>
      <c r="L109" s="6"/>
    </row>
    <row r="110" spans="1:12">
      <c r="A110" s="14"/>
      <c r="B110" s="1"/>
      <c r="C110" s="1"/>
      <c r="D110" s="179">
        <f t="shared" si="1"/>
        <v>0</v>
      </c>
      <c r="E110" s="1"/>
      <c r="F110" s="1"/>
      <c r="G110" s="1"/>
      <c r="H110" s="1"/>
      <c r="I110" s="1"/>
      <c r="J110" s="1"/>
      <c r="K110" s="623"/>
      <c r="L110" s="6"/>
    </row>
    <row r="111" spans="1:12">
      <c r="A111" s="14"/>
      <c r="B111" s="1"/>
      <c r="C111" s="1"/>
      <c r="D111" s="179">
        <f t="shared" si="1"/>
        <v>0</v>
      </c>
      <c r="E111" s="1"/>
      <c r="F111" s="1"/>
      <c r="G111" s="1"/>
      <c r="H111" s="1"/>
      <c r="I111" s="1"/>
      <c r="J111" s="1"/>
      <c r="K111" s="623"/>
      <c r="L111" s="6"/>
    </row>
    <row r="112" spans="1:12">
      <c r="A112" s="14"/>
      <c r="B112" s="1"/>
      <c r="C112" s="1"/>
      <c r="D112" s="179">
        <f t="shared" si="1"/>
        <v>0</v>
      </c>
      <c r="E112" s="1"/>
      <c r="F112" s="1"/>
      <c r="G112" s="1"/>
      <c r="H112" s="1"/>
      <c r="I112" s="1"/>
      <c r="J112" s="1"/>
      <c r="K112" s="623"/>
      <c r="L112" s="6"/>
    </row>
    <row r="113" spans="1:12" ht="20.100000000000001" customHeight="1">
      <c r="A113" s="14"/>
      <c r="B113" s="1"/>
      <c r="C113" s="1"/>
      <c r="D113" s="179">
        <f t="shared" si="1"/>
        <v>0</v>
      </c>
      <c r="E113" s="1"/>
      <c r="F113" s="1"/>
      <c r="G113" s="1"/>
      <c r="H113" s="1"/>
      <c r="I113" s="1"/>
      <c r="J113" s="1"/>
      <c r="K113" s="623"/>
      <c r="L113" s="6"/>
    </row>
    <row r="114" spans="1:12" ht="20.100000000000001" customHeight="1">
      <c r="A114" s="14"/>
      <c r="B114" s="1"/>
      <c r="C114" s="1"/>
      <c r="D114" s="179">
        <f t="shared" si="1"/>
        <v>0</v>
      </c>
      <c r="E114" s="1"/>
      <c r="F114" s="1"/>
      <c r="G114" s="1"/>
      <c r="H114" s="1"/>
      <c r="I114" s="1"/>
      <c r="J114" s="1"/>
      <c r="K114" s="623"/>
      <c r="L114" s="6"/>
    </row>
    <row r="115" spans="1:12" ht="20.100000000000001" customHeight="1">
      <c r="A115" s="14"/>
      <c r="B115" s="1"/>
      <c r="C115" s="1"/>
      <c r="D115" s="179">
        <f t="shared" si="1"/>
        <v>0</v>
      </c>
      <c r="E115" s="1"/>
      <c r="F115" s="1"/>
      <c r="G115" s="1"/>
      <c r="H115" s="1"/>
      <c r="I115" s="1"/>
      <c r="J115" s="1"/>
      <c r="K115" s="623"/>
      <c r="L115" s="6"/>
    </row>
    <row r="116" spans="1:12" ht="20.100000000000001" customHeight="1">
      <c r="A116" s="14"/>
      <c r="B116" s="1"/>
      <c r="C116" s="1"/>
      <c r="D116" s="179">
        <f t="shared" si="1"/>
        <v>0</v>
      </c>
      <c r="E116" s="1"/>
      <c r="F116" s="1"/>
      <c r="G116" s="1"/>
      <c r="H116" s="1"/>
      <c r="I116" s="1"/>
      <c r="J116" s="1"/>
      <c r="K116" s="623"/>
      <c r="L116" s="6"/>
    </row>
    <row r="117" spans="1:12">
      <c r="A117" s="14"/>
      <c r="B117" s="1"/>
      <c r="C117" s="1"/>
      <c r="D117" s="179">
        <f t="shared" si="1"/>
        <v>0</v>
      </c>
      <c r="E117" s="1"/>
      <c r="F117" s="1"/>
      <c r="G117" s="1"/>
      <c r="H117" s="1"/>
      <c r="I117" s="1"/>
      <c r="J117" s="1"/>
      <c r="K117" s="623"/>
      <c r="L117" s="6"/>
    </row>
    <row r="118" spans="1:12" ht="20.100000000000001" customHeight="1">
      <c r="A118" s="14"/>
      <c r="B118" s="1"/>
      <c r="C118" s="1"/>
      <c r="D118" s="179">
        <f t="shared" si="1"/>
        <v>0</v>
      </c>
      <c r="E118" s="1"/>
      <c r="F118" s="1"/>
      <c r="G118" s="1"/>
      <c r="H118" s="1"/>
      <c r="I118" s="1"/>
      <c r="J118" s="1"/>
      <c r="K118" s="623"/>
      <c r="L118" s="6"/>
    </row>
    <row r="119" spans="1:12" ht="20.100000000000001" customHeight="1">
      <c r="A119" s="14"/>
      <c r="B119" s="1"/>
      <c r="C119" s="1"/>
      <c r="D119" s="179">
        <f t="shared" si="1"/>
        <v>0</v>
      </c>
      <c r="E119" s="1"/>
      <c r="F119" s="1"/>
      <c r="G119" s="1"/>
      <c r="H119" s="1"/>
      <c r="I119" s="1"/>
      <c r="J119" s="1"/>
      <c r="K119" s="623"/>
      <c r="L119" s="6"/>
    </row>
    <row r="120" spans="1:12" ht="20.100000000000001" customHeight="1">
      <c r="A120" s="14"/>
      <c r="B120" s="1"/>
      <c r="C120" s="1"/>
      <c r="D120" s="179">
        <f t="shared" si="1"/>
        <v>0</v>
      </c>
      <c r="E120" s="1"/>
      <c r="F120" s="1"/>
      <c r="G120" s="1"/>
      <c r="H120" s="1"/>
      <c r="I120" s="1"/>
      <c r="J120" s="1"/>
      <c r="K120" s="623"/>
      <c r="L120" s="6"/>
    </row>
    <row r="121" spans="1:12" ht="20.100000000000001" customHeight="1">
      <c r="A121" s="14"/>
      <c r="B121" s="1"/>
      <c r="C121" s="1"/>
      <c r="D121" s="179">
        <f t="shared" si="1"/>
        <v>0</v>
      </c>
      <c r="E121" s="1"/>
      <c r="F121" s="1"/>
      <c r="G121" s="1"/>
      <c r="H121" s="1"/>
      <c r="I121" s="1"/>
      <c r="J121" s="1"/>
      <c r="K121" s="623"/>
      <c r="L121" s="6"/>
    </row>
    <row r="122" spans="1:12" ht="20.100000000000001" customHeight="1">
      <c r="A122" s="14"/>
      <c r="B122" s="1"/>
      <c r="C122" s="1"/>
      <c r="D122" s="179">
        <f t="shared" si="1"/>
        <v>0</v>
      </c>
      <c r="E122" s="1"/>
      <c r="F122" s="1"/>
      <c r="G122" s="1"/>
      <c r="H122" s="1"/>
      <c r="I122" s="1"/>
      <c r="J122" s="1"/>
      <c r="K122" s="623"/>
      <c r="L122" s="6"/>
    </row>
    <row r="123" spans="1:12" ht="20.100000000000001" customHeight="1">
      <c r="A123" s="14"/>
      <c r="B123" s="1"/>
      <c r="C123" s="1"/>
      <c r="D123" s="179">
        <f t="shared" si="1"/>
        <v>0</v>
      </c>
      <c r="E123" s="1"/>
      <c r="F123" s="1"/>
      <c r="G123" s="1"/>
      <c r="H123" s="1"/>
      <c r="I123" s="1"/>
      <c r="J123" s="1"/>
      <c r="K123" s="623"/>
      <c r="L123" s="6"/>
    </row>
    <row r="124" spans="1:12" ht="20.100000000000001" customHeight="1">
      <c r="A124" s="14"/>
      <c r="B124" s="1"/>
      <c r="C124" s="1"/>
      <c r="D124" s="179">
        <f t="shared" si="1"/>
        <v>0</v>
      </c>
      <c r="E124" s="1"/>
      <c r="F124" s="1"/>
      <c r="G124" s="1"/>
      <c r="H124" s="1"/>
      <c r="I124" s="1"/>
      <c r="J124" s="1"/>
      <c r="K124" s="623"/>
      <c r="L124" s="6"/>
    </row>
    <row r="125" spans="1:12" ht="20.100000000000001" customHeight="1">
      <c r="A125" s="14"/>
      <c r="B125" s="1"/>
      <c r="C125" s="1"/>
      <c r="D125" s="179">
        <f t="shared" si="1"/>
        <v>0</v>
      </c>
      <c r="E125" s="1"/>
      <c r="F125" s="1"/>
      <c r="G125" s="1"/>
      <c r="H125" s="1"/>
      <c r="I125" s="1"/>
      <c r="J125" s="1"/>
      <c r="K125" s="623"/>
      <c r="L125" s="6"/>
    </row>
    <row r="126" spans="1:12">
      <c r="A126" s="14"/>
      <c r="B126" s="1"/>
      <c r="C126" s="1"/>
      <c r="D126" s="179">
        <f t="shared" si="1"/>
        <v>0</v>
      </c>
      <c r="E126" s="1"/>
      <c r="F126" s="1"/>
      <c r="G126" s="1"/>
      <c r="H126" s="1"/>
      <c r="I126" s="1"/>
      <c r="J126" s="1"/>
      <c r="K126" s="623"/>
      <c r="L126" s="6"/>
    </row>
    <row r="127" spans="1:12" ht="20.100000000000001" customHeight="1">
      <c r="A127" s="14"/>
      <c r="B127" s="1"/>
      <c r="C127" s="1"/>
      <c r="D127" s="179">
        <f t="shared" si="1"/>
        <v>0</v>
      </c>
      <c r="E127" s="1"/>
      <c r="F127" s="1"/>
      <c r="G127" s="1"/>
      <c r="H127" s="1"/>
      <c r="I127" s="1"/>
      <c r="J127" s="1"/>
      <c r="K127" s="623"/>
      <c r="L127" s="6"/>
    </row>
    <row r="128" spans="1:12">
      <c r="A128" s="14"/>
      <c r="B128" s="1"/>
      <c r="C128" s="1"/>
      <c r="D128" s="179">
        <f t="shared" si="1"/>
        <v>0</v>
      </c>
      <c r="E128" s="1"/>
      <c r="F128" s="1"/>
      <c r="G128" s="1"/>
      <c r="H128" s="1"/>
      <c r="I128" s="1"/>
      <c r="J128" s="1"/>
      <c r="K128" s="623"/>
      <c r="L128" s="6"/>
    </row>
    <row r="129" spans="1:12">
      <c r="A129" s="14"/>
      <c r="B129" s="1"/>
      <c r="C129" s="1"/>
      <c r="D129" s="179">
        <f t="shared" si="1"/>
        <v>0</v>
      </c>
      <c r="E129" s="1"/>
      <c r="F129" s="1"/>
      <c r="G129" s="1"/>
      <c r="H129" s="1"/>
      <c r="I129" s="1"/>
      <c r="J129" s="1"/>
      <c r="K129" s="623"/>
      <c r="L129" s="6"/>
    </row>
    <row r="130" spans="1:12">
      <c r="A130" s="14"/>
      <c r="D130" s="179">
        <f t="shared" si="1"/>
        <v>0</v>
      </c>
      <c r="L130" s="6"/>
    </row>
    <row r="131" spans="1:12">
      <c r="A131" s="14"/>
      <c r="D131" s="179">
        <f t="shared" si="1"/>
        <v>0</v>
      </c>
      <c r="L131" s="6"/>
    </row>
    <row r="132" spans="1:12">
      <c r="A132" s="14"/>
      <c r="D132" s="179">
        <f t="shared" si="1"/>
        <v>0</v>
      </c>
      <c r="L132" s="6"/>
    </row>
    <row r="133" spans="1:12">
      <c r="A133" s="14"/>
      <c r="D133" s="179">
        <f t="shared" si="1"/>
        <v>0</v>
      </c>
      <c r="L133" s="6"/>
    </row>
    <row r="134" spans="1:12">
      <c r="A134" s="14"/>
      <c r="D134" s="179">
        <f t="shared" si="1"/>
        <v>0</v>
      </c>
      <c r="L134" s="6"/>
    </row>
    <row r="135" spans="1:12">
      <c r="A135" s="14"/>
      <c r="D135" s="179">
        <f t="shared" si="1"/>
        <v>0</v>
      </c>
      <c r="L135" s="6"/>
    </row>
    <row r="136" spans="1:12">
      <c r="A136" s="14"/>
      <c r="D136" s="179">
        <f t="shared" si="1"/>
        <v>0</v>
      </c>
      <c r="L136" s="6"/>
    </row>
    <row r="137" spans="1:12">
      <c r="A137" s="14"/>
      <c r="D137" s="179">
        <f t="shared" si="1"/>
        <v>0</v>
      </c>
      <c r="L137" s="6"/>
    </row>
    <row r="138" spans="1:12">
      <c r="A138" s="14"/>
      <c r="D138" s="179">
        <f t="shared" si="1"/>
        <v>0</v>
      </c>
      <c r="L138" s="6"/>
    </row>
    <row r="139" spans="1:12">
      <c r="A139" s="14"/>
      <c r="D139" s="179">
        <f t="shared" si="1"/>
        <v>0</v>
      </c>
      <c r="L139" s="6"/>
    </row>
    <row r="140" spans="1:12">
      <c r="A140" s="14"/>
      <c r="D140" s="179">
        <f t="shared" si="1"/>
        <v>0</v>
      </c>
      <c r="L140" s="6"/>
    </row>
    <row r="141" spans="1:12">
      <c r="A141" s="14"/>
      <c r="D141" s="179">
        <f t="shared" si="1"/>
        <v>0</v>
      </c>
      <c r="L141" s="6"/>
    </row>
    <row r="142" spans="1:12">
      <c r="A142" s="14"/>
      <c r="D142" s="179">
        <f t="shared" si="1"/>
        <v>0</v>
      </c>
      <c r="L142" s="6"/>
    </row>
    <row r="143" spans="1:12">
      <c r="A143" s="14"/>
      <c r="B143" s="6"/>
      <c r="C143" s="6"/>
      <c r="D143" s="179">
        <f t="shared" si="1"/>
        <v>0</v>
      </c>
      <c r="E143" s="6"/>
      <c r="F143" s="6"/>
      <c r="G143" s="6"/>
      <c r="H143" s="6"/>
      <c r="I143" s="6"/>
      <c r="J143" s="6"/>
      <c r="K143" s="6"/>
      <c r="L143" s="6"/>
    </row>
    <row r="144" spans="1:12">
      <c r="A144" s="14"/>
      <c r="B144" s="6"/>
      <c r="C144" s="6"/>
      <c r="D144" s="179">
        <f>+C144*(100-E144)/100</f>
        <v>0</v>
      </c>
      <c r="E144" s="6"/>
      <c r="F144" s="6"/>
      <c r="G144" s="6"/>
      <c r="H144" s="6"/>
      <c r="I144" s="6"/>
      <c r="J144" s="6"/>
      <c r="K144" s="6"/>
      <c r="L144" s="6"/>
    </row>
    <row r="145" spans="1:12">
      <c r="A145" s="14"/>
      <c r="B145" s="6"/>
      <c r="C145" s="6"/>
      <c r="D145" s="179">
        <f>+C145*(100-E145)/100</f>
        <v>0</v>
      </c>
      <c r="E145" s="6"/>
      <c r="F145" s="6"/>
      <c r="G145" s="6"/>
      <c r="H145" s="6"/>
      <c r="I145" s="6"/>
      <c r="J145" s="6"/>
      <c r="K145" s="6"/>
      <c r="L145" s="6"/>
    </row>
    <row r="146" spans="1:12">
      <c r="A146" s="14"/>
      <c r="B146" s="6"/>
      <c r="C146" s="6"/>
      <c r="D146" s="179">
        <f>+C146*(100-E146)/100</f>
        <v>0</v>
      </c>
      <c r="E146" s="6"/>
      <c r="F146" s="6"/>
      <c r="G146" s="6"/>
      <c r="H146" s="6"/>
      <c r="I146" s="6"/>
      <c r="J146" s="6"/>
      <c r="K146" s="6"/>
      <c r="L146" s="6"/>
    </row>
    <row r="147" spans="1:12">
      <c r="A147" s="14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</row>
    <row r="148" spans="1:12">
      <c r="A148" s="14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</row>
    <row r="149" spans="1:12">
      <c r="A149" s="14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</row>
    <row r="150" spans="1:12">
      <c r="A150" s="14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</row>
    <row r="151" spans="1:12">
      <c r="A151" s="14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</row>
    <row r="152" spans="1:12">
      <c r="A152" s="14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</row>
    <row r="153" spans="1:12">
      <c r="A153" s="14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</row>
    <row r="154" spans="1:12">
      <c r="A154" s="14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</row>
    <row r="155" spans="1:12">
      <c r="A155" s="14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</row>
    <row r="156" spans="1:12">
      <c r="A156" s="14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</row>
  </sheetData>
  <autoFilter ref="B6:B146"/>
  <customSheetViews>
    <customSheetView guid="{0844CA05-8743-4C94-A064-2B8F7267080E}" showAutoFilter="1">
      <pane ySplit="6" topLeftCell="A71" activePane="bottomLeft" state="frozen"/>
      <selection pane="bottomLeft" activeCell="M12" sqref="M12"/>
      <pageMargins left="0.7" right="0.7" top="0.75" bottom="0.75" header="0.3" footer="0.3"/>
      <pageSetup paperSize="9" orientation="portrait" r:id="rId1"/>
      <autoFilter ref="B1"/>
    </customSheetView>
    <customSheetView guid="{257C13E9-7F11-4D3D-B195-760B62ED7EA1}" showAutoFilter="1">
      <pane ySplit="6" topLeftCell="A71" activePane="bottomLeft" state="frozen"/>
      <selection pane="bottomLeft" activeCell="M12" sqref="M12"/>
      <pageMargins left="0.7" right="0.7" top="0.75" bottom="0.75" header="0.3" footer="0.3"/>
      <pageSetup paperSize="9" orientation="portrait" r:id="rId2"/>
      <autoFilter ref="B1"/>
    </customSheetView>
    <customSheetView guid="{7009FCE3-6810-450D-8A6C-9CEA3E9B616C}" showAutoFilter="1">
      <pane ySplit="5" topLeftCell="A71" activePane="bottomLeft" state="frozen"/>
      <selection pane="bottomLeft" activeCell="M12" sqref="M12"/>
      <pageMargins left="0.7" right="0.7" top="0.75" bottom="0.75" header="0.3" footer="0.3"/>
      <pageSetup paperSize="9" orientation="portrait" r:id="rId3"/>
      <autoFilter ref="B1"/>
    </customSheetView>
  </customSheetViews>
  <mergeCells count="66">
    <mergeCell ref="C93:J93"/>
    <mergeCell ref="H48:J48"/>
    <mergeCell ref="C56:J56"/>
    <mergeCell ref="C71:J71"/>
    <mergeCell ref="H8:J8"/>
    <mergeCell ref="H17:J17"/>
    <mergeCell ref="H31:J31"/>
    <mergeCell ref="H15:J15"/>
    <mergeCell ref="C27:J27"/>
    <mergeCell ref="H23:J23"/>
    <mergeCell ref="C67:J67"/>
    <mergeCell ref="C66:J66"/>
    <mergeCell ref="H61:J61"/>
    <mergeCell ref="C91:J91"/>
    <mergeCell ref="C87:J87"/>
    <mergeCell ref="C83:J83"/>
    <mergeCell ref="A3:B3"/>
    <mergeCell ref="C3:F3"/>
    <mergeCell ref="A1:L1"/>
    <mergeCell ref="A2:B2"/>
    <mergeCell ref="C2:F2"/>
    <mergeCell ref="G2:H2"/>
    <mergeCell ref="I2:J2"/>
    <mergeCell ref="K2:L2"/>
    <mergeCell ref="K3:L3"/>
    <mergeCell ref="G3:H3"/>
    <mergeCell ref="I3:J3"/>
    <mergeCell ref="A5:B5"/>
    <mergeCell ref="G4:H4"/>
    <mergeCell ref="A43:A44"/>
    <mergeCell ref="H44:J44"/>
    <mergeCell ref="H18:J18"/>
    <mergeCell ref="A25:A26"/>
    <mergeCell ref="H40:J40"/>
    <mergeCell ref="H36:J36"/>
    <mergeCell ref="C25:J25"/>
    <mergeCell ref="C20:J20"/>
    <mergeCell ref="C22:J22"/>
    <mergeCell ref="C33:J33"/>
    <mergeCell ref="C24:J24"/>
    <mergeCell ref="A4:B4"/>
    <mergeCell ref="C4:F4"/>
    <mergeCell ref="I4:J4"/>
    <mergeCell ref="M5:T5"/>
    <mergeCell ref="C79:J79"/>
    <mergeCell ref="C78:J78"/>
    <mergeCell ref="H75:J75"/>
    <mergeCell ref="H72:J72"/>
    <mergeCell ref="C11:J11"/>
    <mergeCell ref="C69:J69"/>
    <mergeCell ref="C50:J50"/>
    <mergeCell ref="H46:J46"/>
    <mergeCell ref="C60:J60"/>
    <mergeCell ref="C32:J32"/>
    <mergeCell ref="C70:J70"/>
    <mergeCell ref="H68:J68"/>
    <mergeCell ref="C77:J77"/>
    <mergeCell ref="I5:J5"/>
    <mergeCell ref="C5:F5"/>
    <mergeCell ref="K4:L4"/>
    <mergeCell ref="K5:L5"/>
    <mergeCell ref="C92:J92"/>
    <mergeCell ref="C88:J88"/>
    <mergeCell ref="C86:J86"/>
    <mergeCell ref="C82:J82"/>
    <mergeCell ref="G5:H5"/>
  </mergeCells>
  <hyperlinks>
    <hyperlink ref="B33" r:id="rId4"/>
    <hyperlink ref="B67" r:id="rId5" location=" 14 FINAL SKETCH.xls"/>
  </hyperlinks>
  <pageMargins left="0.7" right="0.7" top="0.75" bottom="0.75" header="0.3" footer="0.3"/>
  <pageSetup paperSize="9" orientation="portrait" r:id="rId6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rgb="FFFF0000"/>
  </sheetPr>
  <dimension ref="A1:P394"/>
  <sheetViews>
    <sheetView workbookViewId="0">
      <pane ySplit="6" topLeftCell="A110" activePane="bottomLeft" state="frozen"/>
      <selection pane="bottomLeft" activeCell="K98" sqref="K98"/>
    </sheetView>
  </sheetViews>
  <sheetFormatPr defaultRowHeight="15.75"/>
  <cols>
    <col min="1" max="1" width="11" style="53" customWidth="1"/>
    <col min="2" max="9" width="10.140625" style="16" customWidth="1"/>
    <col min="10" max="10" width="14.140625" style="16" customWidth="1"/>
    <col min="11" max="11" width="14.140625" style="597" customWidth="1"/>
    <col min="12" max="12" width="56.28515625" style="15" customWidth="1"/>
    <col min="13" max="13" width="39.85546875" style="6" customWidth="1"/>
    <col min="14" max="16384" width="9.140625" style="6"/>
  </cols>
  <sheetData>
    <row r="1" spans="1:16" s="3" customFormat="1" ht="30.75" customHeight="1" thickTop="1">
      <c r="A1" s="829" t="s">
        <v>450</v>
      </c>
      <c r="B1" s="830"/>
      <c r="C1" s="830"/>
      <c r="D1" s="830"/>
      <c r="E1" s="830"/>
      <c r="F1" s="830"/>
      <c r="G1" s="830"/>
      <c r="H1" s="830"/>
      <c r="I1" s="830"/>
      <c r="J1" s="830"/>
      <c r="K1" s="830"/>
      <c r="L1" s="831"/>
      <c r="M1" s="2"/>
    </row>
    <row r="2" spans="1:16" ht="20.25" customHeight="1" thickBot="1">
      <c r="A2" s="823" t="s">
        <v>157</v>
      </c>
      <c r="B2" s="824"/>
      <c r="C2" s="820">
        <f>+(62+118+25)*25</f>
        <v>5125</v>
      </c>
      <c r="D2" s="821">
        <f>+(78+120+30)*25</f>
        <v>5700</v>
      </c>
      <c r="E2" s="821">
        <f>+(78+120+30)*25</f>
        <v>5700</v>
      </c>
      <c r="F2" s="822">
        <f>+(78+120+30)*25</f>
        <v>5700</v>
      </c>
      <c r="G2" s="914"/>
      <c r="H2" s="915"/>
      <c r="I2" s="816" t="s">
        <v>158</v>
      </c>
      <c r="J2" s="817"/>
      <c r="K2" s="827" t="s">
        <v>1237</v>
      </c>
      <c r="L2" s="828"/>
      <c r="M2" s="5"/>
    </row>
    <row r="3" spans="1:16" ht="20.25" customHeight="1" thickTop="1" thickBot="1">
      <c r="A3" s="823" t="s">
        <v>159</v>
      </c>
      <c r="B3" s="824"/>
      <c r="C3" s="820" t="s">
        <v>170</v>
      </c>
      <c r="D3" s="821"/>
      <c r="E3" s="821"/>
      <c r="F3" s="822"/>
      <c r="G3" s="1039" t="s">
        <v>341</v>
      </c>
      <c r="H3" s="1040"/>
      <c r="I3" s="816" t="s">
        <v>160</v>
      </c>
      <c r="J3" s="817"/>
      <c r="K3" s="827" t="s">
        <v>177</v>
      </c>
      <c r="L3" s="828"/>
      <c r="M3" s="243" t="s">
        <v>1286</v>
      </c>
    </row>
    <row r="4" spans="1:16" ht="20.25" customHeight="1" thickTop="1">
      <c r="A4" s="823" t="s">
        <v>161</v>
      </c>
      <c r="B4" s="824"/>
      <c r="C4" s="820" t="s">
        <v>315</v>
      </c>
      <c r="D4" s="821"/>
      <c r="E4" s="821"/>
      <c r="F4" s="822"/>
      <c r="G4" s="914"/>
      <c r="H4" s="915"/>
      <c r="I4" s="816" t="s">
        <v>162</v>
      </c>
      <c r="J4" s="817"/>
      <c r="K4" s="827" t="s">
        <v>1359</v>
      </c>
      <c r="L4" s="828"/>
      <c r="M4" s="5"/>
    </row>
    <row r="5" spans="1:16" ht="93" customHeight="1" thickBot="1">
      <c r="A5" s="849" t="s">
        <v>163</v>
      </c>
      <c r="B5" s="850"/>
      <c r="C5" s="846" t="s">
        <v>1362</v>
      </c>
      <c r="D5" s="847"/>
      <c r="E5" s="847"/>
      <c r="F5" s="848"/>
      <c r="G5" s="1070" t="s">
        <v>1278</v>
      </c>
      <c r="H5" s="1071"/>
      <c r="I5" s="816" t="s">
        <v>255</v>
      </c>
      <c r="J5" s="817"/>
      <c r="K5" s="1046" t="s">
        <v>1355</v>
      </c>
      <c r="L5" s="1047"/>
      <c r="M5" s="5"/>
    </row>
    <row r="6" spans="1:16" s="3" customFormat="1" ht="39" customHeight="1" thickTop="1" thickBot="1">
      <c r="A6" s="8" t="s">
        <v>0</v>
      </c>
      <c r="B6" s="9" t="s">
        <v>1</v>
      </c>
      <c r="C6" s="9" t="s">
        <v>2</v>
      </c>
      <c r="D6" s="9" t="s">
        <v>3</v>
      </c>
      <c r="E6" s="9" t="s">
        <v>4</v>
      </c>
      <c r="F6" s="9" t="s">
        <v>5</v>
      </c>
      <c r="G6" s="9" t="s">
        <v>6</v>
      </c>
      <c r="H6" s="9" t="s">
        <v>7</v>
      </c>
      <c r="I6" s="9" t="s">
        <v>8</v>
      </c>
      <c r="J6" s="9" t="s">
        <v>9</v>
      </c>
      <c r="K6" s="692" t="s">
        <v>1458</v>
      </c>
      <c r="L6" s="10" t="s">
        <v>10</v>
      </c>
      <c r="M6" s="2"/>
    </row>
    <row r="7" spans="1:16" ht="40.5" customHeight="1" thickTop="1">
      <c r="A7" s="11">
        <v>40553</v>
      </c>
      <c r="B7" s="12" t="s">
        <v>11</v>
      </c>
      <c r="C7" s="148">
        <v>100</v>
      </c>
      <c r="D7" s="148">
        <v>99</v>
      </c>
      <c r="E7" s="148">
        <v>1</v>
      </c>
      <c r="F7" s="148"/>
      <c r="G7" s="148">
        <v>160</v>
      </c>
      <c r="H7" s="12"/>
      <c r="I7" s="12"/>
      <c r="J7" s="12"/>
      <c r="K7" s="569" t="s">
        <v>1062</v>
      </c>
      <c r="L7" s="13" t="s">
        <v>1061</v>
      </c>
    </row>
    <row r="8" spans="1:16" ht="20.100000000000001" customHeight="1">
      <c r="A8" s="14">
        <v>40558</v>
      </c>
      <c r="B8" s="1" t="s">
        <v>116</v>
      </c>
      <c r="C8" s="1"/>
      <c r="D8" s="1"/>
      <c r="E8" s="1"/>
      <c r="F8" s="1"/>
      <c r="G8" s="1"/>
      <c r="H8" s="1"/>
      <c r="I8" s="1"/>
      <c r="J8" s="1"/>
      <c r="K8" s="623"/>
      <c r="L8" s="15" t="s">
        <v>22</v>
      </c>
    </row>
    <row r="9" spans="1:16" ht="20.100000000000001" customHeight="1">
      <c r="A9" s="14">
        <v>40583</v>
      </c>
      <c r="B9" s="1" t="s">
        <v>20</v>
      </c>
      <c r="C9" s="954" t="s">
        <v>29</v>
      </c>
      <c r="D9" s="954"/>
      <c r="E9" s="954"/>
      <c r="F9" s="954"/>
      <c r="G9" s="954"/>
      <c r="H9" s="954"/>
      <c r="I9" s="954"/>
      <c r="J9" s="954"/>
    </row>
    <row r="10" spans="1:16" ht="20.100000000000001" customHeight="1">
      <c r="A10" s="14">
        <v>40600</v>
      </c>
      <c r="B10" s="1" t="s">
        <v>11</v>
      </c>
      <c r="C10" s="16">
        <v>160</v>
      </c>
      <c r="D10" s="16">
        <v>158</v>
      </c>
      <c r="E10" s="16">
        <v>1</v>
      </c>
      <c r="F10" s="16">
        <v>5</v>
      </c>
      <c r="G10" s="16">
        <v>165</v>
      </c>
      <c r="H10" s="1"/>
      <c r="I10" s="1"/>
      <c r="J10" s="1"/>
      <c r="K10" s="623"/>
      <c r="L10" s="15" t="s">
        <v>32</v>
      </c>
    </row>
    <row r="11" spans="1:16" ht="20.100000000000001" customHeight="1">
      <c r="A11" s="14">
        <v>40614</v>
      </c>
      <c r="B11" s="1" t="s">
        <v>116</v>
      </c>
      <c r="H11" s="1024" t="s">
        <v>41</v>
      </c>
      <c r="I11" s="1024"/>
      <c r="J11" s="1024"/>
      <c r="K11" s="623"/>
      <c r="L11" s="15" t="s">
        <v>38</v>
      </c>
      <c r="P11" s="6">
        <f>82+120+30</f>
        <v>232</v>
      </c>
    </row>
    <row r="12" spans="1:16" ht="20.100000000000001" customHeight="1">
      <c r="A12" s="14">
        <v>40666</v>
      </c>
      <c r="B12" s="1" t="s">
        <v>20</v>
      </c>
      <c r="C12" s="954" t="s">
        <v>47</v>
      </c>
      <c r="D12" s="954"/>
      <c r="E12" s="954"/>
      <c r="F12" s="954"/>
      <c r="G12" s="954"/>
      <c r="H12" s="954"/>
      <c r="I12" s="954"/>
      <c r="J12" s="954"/>
      <c r="P12" s="6">
        <f>+P11*25</f>
        <v>5800</v>
      </c>
    </row>
    <row r="13" spans="1:16" ht="18" customHeight="1">
      <c r="A13" s="14">
        <v>40746</v>
      </c>
      <c r="B13" s="1" t="s">
        <v>116</v>
      </c>
      <c r="C13" s="1"/>
      <c r="D13" s="1"/>
      <c r="E13" s="1"/>
      <c r="F13" s="1"/>
      <c r="G13" s="1"/>
      <c r="H13" s="1"/>
      <c r="I13" s="1"/>
      <c r="J13" s="1"/>
      <c r="K13" s="623"/>
      <c r="L13" s="15" t="s">
        <v>67</v>
      </c>
    </row>
    <row r="14" spans="1:16" ht="54.75" customHeight="1">
      <c r="A14" s="14">
        <v>40761</v>
      </c>
      <c r="B14" s="1" t="s">
        <v>20</v>
      </c>
      <c r="C14" s="843" t="s">
        <v>731</v>
      </c>
      <c r="D14" s="843"/>
      <c r="E14" s="843"/>
      <c r="F14" s="843"/>
      <c r="G14" s="843"/>
      <c r="H14" s="843"/>
      <c r="I14" s="843"/>
      <c r="J14" s="843"/>
      <c r="K14" s="570"/>
    </row>
    <row r="15" spans="1:16" ht="39" customHeight="1">
      <c r="A15" s="14">
        <v>40799</v>
      </c>
      <c r="B15" s="1" t="s">
        <v>20</v>
      </c>
      <c r="C15" s="843" t="s">
        <v>100</v>
      </c>
      <c r="D15" s="843"/>
      <c r="E15" s="843"/>
      <c r="F15" s="843"/>
      <c r="G15" s="843"/>
      <c r="H15" s="843"/>
      <c r="I15" s="843"/>
      <c r="J15" s="843"/>
      <c r="K15" s="570"/>
    </row>
    <row r="16" spans="1:16" ht="63" customHeight="1">
      <c r="A16" s="14">
        <v>40800</v>
      </c>
      <c r="B16" s="1" t="s">
        <v>101</v>
      </c>
      <c r="C16" s="843" t="s">
        <v>732</v>
      </c>
      <c r="D16" s="843"/>
      <c r="E16" s="843"/>
      <c r="F16" s="843"/>
      <c r="G16" s="843"/>
      <c r="H16" s="843"/>
      <c r="I16" s="843"/>
      <c r="J16" s="843"/>
      <c r="K16" s="570"/>
    </row>
    <row r="17" spans="1:12" ht="20.100000000000001" customHeight="1">
      <c r="A17" s="38">
        <v>40813</v>
      </c>
      <c r="B17" s="39" t="s">
        <v>11</v>
      </c>
      <c r="C17" s="102">
        <v>100</v>
      </c>
      <c r="D17" s="102">
        <v>20</v>
      </c>
      <c r="E17" s="102">
        <v>80</v>
      </c>
      <c r="F17" s="102" t="s">
        <v>63</v>
      </c>
      <c r="G17" s="102">
        <v>160</v>
      </c>
      <c r="H17" s="39"/>
      <c r="I17" s="39"/>
      <c r="J17" s="39"/>
      <c r="K17" s="39"/>
      <c r="L17" s="41" t="s">
        <v>94</v>
      </c>
    </row>
    <row r="18" spans="1:12" ht="20.100000000000001" customHeight="1">
      <c r="A18" s="14">
        <v>40814</v>
      </c>
      <c r="B18" s="1" t="s">
        <v>116</v>
      </c>
      <c r="C18" s="1"/>
      <c r="D18" s="1"/>
      <c r="E18" s="1"/>
      <c r="F18" s="1"/>
      <c r="G18" s="1"/>
      <c r="H18" s="1007" t="s">
        <v>102</v>
      </c>
      <c r="I18" s="1009"/>
      <c r="J18" s="1"/>
      <c r="K18" s="623"/>
      <c r="L18" s="80" t="s">
        <v>104</v>
      </c>
    </row>
    <row r="19" spans="1:12" ht="20.100000000000001" customHeight="1">
      <c r="A19" s="38">
        <v>40817</v>
      </c>
      <c r="B19" s="39" t="s">
        <v>11</v>
      </c>
      <c r="C19" s="102">
        <v>120</v>
      </c>
      <c r="D19" s="102">
        <v>41</v>
      </c>
      <c r="E19" s="102">
        <v>65</v>
      </c>
      <c r="F19" s="102" t="s">
        <v>63</v>
      </c>
      <c r="G19" s="102">
        <v>155</v>
      </c>
      <c r="H19" s="39"/>
      <c r="I19" s="39"/>
      <c r="J19" s="39"/>
      <c r="K19" s="39"/>
      <c r="L19" s="41" t="s">
        <v>733</v>
      </c>
    </row>
    <row r="20" spans="1:12" ht="20.100000000000001" customHeight="1">
      <c r="A20" s="38">
        <v>40874</v>
      </c>
      <c r="B20" s="39" t="s">
        <v>11</v>
      </c>
      <c r="C20" s="102">
        <v>85</v>
      </c>
      <c r="D20" s="88">
        <f>+C20*(100-E20)/100</f>
        <v>76.5</v>
      </c>
      <c r="E20" s="102">
        <v>10</v>
      </c>
      <c r="F20" s="102" t="s">
        <v>63</v>
      </c>
      <c r="G20" s="102">
        <v>150</v>
      </c>
      <c r="H20" s="39"/>
      <c r="I20" s="39"/>
      <c r="J20" s="39"/>
      <c r="K20" s="39"/>
      <c r="L20" s="41" t="s">
        <v>734</v>
      </c>
    </row>
    <row r="21" spans="1:12" ht="20.100000000000001" customHeight="1">
      <c r="A21" s="14">
        <v>40876</v>
      </c>
      <c r="B21" s="1" t="s">
        <v>116</v>
      </c>
      <c r="C21" s="1"/>
      <c r="D21" s="49"/>
      <c r="E21" s="1"/>
      <c r="F21" s="1"/>
      <c r="G21" s="1"/>
      <c r="H21" s="1"/>
      <c r="I21" s="1"/>
      <c r="J21" s="1"/>
      <c r="K21" s="623"/>
      <c r="L21" s="15" t="s">
        <v>114</v>
      </c>
    </row>
    <row r="22" spans="1:12" ht="20.100000000000001" customHeight="1" thickBot="1">
      <c r="A22" s="17">
        <v>40885</v>
      </c>
      <c r="B22" s="18" t="s">
        <v>11</v>
      </c>
      <c r="C22" s="26">
        <v>75</v>
      </c>
      <c r="D22" s="26">
        <f>+C22*(100-E22)/100</f>
        <v>69</v>
      </c>
      <c r="E22" s="26">
        <v>8</v>
      </c>
      <c r="F22" s="26" t="s">
        <v>63</v>
      </c>
      <c r="G22" s="26">
        <v>165</v>
      </c>
      <c r="H22" s="26"/>
      <c r="I22" s="26"/>
      <c r="J22" s="26"/>
      <c r="K22" s="26"/>
      <c r="L22" s="20" t="s">
        <v>17</v>
      </c>
    </row>
    <row r="23" spans="1:12" ht="20.100000000000001" customHeight="1" thickTop="1">
      <c r="A23" s="67">
        <v>40938</v>
      </c>
      <c r="B23" s="68" t="s">
        <v>116</v>
      </c>
      <c r="C23" s="68"/>
      <c r="D23" s="79"/>
      <c r="E23" s="68"/>
      <c r="F23" s="68"/>
      <c r="G23" s="68"/>
      <c r="H23" s="68"/>
      <c r="I23" s="68"/>
      <c r="J23" s="68"/>
      <c r="K23" s="68"/>
      <c r="L23" s="69" t="s">
        <v>735</v>
      </c>
    </row>
    <row r="24" spans="1:12" ht="20.100000000000001" customHeight="1">
      <c r="A24" s="14">
        <v>40965</v>
      </c>
      <c r="B24" s="1" t="s">
        <v>20</v>
      </c>
      <c r="C24" s="954" t="s">
        <v>47</v>
      </c>
      <c r="D24" s="954"/>
      <c r="E24" s="954"/>
      <c r="F24" s="954"/>
      <c r="G24" s="954"/>
      <c r="H24" s="954"/>
      <c r="I24" s="954"/>
      <c r="J24" s="954"/>
    </row>
    <row r="25" spans="1:12" ht="20.100000000000001" customHeight="1">
      <c r="A25" s="38">
        <v>41000</v>
      </c>
      <c r="B25" s="39" t="s">
        <v>116</v>
      </c>
      <c r="C25" s="39"/>
      <c r="D25" s="88"/>
      <c r="E25" s="39"/>
      <c r="F25" s="39"/>
      <c r="G25" s="39"/>
      <c r="H25" s="39"/>
      <c r="I25" s="39"/>
      <c r="J25" s="39"/>
      <c r="K25" s="39"/>
      <c r="L25" s="109" t="s">
        <v>138</v>
      </c>
    </row>
    <row r="26" spans="1:12" ht="20.100000000000001" customHeight="1">
      <c r="A26" s="24">
        <v>41066</v>
      </c>
      <c r="B26" s="25" t="s">
        <v>11</v>
      </c>
      <c r="C26" s="104">
        <v>95</v>
      </c>
      <c r="D26" s="72">
        <f>+C26*(100-E26)/100</f>
        <v>66.5</v>
      </c>
      <c r="E26" s="104">
        <v>30</v>
      </c>
      <c r="F26" s="104" t="s">
        <v>63</v>
      </c>
      <c r="G26" s="104">
        <v>165</v>
      </c>
      <c r="H26" s="25"/>
      <c r="I26" s="25"/>
      <c r="J26" s="25"/>
      <c r="K26" s="25"/>
      <c r="L26" s="31" t="s">
        <v>60</v>
      </c>
    </row>
    <row r="27" spans="1:12" ht="20.100000000000001" customHeight="1">
      <c r="A27" s="14">
        <v>41171</v>
      </c>
      <c r="B27" s="1" t="s">
        <v>20</v>
      </c>
      <c r="C27" s="954" t="s">
        <v>59</v>
      </c>
      <c r="D27" s="954"/>
      <c r="E27" s="954"/>
      <c r="F27" s="954"/>
      <c r="G27" s="954"/>
      <c r="H27" s="954"/>
      <c r="I27" s="954"/>
      <c r="J27" s="954"/>
    </row>
    <row r="28" spans="1:12">
      <c r="A28" s="14">
        <v>41179</v>
      </c>
      <c r="B28" s="1" t="s">
        <v>11</v>
      </c>
      <c r="C28" s="16">
        <v>105</v>
      </c>
      <c r="D28" s="49">
        <f>+C28*(100-E28)/100</f>
        <v>73.5</v>
      </c>
      <c r="E28" s="16">
        <v>30</v>
      </c>
      <c r="G28" s="16">
        <v>155</v>
      </c>
      <c r="L28" s="80" t="s">
        <v>152</v>
      </c>
    </row>
    <row r="29" spans="1:12" ht="60" customHeight="1" thickBot="1">
      <c r="A29" s="32">
        <v>41239</v>
      </c>
      <c r="B29" s="33" t="s">
        <v>20</v>
      </c>
      <c r="C29" s="960" t="s">
        <v>736</v>
      </c>
      <c r="D29" s="961"/>
      <c r="E29" s="961"/>
      <c r="F29" s="961"/>
      <c r="G29" s="961"/>
      <c r="H29" s="961"/>
      <c r="I29" s="961"/>
      <c r="J29" s="962"/>
      <c r="K29" s="607"/>
      <c r="L29" s="36"/>
    </row>
    <row r="30" spans="1:12" ht="16.5" thickTop="1">
      <c r="A30" s="11">
        <v>41288</v>
      </c>
      <c r="B30" s="12"/>
      <c r="C30" s="12"/>
      <c r="D30" s="126"/>
      <c r="E30" s="12"/>
      <c r="F30" s="12"/>
      <c r="G30" s="12"/>
      <c r="H30" s="1007" t="s">
        <v>102</v>
      </c>
      <c r="I30" s="1009"/>
      <c r="J30" s="1"/>
      <c r="K30" s="645"/>
      <c r="L30" s="13" t="s">
        <v>737</v>
      </c>
    </row>
    <row r="31" spans="1:12">
      <c r="A31" s="24">
        <v>41312</v>
      </c>
      <c r="B31" s="25" t="s">
        <v>11</v>
      </c>
      <c r="C31" s="104">
        <v>140</v>
      </c>
      <c r="D31" s="104">
        <f>+C31*(100-E31)/100</f>
        <v>98</v>
      </c>
      <c r="E31" s="104">
        <v>30</v>
      </c>
      <c r="F31" s="104"/>
      <c r="G31" s="104">
        <v>150</v>
      </c>
      <c r="H31" s="104"/>
      <c r="I31" s="25"/>
      <c r="J31" s="25"/>
      <c r="K31" s="25"/>
      <c r="L31" s="31" t="s">
        <v>738</v>
      </c>
    </row>
    <row r="32" spans="1:12" ht="20.100000000000001" customHeight="1">
      <c r="A32" s="14">
        <v>41442</v>
      </c>
      <c r="B32" s="1" t="s">
        <v>11</v>
      </c>
      <c r="C32" s="16">
        <v>135</v>
      </c>
      <c r="D32" s="49">
        <f>+C32*(100-E32)/100</f>
        <v>94.5</v>
      </c>
      <c r="E32" s="16">
        <v>30</v>
      </c>
      <c r="G32" s="16">
        <v>170</v>
      </c>
      <c r="H32" s="1"/>
      <c r="I32" s="1"/>
      <c r="J32" s="1"/>
      <c r="K32" s="623"/>
      <c r="L32" s="15" t="s">
        <v>233</v>
      </c>
    </row>
    <row r="33" spans="1:12" ht="41.25" customHeight="1">
      <c r="A33" s="14">
        <v>41456</v>
      </c>
      <c r="B33" s="1" t="s">
        <v>20</v>
      </c>
      <c r="C33" s="905" t="s">
        <v>739</v>
      </c>
      <c r="D33" s="906"/>
      <c r="E33" s="906"/>
      <c r="F33" s="906"/>
      <c r="G33" s="906"/>
      <c r="H33" s="906"/>
      <c r="I33" s="906"/>
      <c r="J33" s="907"/>
      <c r="K33" s="588"/>
    </row>
    <row r="34" spans="1:12" ht="20.100000000000001" customHeight="1">
      <c r="A34" s="14">
        <v>41475</v>
      </c>
      <c r="B34" s="1" t="s">
        <v>11</v>
      </c>
      <c r="C34" s="49">
        <v>100</v>
      </c>
      <c r="D34" s="49">
        <f>+C34*(100-E34)/100</f>
        <v>70</v>
      </c>
      <c r="E34" s="49">
        <v>30</v>
      </c>
      <c r="F34" s="49"/>
      <c r="G34" s="49">
        <v>160</v>
      </c>
      <c r="H34" s="49"/>
      <c r="I34" s="49"/>
      <c r="J34" s="49"/>
      <c r="K34" s="49"/>
      <c r="L34" s="15" t="s">
        <v>740</v>
      </c>
    </row>
    <row r="35" spans="1:12" ht="20.100000000000001" customHeight="1">
      <c r="A35" s="14">
        <v>41530</v>
      </c>
      <c r="B35" s="1" t="s">
        <v>116</v>
      </c>
      <c r="C35" s="49"/>
      <c r="D35" s="49"/>
      <c r="E35" s="49"/>
      <c r="F35" s="49"/>
      <c r="G35" s="49"/>
      <c r="H35" s="49"/>
      <c r="I35" s="49"/>
      <c r="J35" s="49"/>
      <c r="K35" s="49"/>
      <c r="L35" s="15" t="s">
        <v>741</v>
      </c>
    </row>
    <row r="36" spans="1:12" ht="18" customHeight="1">
      <c r="A36" s="14">
        <v>41539</v>
      </c>
      <c r="B36" s="1" t="s">
        <v>55</v>
      </c>
      <c r="C36" s="837" t="s">
        <v>228</v>
      </c>
      <c r="D36" s="841"/>
      <c r="E36" s="841"/>
      <c r="F36" s="841"/>
      <c r="G36" s="841"/>
      <c r="H36" s="841"/>
      <c r="I36" s="841"/>
      <c r="J36" s="838"/>
      <c r="K36" s="566"/>
    </row>
    <row r="37" spans="1:12" ht="20.100000000000001" customHeight="1">
      <c r="A37" s="14">
        <v>41542</v>
      </c>
      <c r="B37" s="1" t="s">
        <v>116</v>
      </c>
      <c r="C37" s="49"/>
      <c r="D37" s="49">
        <f>+C37*(100-E37)/100</f>
        <v>0</v>
      </c>
      <c r="E37" s="49"/>
      <c r="F37" s="49"/>
      <c r="G37" s="49"/>
      <c r="H37" s="49">
        <v>3645</v>
      </c>
      <c r="I37" s="49">
        <v>72</v>
      </c>
      <c r="J37" s="49"/>
      <c r="K37" s="49"/>
      <c r="L37" s="15" t="s">
        <v>229</v>
      </c>
    </row>
    <row r="38" spans="1:12" ht="46.5" customHeight="1">
      <c r="A38" s="14">
        <v>41543</v>
      </c>
      <c r="B38" s="140" t="s">
        <v>101</v>
      </c>
      <c r="C38" s="853" t="s">
        <v>742</v>
      </c>
      <c r="D38" s="854"/>
      <c r="E38" s="854"/>
      <c r="F38" s="854"/>
      <c r="G38" s="854"/>
      <c r="H38" s="854"/>
      <c r="I38" s="854"/>
      <c r="J38" s="855"/>
      <c r="K38" s="573"/>
    </row>
    <row r="39" spans="1:12">
      <c r="A39" s="14">
        <v>41558</v>
      </c>
      <c r="B39" s="1" t="s">
        <v>11</v>
      </c>
      <c r="C39" s="49">
        <v>155</v>
      </c>
      <c r="D39" s="49">
        <f>+C39*(100-E39)/100</f>
        <v>108.5</v>
      </c>
      <c r="E39" s="49">
        <v>30</v>
      </c>
      <c r="F39" s="49"/>
      <c r="G39" s="49">
        <v>160</v>
      </c>
      <c r="H39" s="49"/>
      <c r="I39" s="49"/>
      <c r="J39" s="49"/>
      <c r="K39" s="49"/>
      <c r="L39" s="15" t="s">
        <v>17</v>
      </c>
    </row>
    <row r="40" spans="1:12" ht="16.5" thickBot="1">
      <c r="A40" s="17">
        <v>41563</v>
      </c>
      <c r="B40" s="18" t="s">
        <v>11</v>
      </c>
      <c r="C40" s="26">
        <v>165</v>
      </c>
      <c r="D40" s="26">
        <f>+C40*(100-E40)/100</f>
        <v>115.5</v>
      </c>
      <c r="E40" s="26">
        <v>30</v>
      </c>
      <c r="F40" s="26"/>
      <c r="G40" s="26">
        <v>165</v>
      </c>
      <c r="H40" s="26"/>
      <c r="I40" s="26"/>
      <c r="J40" s="26"/>
      <c r="K40" s="26"/>
      <c r="L40" s="20" t="s">
        <v>234</v>
      </c>
    </row>
    <row r="41" spans="1:12" ht="20.100000000000001" customHeight="1" thickTop="1">
      <c r="A41" s="67">
        <v>41641</v>
      </c>
      <c r="B41" s="68" t="s">
        <v>116</v>
      </c>
      <c r="C41" s="79"/>
      <c r="D41" s="79"/>
      <c r="E41" s="79"/>
      <c r="F41" s="79"/>
      <c r="G41" s="79"/>
      <c r="H41" s="79"/>
      <c r="I41" s="79"/>
      <c r="J41" s="79"/>
      <c r="K41" s="79"/>
      <c r="L41" s="69" t="s">
        <v>251</v>
      </c>
    </row>
    <row r="42" spans="1:12" ht="43.5" customHeight="1">
      <c r="A42" s="14">
        <v>41679</v>
      </c>
      <c r="B42" s="1" t="s">
        <v>20</v>
      </c>
      <c r="C42" s="853" t="s">
        <v>743</v>
      </c>
      <c r="D42" s="854"/>
      <c r="E42" s="854"/>
      <c r="F42" s="854"/>
      <c r="G42" s="854"/>
      <c r="H42" s="854"/>
      <c r="I42" s="854"/>
      <c r="J42" s="855"/>
      <c r="K42" s="573"/>
    </row>
    <row r="43" spans="1:12" ht="51" customHeight="1">
      <c r="A43" s="14">
        <v>41697</v>
      </c>
      <c r="B43" s="140" t="s">
        <v>101</v>
      </c>
      <c r="C43" s="853" t="s">
        <v>744</v>
      </c>
      <c r="D43" s="854"/>
      <c r="E43" s="854"/>
      <c r="F43" s="854"/>
      <c r="G43" s="854"/>
      <c r="H43" s="854"/>
      <c r="I43" s="854"/>
      <c r="J43" s="855"/>
      <c r="K43" s="573"/>
    </row>
    <row r="44" spans="1:12" ht="20.100000000000001" customHeight="1">
      <c r="A44" s="14">
        <v>41716</v>
      </c>
      <c r="B44" s="1" t="s">
        <v>11</v>
      </c>
      <c r="C44" s="49">
        <v>170</v>
      </c>
      <c r="D44" s="49">
        <f>+C44*(100-E44)/100</f>
        <v>119</v>
      </c>
      <c r="E44" s="49">
        <v>30</v>
      </c>
      <c r="F44" s="49"/>
      <c r="G44" s="49">
        <v>170</v>
      </c>
      <c r="H44" s="49"/>
      <c r="I44" s="49"/>
      <c r="J44" s="49"/>
      <c r="K44" s="49"/>
      <c r="L44" s="15" t="s">
        <v>745</v>
      </c>
    </row>
    <row r="45" spans="1:12" ht="20.100000000000001" customHeight="1">
      <c r="A45" s="14">
        <v>41726</v>
      </c>
      <c r="B45" s="1" t="s">
        <v>116</v>
      </c>
      <c r="C45" s="49"/>
      <c r="D45" s="49"/>
      <c r="E45" s="49"/>
      <c r="F45" s="49"/>
      <c r="G45" s="49"/>
      <c r="H45" s="49">
        <v>3640</v>
      </c>
      <c r="I45" s="49">
        <v>93</v>
      </c>
      <c r="J45" s="49"/>
      <c r="K45" s="49"/>
      <c r="L45" s="15" t="s">
        <v>746</v>
      </c>
    </row>
    <row r="46" spans="1:12">
      <c r="A46" s="38">
        <v>41794</v>
      </c>
      <c r="B46" s="39" t="s">
        <v>11</v>
      </c>
      <c r="C46" s="88">
        <v>85</v>
      </c>
      <c r="D46" s="88">
        <f>+C46*(100-E46)/100</f>
        <v>59.5</v>
      </c>
      <c r="E46" s="88">
        <v>30</v>
      </c>
      <c r="F46" s="88"/>
      <c r="G46" s="88">
        <v>150</v>
      </c>
      <c r="H46" s="88"/>
      <c r="I46" s="88"/>
      <c r="J46" s="88"/>
      <c r="K46" s="88"/>
      <c r="L46" s="41" t="s">
        <v>299</v>
      </c>
    </row>
    <row r="47" spans="1:12" ht="20.100000000000001" customHeight="1">
      <c r="A47" s="14">
        <v>41794</v>
      </c>
      <c r="B47" s="1" t="s">
        <v>20</v>
      </c>
      <c r="C47" s="837" t="s">
        <v>83</v>
      </c>
      <c r="D47" s="841"/>
      <c r="E47" s="841"/>
      <c r="F47" s="841"/>
      <c r="G47" s="841"/>
      <c r="H47" s="841"/>
      <c r="I47" s="841"/>
      <c r="J47" s="838"/>
      <c r="K47" s="566"/>
    </row>
    <row r="48" spans="1:12">
      <c r="A48" s="14">
        <v>41797</v>
      </c>
      <c r="B48" s="1" t="s">
        <v>11</v>
      </c>
      <c r="C48" s="49">
        <v>160</v>
      </c>
      <c r="D48" s="49">
        <f>+C48*(100-E48)/100</f>
        <v>112</v>
      </c>
      <c r="E48" s="49">
        <v>30</v>
      </c>
      <c r="F48" s="49"/>
      <c r="G48" s="49">
        <v>160</v>
      </c>
      <c r="H48" s="49"/>
      <c r="I48" s="49"/>
      <c r="J48" s="49"/>
      <c r="K48" s="49"/>
      <c r="L48" s="15" t="s">
        <v>747</v>
      </c>
    </row>
    <row r="49" spans="1:12">
      <c r="A49" s="14">
        <v>41807</v>
      </c>
      <c r="B49" s="1" t="s">
        <v>116</v>
      </c>
      <c r="C49" s="49"/>
      <c r="D49" s="49"/>
      <c r="E49" s="49"/>
      <c r="F49" s="49"/>
      <c r="G49" s="49"/>
      <c r="H49" s="49"/>
      <c r="I49" s="49"/>
      <c r="J49" s="49"/>
      <c r="K49" s="49"/>
      <c r="L49" s="15" t="s">
        <v>310</v>
      </c>
    </row>
    <row r="50" spans="1:12">
      <c r="A50" s="81">
        <v>41863</v>
      </c>
      <c r="B50" s="82" t="s">
        <v>11</v>
      </c>
      <c r="C50" s="101">
        <v>115</v>
      </c>
      <c r="D50" s="101">
        <f>+C50*(100-E50)/100</f>
        <v>80.5</v>
      </c>
      <c r="E50" s="101">
        <v>30</v>
      </c>
      <c r="F50" s="101"/>
      <c r="G50" s="101">
        <v>120</v>
      </c>
      <c r="H50" s="101"/>
      <c r="I50" s="101"/>
      <c r="J50" s="101"/>
      <c r="K50" s="101"/>
      <c r="L50" s="84" t="s">
        <v>346</v>
      </c>
    </row>
    <row r="51" spans="1:12" ht="19.5" customHeight="1">
      <c r="A51" s="81">
        <v>41886</v>
      </c>
      <c r="B51" s="82" t="s">
        <v>11</v>
      </c>
      <c r="C51" s="101">
        <v>110</v>
      </c>
      <c r="D51" s="101">
        <f>+C51*(100-E51)/100</f>
        <v>55</v>
      </c>
      <c r="E51" s="101">
        <v>50</v>
      </c>
      <c r="F51" s="101"/>
      <c r="G51" s="101">
        <v>125</v>
      </c>
      <c r="H51" s="101"/>
      <c r="I51" s="101"/>
      <c r="J51" s="101"/>
      <c r="K51" s="101"/>
      <c r="L51" s="84" t="s">
        <v>346</v>
      </c>
    </row>
    <row r="52" spans="1:12" ht="52.5" customHeight="1">
      <c r="A52" s="14">
        <v>41951</v>
      </c>
      <c r="B52" s="1" t="s">
        <v>20</v>
      </c>
      <c r="C52" s="853" t="s">
        <v>748</v>
      </c>
      <c r="D52" s="854"/>
      <c r="E52" s="854"/>
      <c r="F52" s="854"/>
      <c r="G52" s="854"/>
      <c r="H52" s="854"/>
      <c r="I52" s="854"/>
      <c r="J52" s="855"/>
      <c r="K52" s="573"/>
    </row>
    <row r="53" spans="1:12" ht="20.100000000000001" customHeight="1">
      <c r="A53" s="14">
        <v>41959</v>
      </c>
      <c r="B53" s="1" t="s">
        <v>116</v>
      </c>
      <c r="C53" s="49"/>
      <c r="D53" s="49"/>
      <c r="E53" s="49"/>
      <c r="F53" s="49"/>
      <c r="G53" s="49"/>
      <c r="H53" s="162" t="s">
        <v>147</v>
      </c>
      <c r="I53" s="163"/>
      <c r="J53" s="49"/>
      <c r="K53" s="49"/>
      <c r="L53" s="15" t="s">
        <v>45</v>
      </c>
    </row>
    <row r="54" spans="1:12" ht="20.100000000000001" customHeight="1">
      <c r="A54" s="14">
        <v>41961</v>
      </c>
      <c r="B54" s="1" t="s">
        <v>11</v>
      </c>
      <c r="C54" s="49">
        <v>120</v>
      </c>
      <c r="D54" s="49">
        <f>+C54*(100-E54)/100</f>
        <v>48</v>
      </c>
      <c r="E54" s="49">
        <v>60</v>
      </c>
      <c r="F54" s="49"/>
      <c r="G54" s="49">
        <v>120</v>
      </c>
      <c r="H54" s="49"/>
      <c r="I54" s="49"/>
      <c r="J54" s="49"/>
      <c r="K54" s="49"/>
      <c r="L54" s="15" t="s">
        <v>749</v>
      </c>
    </row>
    <row r="55" spans="1:12">
      <c r="A55" s="14">
        <v>41978</v>
      </c>
      <c r="B55" s="1" t="s">
        <v>55</v>
      </c>
      <c r="C55" s="837" t="s">
        <v>750</v>
      </c>
      <c r="D55" s="841"/>
      <c r="E55" s="841"/>
      <c r="F55" s="841"/>
      <c r="G55" s="841"/>
      <c r="H55" s="841"/>
      <c r="I55" s="841"/>
      <c r="J55" s="838"/>
      <c r="K55" s="566"/>
    </row>
    <row r="56" spans="1:12" ht="49.5" customHeight="1">
      <c r="A56" s="14">
        <v>41983</v>
      </c>
      <c r="B56" s="1" t="s">
        <v>20</v>
      </c>
      <c r="C56" s="853" t="s">
        <v>751</v>
      </c>
      <c r="D56" s="841"/>
      <c r="E56" s="841"/>
      <c r="F56" s="841"/>
      <c r="G56" s="841"/>
      <c r="H56" s="841"/>
      <c r="I56" s="841"/>
      <c r="J56" s="838"/>
      <c r="K56" s="566"/>
    </row>
    <row r="57" spans="1:12" ht="58.5" customHeight="1" thickBot="1">
      <c r="A57" s="17">
        <v>41991</v>
      </c>
      <c r="B57" s="18" t="s">
        <v>20</v>
      </c>
      <c r="C57" s="1062" t="s">
        <v>752</v>
      </c>
      <c r="D57" s="1063"/>
      <c r="E57" s="1063"/>
      <c r="F57" s="1063"/>
      <c r="G57" s="1063"/>
      <c r="H57" s="1063"/>
      <c r="I57" s="1063"/>
      <c r="J57" s="1064"/>
      <c r="K57" s="632"/>
      <c r="L57" s="108"/>
    </row>
    <row r="58" spans="1:12" ht="73.5" customHeight="1" thickTop="1">
      <c r="A58" s="67">
        <v>42053</v>
      </c>
      <c r="B58" s="103" t="s">
        <v>101</v>
      </c>
      <c r="C58" s="877" t="s">
        <v>753</v>
      </c>
      <c r="D58" s="878"/>
      <c r="E58" s="878"/>
      <c r="F58" s="878"/>
      <c r="G58" s="878"/>
      <c r="H58" s="878"/>
      <c r="I58" s="878"/>
      <c r="J58" s="879"/>
      <c r="K58" s="722" t="s">
        <v>1052</v>
      </c>
      <c r="L58" s="275" t="s">
        <v>1052</v>
      </c>
    </row>
    <row r="59" spans="1:12" ht="20.100000000000001" customHeight="1">
      <c r="A59" s="81">
        <v>42119</v>
      </c>
      <c r="B59" s="82" t="s">
        <v>11</v>
      </c>
      <c r="C59" s="101">
        <v>65</v>
      </c>
      <c r="D59" s="101">
        <f>+C59*(100-E59)/100</f>
        <v>13</v>
      </c>
      <c r="E59" s="101">
        <v>80</v>
      </c>
      <c r="F59" s="101"/>
      <c r="G59" s="101">
        <v>50</v>
      </c>
      <c r="H59" s="101"/>
      <c r="I59" s="101"/>
      <c r="J59" s="101"/>
      <c r="K59" s="101"/>
      <c r="L59" s="84" t="s">
        <v>199</v>
      </c>
    </row>
    <row r="60" spans="1:12" ht="29.25" customHeight="1">
      <c r="A60" s="14">
        <v>42137</v>
      </c>
      <c r="B60" s="1" t="s">
        <v>116</v>
      </c>
      <c r="C60" s="1"/>
      <c r="D60" s="49"/>
      <c r="E60" s="1"/>
      <c r="F60" s="1"/>
      <c r="G60" s="1"/>
      <c r="H60" s="1"/>
      <c r="I60" s="1"/>
      <c r="J60" s="1">
        <v>3820</v>
      </c>
      <c r="K60" s="623"/>
      <c r="L60" s="15" t="s">
        <v>754</v>
      </c>
    </row>
    <row r="61" spans="1:12" ht="20.100000000000001" customHeight="1">
      <c r="A61" s="14">
        <v>42180</v>
      </c>
      <c r="B61" s="1" t="s">
        <v>11</v>
      </c>
      <c r="C61" s="101">
        <v>65</v>
      </c>
      <c r="D61" s="101">
        <f>+C61*(100-E61)/100</f>
        <v>9.75</v>
      </c>
      <c r="E61" s="101">
        <v>85</v>
      </c>
      <c r="F61" s="1"/>
      <c r="G61" s="101">
        <v>100</v>
      </c>
      <c r="H61" s="1"/>
      <c r="I61" s="1"/>
      <c r="J61" s="1"/>
      <c r="K61" s="623"/>
      <c r="L61" s="15" t="s">
        <v>389</v>
      </c>
    </row>
    <row r="62" spans="1:12" ht="20.100000000000001" customHeight="1">
      <c r="A62" s="14">
        <v>42186</v>
      </c>
      <c r="B62" s="1" t="s">
        <v>4</v>
      </c>
      <c r="C62" s="1059" t="s">
        <v>420</v>
      </c>
      <c r="D62" s="1060"/>
      <c r="E62" s="1060"/>
      <c r="F62" s="1060"/>
      <c r="G62" s="1060"/>
      <c r="H62" s="1060"/>
      <c r="I62" s="1060"/>
      <c r="J62" s="1061"/>
      <c r="K62" s="631"/>
    </row>
    <row r="63" spans="1:12" ht="58.5" customHeight="1">
      <c r="A63" s="14">
        <v>42264</v>
      </c>
      <c r="B63" s="1" t="s">
        <v>20</v>
      </c>
      <c r="C63" s="853" t="s">
        <v>755</v>
      </c>
      <c r="D63" s="841"/>
      <c r="E63" s="841"/>
      <c r="F63" s="841"/>
      <c r="G63" s="841"/>
      <c r="H63" s="841"/>
      <c r="I63" s="841"/>
      <c r="J63" s="838"/>
      <c r="K63" s="566"/>
    </row>
    <row r="64" spans="1:12" ht="20.100000000000001" customHeight="1">
      <c r="A64" s="14">
        <v>42322</v>
      </c>
      <c r="B64" s="1" t="s">
        <v>11</v>
      </c>
      <c r="C64" s="101">
        <v>75</v>
      </c>
      <c r="D64" s="101">
        <f>+C64*(100-E64)/100</f>
        <v>15</v>
      </c>
      <c r="E64" s="101">
        <v>80</v>
      </c>
      <c r="F64" s="1"/>
      <c r="G64" s="101">
        <v>175</v>
      </c>
      <c r="H64" s="1"/>
      <c r="I64" s="1"/>
      <c r="J64" s="1"/>
      <c r="K64" s="623"/>
      <c r="L64" s="15" t="s">
        <v>415</v>
      </c>
    </row>
    <row r="65" spans="1:12" ht="20.100000000000001" customHeight="1">
      <c r="A65" s="14">
        <v>42323</v>
      </c>
      <c r="B65" s="1" t="s">
        <v>116</v>
      </c>
      <c r="C65" s="1"/>
      <c r="D65" s="49"/>
      <c r="E65" s="1"/>
      <c r="F65" s="1"/>
      <c r="G65" s="1"/>
      <c r="H65" s="853" t="s">
        <v>147</v>
      </c>
      <c r="I65" s="854"/>
      <c r="J65" s="855"/>
      <c r="K65" s="573"/>
      <c r="L65" s="15" t="s">
        <v>45</v>
      </c>
    </row>
    <row r="66" spans="1:12" ht="48" customHeight="1">
      <c r="A66" s="14">
        <v>42334</v>
      </c>
      <c r="B66" s="1" t="s">
        <v>20</v>
      </c>
      <c r="C66" s="853" t="s">
        <v>756</v>
      </c>
      <c r="D66" s="841"/>
      <c r="E66" s="841"/>
      <c r="F66" s="841"/>
      <c r="G66" s="841"/>
      <c r="H66" s="841"/>
      <c r="I66" s="841"/>
      <c r="J66" s="838"/>
      <c r="K66" s="723" t="s">
        <v>1469</v>
      </c>
    </row>
    <row r="67" spans="1:12">
      <c r="A67" s="24">
        <v>42336</v>
      </c>
      <c r="B67" s="25" t="s">
        <v>11</v>
      </c>
      <c r="C67" s="104">
        <v>160</v>
      </c>
      <c r="D67" s="72">
        <f>+C67*(100-E67)/100</f>
        <v>32</v>
      </c>
      <c r="E67" s="104">
        <v>80</v>
      </c>
      <c r="F67" s="104"/>
      <c r="G67" s="104">
        <v>175</v>
      </c>
      <c r="H67" s="25"/>
      <c r="I67" s="25"/>
      <c r="J67" s="25"/>
      <c r="K67" s="25"/>
      <c r="L67" s="31" t="s">
        <v>894</v>
      </c>
    </row>
    <row r="68" spans="1:12" ht="51.75" customHeight="1">
      <c r="A68" s="14">
        <v>42340</v>
      </c>
      <c r="B68" s="1" t="s">
        <v>20</v>
      </c>
      <c r="C68" s="853" t="s">
        <v>885</v>
      </c>
      <c r="D68" s="841"/>
      <c r="E68" s="841"/>
      <c r="F68" s="841"/>
      <c r="G68" s="841"/>
      <c r="H68" s="841"/>
      <c r="I68" s="841"/>
      <c r="J68" s="838"/>
      <c r="K68" s="566"/>
    </row>
    <row r="69" spans="1:12">
      <c r="A69" s="38">
        <v>42347</v>
      </c>
      <c r="B69" s="39" t="s">
        <v>11</v>
      </c>
      <c r="C69" s="181">
        <v>125</v>
      </c>
      <c r="D69" s="88">
        <f>+C69*(100-E69)/100</f>
        <v>25</v>
      </c>
      <c r="E69" s="181">
        <v>80</v>
      </c>
      <c r="F69" s="181"/>
      <c r="G69" s="181">
        <v>30</v>
      </c>
      <c r="H69" s="39"/>
      <c r="I69" s="39"/>
      <c r="J69" s="39"/>
      <c r="K69" s="39"/>
      <c r="L69" s="41" t="s">
        <v>346</v>
      </c>
    </row>
    <row r="70" spans="1:12">
      <c r="A70" s="38">
        <v>42353</v>
      </c>
      <c r="B70" s="39" t="s">
        <v>11</v>
      </c>
      <c r="C70" s="174">
        <v>192</v>
      </c>
      <c r="D70" s="88">
        <f>+C70*(100-E70)/100</f>
        <v>38.4</v>
      </c>
      <c r="E70" s="174">
        <v>80</v>
      </c>
      <c r="F70" s="174"/>
      <c r="G70" s="174">
        <v>125</v>
      </c>
      <c r="H70" s="39"/>
      <c r="I70" s="39"/>
      <c r="J70" s="39"/>
      <c r="K70" s="39"/>
      <c r="L70" s="41" t="s">
        <v>346</v>
      </c>
    </row>
    <row r="71" spans="1:12">
      <c r="A71" s="14">
        <v>42358</v>
      </c>
      <c r="B71" s="176" t="s">
        <v>11</v>
      </c>
      <c r="C71" s="16">
        <v>160</v>
      </c>
      <c r="D71" s="49">
        <f>+C71*(100-E71)/100</f>
        <v>32</v>
      </c>
      <c r="E71" s="16">
        <v>80</v>
      </c>
      <c r="G71" s="16">
        <v>180</v>
      </c>
      <c r="H71" s="1"/>
      <c r="I71" s="1"/>
      <c r="J71" s="1"/>
      <c r="K71" s="623"/>
      <c r="L71" s="15" t="s">
        <v>891</v>
      </c>
    </row>
    <row r="72" spans="1:12" ht="20.100000000000001" customHeight="1" thickBot="1">
      <c r="A72" s="320">
        <v>42362</v>
      </c>
      <c r="B72" s="142" t="s">
        <v>11</v>
      </c>
      <c r="C72" s="143">
        <v>120</v>
      </c>
      <c r="D72" s="40">
        <f>+C72*(100-E72)/100</f>
        <v>24</v>
      </c>
      <c r="E72" s="143">
        <v>80</v>
      </c>
      <c r="F72" s="143"/>
      <c r="G72" s="143">
        <v>110</v>
      </c>
      <c r="H72" s="142"/>
      <c r="I72" s="142"/>
      <c r="J72" s="142"/>
      <c r="K72" s="142"/>
      <c r="L72" s="144" t="s">
        <v>346</v>
      </c>
    </row>
    <row r="73" spans="1:12" ht="71.25" customHeight="1" thickTop="1">
      <c r="A73" s="67">
        <v>42396</v>
      </c>
      <c r="B73" s="68" t="s">
        <v>20</v>
      </c>
      <c r="C73" s="877" t="s">
        <v>914</v>
      </c>
      <c r="D73" s="878"/>
      <c r="E73" s="878"/>
      <c r="F73" s="878"/>
      <c r="G73" s="878"/>
      <c r="H73" s="878"/>
      <c r="I73" s="878"/>
      <c r="J73" s="879"/>
      <c r="K73" s="586"/>
      <c r="L73" s="69"/>
    </row>
    <row r="74" spans="1:12" ht="20.100000000000001" customHeight="1">
      <c r="A74" s="324">
        <v>42443</v>
      </c>
      <c r="B74" s="325" t="s">
        <v>55</v>
      </c>
      <c r="C74" s="1051" t="s">
        <v>1001</v>
      </c>
      <c r="D74" s="1052"/>
      <c r="E74" s="1052"/>
      <c r="F74" s="1052"/>
      <c r="G74" s="1052"/>
      <c r="H74" s="1052"/>
      <c r="I74" s="1052"/>
      <c r="J74" s="1053"/>
      <c r="K74" s="629"/>
    </row>
    <row r="75" spans="1:12" ht="80.25" customHeight="1">
      <c r="A75" s="457">
        <v>42692</v>
      </c>
      <c r="B75" s="463" t="s">
        <v>101</v>
      </c>
      <c r="C75" s="1004" t="s">
        <v>1018</v>
      </c>
      <c r="D75" s="1044"/>
      <c r="E75" s="1044"/>
      <c r="F75" s="1044"/>
      <c r="G75" s="1044"/>
      <c r="H75" s="1044"/>
      <c r="I75" s="1044"/>
      <c r="J75" s="1045"/>
      <c r="K75" s="720" t="s">
        <v>1062</v>
      </c>
      <c r="L75" s="459" t="s">
        <v>1062</v>
      </c>
    </row>
    <row r="76" spans="1:12" ht="36.75" customHeight="1" thickBot="1">
      <c r="A76" s="32">
        <v>42711</v>
      </c>
      <c r="B76" s="33" t="s">
        <v>11</v>
      </c>
      <c r="C76" s="33">
        <v>148</v>
      </c>
      <c r="D76" s="35">
        <f>+C76*(100-E76)/100</f>
        <v>11.84</v>
      </c>
      <c r="E76" s="33">
        <v>92</v>
      </c>
      <c r="F76" s="33"/>
      <c r="G76" s="33">
        <v>205</v>
      </c>
      <c r="H76" s="33"/>
      <c r="I76" s="33"/>
      <c r="J76" s="33"/>
      <c r="K76" s="33"/>
      <c r="L76" s="147" t="s">
        <v>1044</v>
      </c>
    </row>
    <row r="77" spans="1:12" ht="31.5" customHeight="1" thickTop="1">
      <c r="A77" s="319">
        <v>42801</v>
      </c>
      <c r="B77" s="326" t="s">
        <v>116</v>
      </c>
      <c r="C77" s="326"/>
      <c r="D77" s="126"/>
      <c r="E77" s="326"/>
      <c r="F77" s="326"/>
      <c r="G77" s="326"/>
      <c r="H77" s="326" t="s">
        <v>327</v>
      </c>
      <c r="I77" s="326"/>
      <c r="J77" s="326"/>
      <c r="K77" s="645"/>
      <c r="L77" s="170" t="s">
        <v>45</v>
      </c>
    </row>
    <row r="78" spans="1:12" ht="19.5" customHeight="1">
      <c r="A78" s="380">
        <v>42803</v>
      </c>
      <c r="B78" s="381" t="s">
        <v>4</v>
      </c>
      <c r="C78" s="931" t="s">
        <v>1126</v>
      </c>
      <c r="D78" s="932"/>
      <c r="E78" s="932"/>
      <c r="F78" s="932"/>
      <c r="G78" s="932"/>
      <c r="H78" s="932"/>
      <c r="I78" s="932"/>
      <c r="J78" s="933"/>
      <c r="K78" s="696"/>
      <c r="L78" s="170"/>
    </row>
    <row r="79" spans="1:12" ht="44.25" customHeight="1">
      <c r="A79" s="457">
        <v>42804</v>
      </c>
      <c r="B79" s="463" t="s">
        <v>23</v>
      </c>
      <c r="C79" s="1004" t="s">
        <v>1107</v>
      </c>
      <c r="D79" s="1005"/>
      <c r="E79" s="1005"/>
      <c r="F79" s="1005"/>
      <c r="G79" s="1005"/>
      <c r="H79" s="1005"/>
      <c r="I79" s="1005"/>
      <c r="J79" s="1006"/>
      <c r="K79" s="724"/>
      <c r="L79" s="459" t="s">
        <v>1051</v>
      </c>
    </row>
    <row r="80" spans="1:12" ht="19.5" customHeight="1">
      <c r="A80" s="14">
        <v>42811</v>
      </c>
      <c r="B80" s="303" t="s">
        <v>116</v>
      </c>
      <c r="C80" s="1"/>
      <c r="D80" s="49"/>
      <c r="E80" s="1"/>
      <c r="F80" s="1"/>
      <c r="G80" s="1"/>
      <c r="H80" s="1">
        <v>2140</v>
      </c>
      <c r="I80" s="1">
        <v>100</v>
      </c>
      <c r="J80" s="1"/>
      <c r="K80" s="623"/>
    </row>
    <row r="81" spans="1:12" ht="20.100000000000001" customHeight="1">
      <c r="A81" s="14">
        <v>42821</v>
      </c>
      <c r="B81" s="1" t="s">
        <v>20</v>
      </c>
      <c r="C81" s="837" t="s">
        <v>59</v>
      </c>
      <c r="D81" s="841"/>
      <c r="E81" s="841"/>
      <c r="F81" s="841"/>
      <c r="G81" s="841"/>
      <c r="H81" s="841"/>
      <c r="I81" s="841"/>
      <c r="J81" s="838"/>
      <c r="K81" s="566"/>
    </row>
    <row r="82" spans="1:12" ht="30.75" customHeight="1">
      <c r="A82" s="14">
        <v>42827</v>
      </c>
      <c r="B82" s="317" t="s">
        <v>11</v>
      </c>
      <c r="C82" s="1">
        <v>40</v>
      </c>
      <c r="D82" s="49">
        <f>+C82*(100-E82)/100</f>
        <v>10</v>
      </c>
      <c r="E82" s="1">
        <v>75</v>
      </c>
      <c r="F82" s="1"/>
      <c r="G82" s="1">
        <v>195</v>
      </c>
      <c r="H82" s="1"/>
      <c r="I82" s="1"/>
      <c r="J82" s="1"/>
      <c r="K82" s="623"/>
      <c r="L82" s="15" t="s">
        <v>1096</v>
      </c>
    </row>
    <row r="83" spans="1:12" s="52" customFormat="1" ht="20.100000000000001" customHeight="1">
      <c r="A83" s="369">
        <v>42840</v>
      </c>
      <c r="B83" s="370" t="s">
        <v>20</v>
      </c>
      <c r="C83" s="931" t="s">
        <v>47</v>
      </c>
      <c r="D83" s="932"/>
      <c r="E83" s="932"/>
      <c r="F83" s="932"/>
      <c r="G83" s="932"/>
      <c r="H83" s="932"/>
      <c r="I83" s="932"/>
      <c r="J83" s="933"/>
      <c r="K83" s="599"/>
      <c r="L83" s="15"/>
    </row>
    <row r="84" spans="1:12" ht="20.100000000000001" customHeight="1">
      <c r="A84" s="14">
        <v>42854</v>
      </c>
      <c r="B84" s="374" t="s">
        <v>11</v>
      </c>
      <c r="C84" s="1">
        <v>25</v>
      </c>
      <c r="D84" s="49">
        <f>+C84*(100-E84)/100</f>
        <v>23.75</v>
      </c>
      <c r="E84" s="1">
        <v>5</v>
      </c>
      <c r="F84" s="1"/>
      <c r="G84" s="1">
        <v>140</v>
      </c>
      <c r="H84" s="1"/>
      <c r="I84" s="1"/>
      <c r="J84" s="1"/>
      <c r="K84" s="623"/>
      <c r="L84" s="15" t="s">
        <v>1097</v>
      </c>
    </row>
    <row r="85" spans="1:12" ht="20.100000000000001" customHeight="1">
      <c r="A85" s="14">
        <v>42856</v>
      </c>
      <c r="B85" s="1" t="s">
        <v>4</v>
      </c>
      <c r="C85" s="931" t="s">
        <v>1127</v>
      </c>
      <c r="D85" s="932"/>
      <c r="E85" s="932"/>
      <c r="F85" s="932"/>
      <c r="G85" s="932"/>
      <c r="H85" s="932"/>
      <c r="I85" s="932"/>
      <c r="J85" s="933"/>
      <c r="K85" s="599"/>
    </row>
    <row r="86" spans="1:12" ht="20.100000000000001" customHeight="1">
      <c r="A86" s="14">
        <v>42922</v>
      </c>
      <c r="B86" s="1" t="s">
        <v>20</v>
      </c>
      <c r="C86" s="931" t="s">
        <v>1130</v>
      </c>
      <c r="D86" s="932"/>
      <c r="E86" s="932"/>
      <c r="F86" s="932"/>
      <c r="G86" s="932"/>
      <c r="H86" s="932"/>
      <c r="I86" s="932"/>
      <c r="J86" s="933"/>
      <c r="K86" s="599"/>
    </row>
    <row r="87" spans="1:12" ht="20.100000000000001" customHeight="1">
      <c r="A87" s="14">
        <v>42927</v>
      </c>
      <c r="B87" s="383" t="s">
        <v>55</v>
      </c>
      <c r="C87" s="931" t="s">
        <v>228</v>
      </c>
      <c r="D87" s="932"/>
      <c r="E87" s="932"/>
      <c r="F87" s="932"/>
      <c r="G87" s="932"/>
      <c r="H87" s="932"/>
      <c r="I87" s="932"/>
      <c r="J87" s="933"/>
      <c r="K87" s="599"/>
    </row>
    <row r="88" spans="1:12" ht="20.100000000000001" customHeight="1">
      <c r="A88" s="14">
        <v>42943</v>
      </c>
      <c r="B88" s="385" t="s">
        <v>116</v>
      </c>
      <c r="C88" s="1"/>
      <c r="D88" s="49">
        <f t="shared" ref="D88:D153" si="0">+C88*(100-E88)/100</f>
        <v>0</v>
      </c>
      <c r="E88" s="1"/>
      <c r="F88" s="1"/>
      <c r="G88" s="1"/>
      <c r="H88" s="1"/>
      <c r="I88" s="1"/>
      <c r="J88" s="1"/>
      <c r="K88" s="623"/>
      <c r="L88" s="15" t="s">
        <v>1132</v>
      </c>
    </row>
    <row r="89" spans="1:12" ht="56.25" customHeight="1">
      <c r="A89" s="386">
        <v>42944</v>
      </c>
      <c r="B89" s="387" t="s">
        <v>23</v>
      </c>
      <c r="C89" s="853" t="s">
        <v>1196</v>
      </c>
      <c r="D89" s="854"/>
      <c r="E89" s="854"/>
      <c r="F89" s="854"/>
      <c r="G89" s="854"/>
      <c r="H89" s="854"/>
      <c r="I89" s="854"/>
      <c r="J89" s="855"/>
      <c r="K89" s="573"/>
    </row>
    <row r="90" spans="1:12" ht="34.5" customHeight="1">
      <c r="A90" s="14">
        <v>42950</v>
      </c>
      <c r="B90" s="1" t="s">
        <v>23</v>
      </c>
      <c r="C90" s="895" t="s">
        <v>1156</v>
      </c>
      <c r="D90" s="896"/>
      <c r="E90" s="896"/>
      <c r="F90" s="896"/>
      <c r="G90" s="896"/>
      <c r="H90" s="896"/>
      <c r="I90" s="896"/>
      <c r="J90" s="897"/>
      <c r="K90" s="582"/>
    </row>
    <row r="91" spans="1:12">
      <c r="A91" s="24">
        <v>42958</v>
      </c>
      <c r="B91" s="25" t="s">
        <v>11</v>
      </c>
      <c r="C91" s="194">
        <v>80</v>
      </c>
      <c r="D91" s="192">
        <f t="shared" si="0"/>
        <v>76.8</v>
      </c>
      <c r="E91" s="194">
        <v>4</v>
      </c>
      <c r="F91" s="194"/>
      <c r="G91" s="194">
        <v>270</v>
      </c>
      <c r="H91" s="194"/>
      <c r="I91" s="194"/>
      <c r="J91" s="194"/>
      <c r="K91" s="194"/>
      <c r="L91" s="31" t="s">
        <v>17</v>
      </c>
    </row>
    <row r="92" spans="1:12" ht="16.5" thickBot="1">
      <c r="A92" s="32">
        <v>43019</v>
      </c>
      <c r="B92" s="33" t="s">
        <v>116</v>
      </c>
      <c r="C92" s="353"/>
      <c r="D92" s="188"/>
      <c r="E92" s="353"/>
      <c r="F92" s="353"/>
      <c r="G92" s="353"/>
      <c r="H92" s="353">
        <v>5490</v>
      </c>
      <c r="I92" s="353">
        <v>76</v>
      </c>
      <c r="J92" s="353"/>
      <c r="K92" s="353"/>
      <c r="L92" s="36" t="s">
        <v>1174</v>
      </c>
    </row>
    <row r="93" spans="1:12" ht="20.100000000000001" customHeight="1" thickTop="1">
      <c r="A93" s="448">
        <v>43198</v>
      </c>
      <c r="B93" s="451" t="s">
        <v>11</v>
      </c>
      <c r="C93" s="266">
        <v>75</v>
      </c>
      <c r="D93" s="267">
        <f t="shared" si="0"/>
        <v>67.5</v>
      </c>
      <c r="E93" s="266">
        <v>10</v>
      </c>
      <c r="F93" s="266"/>
      <c r="G93" s="266">
        <v>170</v>
      </c>
      <c r="H93" s="266"/>
      <c r="I93" s="266"/>
      <c r="J93" s="266"/>
      <c r="K93" s="266"/>
      <c r="L93" s="13" t="s">
        <v>993</v>
      </c>
    </row>
    <row r="94" spans="1:12" ht="20.100000000000001" customHeight="1">
      <c r="A94" s="14">
        <v>43280</v>
      </c>
      <c r="B94" s="1" t="s">
        <v>20</v>
      </c>
      <c r="C94" s="931" t="s">
        <v>21</v>
      </c>
      <c r="D94" s="932"/>
      <c r="E94" s="932"/>
      <c r="F94" s="932"/>
      <c r="G94" s="932"/>
      <c r="H94" s="932"/>
      <c r="I94" s="932"/>
      <c r="J94" s="933"/>
      <c r="K94" s="599"/>
    </row>
    <row r="95" spans="1:12" ht="20.100000000000001" customHeight="1">
      <c r="A95" s="14">
        <v>43323</v>
      </c>
      <c r="B95" s="1" t="s">
        <v>11</v>
      </c>
      <c r="C95" s="177">
        <v>140</v>
      </c>
      <c r="D95" s="179">
        <f t="shared" si="0"/>
        <v>14</v>
      </c>
      <c r="E95" s="177">
        <v>90</v>
      </c>
      <c r="F95" s="177"/>
      <c r="G95" s="177">
        <v>130</v>
      </c>
      <c r="H95" s="177"/>
      <c r="I95" s="177"/>
      <c r="J95" s="177"/>
      <c r="K95" s="177"/>
      <c r="L95" s="15" t="s">
        <v>1264</v>
      </c>
    </row>
    <row r="96" spans="1:12" ht="20.100000000000001" customHeight="1">
      <c r="A96" s="469">
        <v>43324</v>
      </c>
      <c r="B96" s="470" t="s">
        <v>4</v>
      </c>
      <c r="C96" s="892" t="s">
        <v>1423</v>
      </c>
      <c r="D96" s="893"/>
      <c r="E96" s="893"/>
      <c r="F96" s="893"/>
      <c r="G96" s="893"/>
      <c r="H96" s="893"/>
      <c r="I96" s="893"/>
      <c r="J96" s="894"/>
      <c r="K96" s="580"/>
    </row>
    <row r="97" spans="1:12" ht="90.75" customHeight="1">
      <c r="A97" s="457">
        <v>43325</v>
      </c>
      <c r="B97" s="463" t="s">
        <v>23</v>
      </c>
      <c r="C97" s="1048" t="s">
        <v>1273</v>
      </c>
      <c r="D97" s="1065"/>
      <c r="E97" s="1065"/>
      <c r="F97" s="1065"/>
      <c r="G97" s="1065"/>
      <c r="H97" s="1065"/>
      <c r="I97" s="1065"/>
      <c r="J97" s="1066"/>
      <c r="K97" s="633"/>
      <c r="L97" s="471"/>
    </row>
    <row r="98" spans="1:12" ht="48" customHeight="1">
      <c r="A98" s="457">
        <v>43335</v>
      </c>
      <c r="B98" s="463" t="s">
        <v>23</v>
      </c>
      <c r="C98" s="1067" t="s">
        <v>1274</v>
      </c>
      <c r="D98" s="1068"/>
      <c r="E98" s="1068"/>
      <c r="F98" s="1068"/>
      <c r="G98" s="1068"/>
      <c r="H98" s="1068"/>
      <c r="I98" s="1068"/>
      <c r="J98" s="1069"/>
      <c r="K98" s="634"/>
      <c r="L98" s="471"/>
    </row>
    <row r="99" spans="1:12" ht="53.25" customHeight="1">
      <c r="A99" s="457">
        <v>43339</v>
      </c>
      <c r="B99" s="463" t="s">
        <v>23</v>
      </c>
      <c r="C99" s="1048" t="s">
        <v>1276</v>
      </c>
      <c r="D99" s="1049"/>
      <c r="E99" s="1049"/>
      <c r="F99" s="1049"/>
      <c r="G99" s="1049"/>
      <c r="H99" s="1049"/>
      <c r="I99" s="1049"/>
      <c r="J99" s="1050"/>
      <c r="K99" s="628"/>
      <c r="L99" s="471"/>
    </row>
    <row r="100" spans="1:12" ht="110.25" customHeight="1">
      <c r="A100" s="457">
        <v>43340</v>
      </c>
      <c r="B100" s="463" t="s">
        <v>27</v>
      </c>
      <c r="C100" s="1048" t="s">
        <v>1289</v>
      </c>
      <c r="D100" s="1049"/>
      <c r="E100" s="1049"/>
      <c r="F100" s="1049"/>
      <c r="G100" s="1049"/>
      <c r="H100" s="1049"/>
      <c r="I100" s="1049"/>
      <c r="J100" s="1050"/>
      <c r="K100" s="721" t="s">
        <v>1051</v>
      </c>
      <c r="L100" s="476" t="s">
        <v>1277</v>
      </c>
    </row>
    <row r="101" spans="1:12" ht="20.100000000000001" customHeight="1">
      <c r="A101" s="856">
        <v>43350</v>
      </c>
      <c r="B101" s="1" t="s">
        <v>11</v>
      </c>
      <c r="C101" s="177">
        <v>90</v>
      </c>
      <c r="D101" s="179">
        <f t="shared" si="0"/>
        <v>81</v>
      </c>
      <c r="E101" s="177">
        <v>10</v>
      </c>
      <c r="F101" s="177"/>
      <c r="G101" s="177">
        <v>170</v>
      </c>
      <c r="H101" s="177"/>
      <c r="I101" s="177"/>
      <c r="J101" s="177"/>
      <c r="K101" s="177"/>
      <c r="L101" s="15" t="s">
        <v>1279</v>
      </c>
    </row>
    <row r="102" spans="1:12">
      <c r="A102" s="873"/>
      <c r="B102" s="1" t="s">
        <v>116</v>
      </c>
      <c r="C102" s="177"/>
      <c r="D102" s="179"/>
      <c r="E102" s="177"/>
      <c r="F102" s="177"/>
      <c r="G102" s="177"/>
      <c r="H102" s="177">
        <v>5730</v>
      </c>
      <c r="I102" s="177">
        <v>73</v>
      </c>
      <c r="J102" s="177"/>
      <c r="K102" s="177"/>
    </row>
    <row r="103" spans="1:12">
      <c r="A103" s="14">
        <v>43375</v>
      </c>
      <c r="B103" s="1" t="s">
        <v>20</v>
      </c>
      <c r="C103" s="895" t="s">
        <v>1263</v>
      </c>
      <c r="D103" s="896"/>
      <c r="E103" s="896"/>
      <c r="F103" s="896"/>
      <c r="G103" s="896"/>
      <c r="H103" s="896"/>
      <c r="I103" s="896"/>
      <c r="J103" s="897"/>
      <c r="K103" s="582"/>
    </row>
    <row r="104" spans="1:12">
      <c r="A104" s="14">
        <v>43381</v>
      </c>
      <c r="B104" s="1" t="s">
        <v>4</v>
      </c>
      <c r="C104" s="931" t="s">
        <v>1424</v>
      </c>
      <c r="D104" s="932"/>
      <c r="E104" s="932"/>
      <c r="F104" s="932"/>
      <c r="G104" s="932"/>
      <c r="H104" s="932"/>
      <c r="I104" s="932"/>
      <c r="J104" s="933"/>
      <c r="K104" s="599"/>
    </row>
    <row r="105" spans="1:12">
      <c r="A105" s="479">
        <v>43388</v>
      </c>
      <c r="B105" s="480" t="s">
        <v>11</v>
      </c>
      <c r="C105" s="177">
        <v>50</v>
      </c>
      <c r="D105" s="179">
        <f>+C105*(100-E105)/100</f>
        <v>30</v>
      </c>
      <c r="E105" s="177">
        <v>40</v>
      </c>
      <c r="F105" s="177"/>
      <c r="G105" s="177">
        <v>200</v>
      </c>
      <c r="H105" s="177"/>
      <c r="I105" s="177"/>
      <c r="J105" s="177"/>
      <c r="K105" s="177"/>
      <c r="L105" s="15" t="s">
        <v>1199</v>
      </c>
    </row>
    <row r="106" spans="1:12">
      <c r="A106" s="479">
        <v>43389</v>
      </c>
      <c r="B106" s="480" t="s">
        <v>116</v>
      </c>
      <c r="C106" s="177"/>
      <c r="D106" s="179"/>
      <c r="E106" s="177"/>
      <c r="F106" s="177"/>
      <c r="G106" s="177"/>
      <c r="H106" s="177">
        <v>5625</v>
      </c>
      <c r="I106" s="177">
        <v>77</v>
      </c>
      <c r="J106" s="177"/>
      <c r="K106" s="177"/>
    </row>
    <row r="107" spans="1:12" ht="20.100000000000001" customHeight="1">
      <c r="A107" s="14">
        <v>43392</v>
      </c>
      <c r="B107" s="1" t="s">
        <v>18</v>
      </c>
      <c r="C107" s="931" t="s">
        <v>1302</v>
      </c>
      <c r="D107" s="932"/>
      <c r="E107" s="932"/>
      <c r="F107" s="932"/>
      <c r="G107" s="932"/>
      <c r="H107" s="932"/>
      <c r="I107" s="932"/>
      <c r="J107" s="933"/>
      <c r="K107" s="599"/>
    </row>
    <row r="108" spans="1:12" ht="37.5" customHeight="1" thickBot="1">
      <c r="A108" s="491">
        <v>43411</v>
      </c>
      <c r="B108" s="18" t="s">
        <v>116</v>
      </c>
      <c r="C108" s="258"/>
      <c r="D108" s="193"/>
      <c r="E108" s="258"/>
      <c r="F108" s="258"/>
      <c r="G108" s="258"/>
      <c r="H108" s="1057" t="s">
        <v>1306</v>
      </c>
      <c r="I108" s="1058"/>
      <c r="J108" s="258"/>
      <c r="K108" s="258"/>
      <c r="L108" s="20" t="s">
        <v>45</v>
      </c>
    </row>
    <row r="109" spans="1:12" ht="38.25" customHeight="1" thickTop="1">
      <c r="A109" s="67">
        <v>43475</v>
      </c>
      <c r="B109" s="68" t="s">
        <v>20</v>
      </c>
      <c r="C109" s="942" t="s">
        <v>1343</v>
      </c>
      <c r="D109" s="943"/>
      <c r="E109" s="943"/>
      <c r="F109" s="943"/>
      <c r="G109" s="943"/>
      <c r="H109" s="943"/>
      <c r="I109" s="943"/>
      <c r="J109" s="944"/>
      <c r="K109" s="600"/>
      <c r="L109" s="69"/>
    </row>
    <row r="110" spans="1:12" ht="31.5" customHeight="1">
      <c r="A110" s="14">
        <v>43479</v>
      </c>
      <c r="B110" s="1" t="s">
        <v>20</v>
      </c>
      <c r="C110" s="892" t="s">
        <v>1347</v>
      </c>
      <c r="D110" s="893"/>
      <c r="E110" s="893"/>
      <c r="F110" s="893"/>
      <c r="G110" s="893"/>
      <c r="H110" s="893"/>
      <c r="I110" s="893"/>
      <c r="J110" s="894"/>
      <c r="K110" s="580"/>
    </row>
    <row r="111" spans="1:12">
      <c r="A111" s="14">
        <v>43525</v>
      </c>
      <c r="B111" s="1" t="s">
        <v>23</v>
      </c>
      <c r="C111" s="892" t="s">
        <v>1356</v>
      </c>
      <c r="D111" s="893"/>
      <c r="E111" s="893"/>
      <c r="F111" s="893"/>
      <c r="G111" s="893"/>
      <c r="H111" s="893"/>
      <c r="I111" s="893"/>
      <c r="J111" s="894"/>
      <c r="K111" s="580"/>
    </row>
    <row r="112" spans="1:12" ht="51" customHeight="1">
      <c r="A112" s="14">
        <v>43526</v>
      </c>
      <c r="B112" s="1" t="s">
        <v>20</v>
      </c>
      <c r="C112" s="895" t="s">
        <v>1357</v>
      </c>
      <c r="D112" s="896"/>
      <c r="E112" s="896"/>
      <c r="F112" s="896"/>
      <c r="G112" s="896"/>
      <c r="H112" s="896"/>
      <c r="I112" s="896"/>
      <c r="J112" s="897"/>
      <c r="K112" s="582"/>
      <c r="L112" s="516" t="s">
        <v>1358</v>
      </c>
    </row>
    <row r="113" spans="1:12" ht="21">
      <c r="A113" s="14">
        <v>43532</v>
      </c>
      <c r="B113" s="1" t="s">
        <v>20</v>
      </c>
      <c r="C113" s="892" t="s">
        <v>1363</v>
      </c>
      <c r="D113" s="893"/>
      <c r="E113" s="893"/>
      <c r="F113" s="893"/>
      <c r="G113" s="893"/>
      <c r="H113" s="893"/>
      <c r="I113" s="893"/>
      <c r="J113" s="894"/>
      <c r="K113" s="580"/>
      <c r="L113" s="516" t="s">
        <v>1361</v>
      </c>
    </row>
    <row r="114" spans="1:12" ht="95.25" customHeight="1">
      <c r="A114" s="38">
        <v>43542</v>
      </c>
      <c r="B114" s="39" t="s">
        <v>18</v>
      </c>
      <c r="C114" s="1054" t="s">
        <v>1365</v>
      </c>
      <c r="D114" s="1055"/>
      <c r="E114" s="1055"/>
      <c r="F114" s="1055"/>
      <c r="G114" s="1055"/>
      <c r="H114" s="1055"/>
      <c r="I114" s="1055"/>
      <c r="J114" s="1056"/>
      <c r="K114" s="630"/>
      <c r="L114" s="109" t="s">
        <v>1364</v>
      </c>
    </row>
    <row r="115" spans="1:12" ht="20.100000000000001" customHeight="1">
      <c r="A115" s="14"/>
      <c r="B115" s="1"/>
      <c r="C115" s="177"/>
      <c r="D115" s="179">
        <f t="shared" si="0"/>
        <v>0</v>
      </c>
      <c r="E115" s="177"/>
      <c r="F115" s="177"/>
      <c r="G115" s="177"/>
      <c r="H115" s="177"/>
      <c r="I115" s="177"/>
      <c r="J115" s="177"/>
      <c r="K115" s="177"/>
    </row>
    <row r="116" spans="1:12" ht="20.100000000000001" customHeight="1">
      <c r="A116" s="14"/>
      <c r="B116" s="1"/>
      <c r="C116" s="177"/>
      <c r="D116" s="179">
        <f t="shared" si="0"/>
        <v>0</v>
      </c>
      <c r="E116" s="177"/>
      <c r="F116" s="177"/>
      <c r="G116" s="177"/>
      <c r="H116" s="177"/>
      <c r="I116" s="177"/>
      <c r="J116" s="177"/>
      <c r="K116" s="177"/>
    </row>
    <row r="117" spans="1:12" ht="20.100000000000001" customHeight="1">
      <c r="A117" s="14"/>
      <c r="B117" s="1"/>
      <c r="C117" s="177"/>
      <c r="D117" s="179">
        <f t="shared" si="0"/>
        <v>0</v>
      </c>
      <c r="E117" s="177"/>
      <c r="F117" s="177"/>
      <c r="G117" s="177"/>
      <c r="H117" s="177"/>
      <c r="I117" s="177"/>
      <c r="J117" s="177"/>
      <c r="K117" s="177"/>
    </row>
    <row r="118" spans="1:12" ht="20.100000000000001" customHeight="1">
      <c r="A118" s="14"/>
      <c r="B118" s="1"/>
      <c r="C118" s="177"/>
      <c r="D118" s="179">
        <f t="shared" si="0"/>
        <v>0</v>
      </c>
      <c r="E118" s="177"/>
      <c r="F118" s="177"/>
      <c r="G118" s="177"/>
      <c r="H118" s="177"/>
      <c r="I118" s="177"/>
      <c r="J118" s="177"/>
      <c r="K118" s="177"/>
    </row>
    <row r="119" spans="1:12">
      <c r="A119" s="14"/>
      <c r="B119" s="1"/>
      <c r="C119" s="177"/>
      <c r="D119" s="179">
        <f t="shared" si="0"/>
        <v>0</v>
      </c>
      <c r="E119" s="177"/>
      <c r="F119" s="177"/>
      <c r="G119" s="177"/>
      <c r="H119" s="177"/>
      <c r="I119" s="177"/>
      <c r="J119" s="177"/>
      <c r="K119" s="177"/>
    </row>
    <row r="120" spans="1:12" ht="20.100000000000001" customHeight="1">
      <c r="A120" s="14"/>
      <c r="B120" s="1"/>
      <c r="C120" s="177"/>
      <c r="D120" s="179">
        <f t="shared" si="0"/>
        <v>0</v>
      </c>
      <c r="E120" s="177"/>
      <c r="F120" s="177"/>
      <c r="G120" s="177"/>
      <c r="H120" s="177"/>
      <c r="I120" s="177"/>
      <c r="J120" s="177"/>
      <c r="K120" s="177"/>
    </row>
    <row r="121" spans="1:12" ht="20.100000000000001" customHeight="1">
      <c r="A121" s="14"/>
      <c r="B121" s="1"/>
      <c r="C121" s="177"/>
      <c r="D121" s="179">
        <f t="shared" si="0"/>
        <v>0</v>
      </c>
      <c r="E121" s="177"/>
      <c r="F121" s="177"/>
      <c r="G121" s="177"/>
      <c r="H121" s="177"/>
      <c r="I121" s="177"/>
      <c r="J121" s="177"/>
      <c r="K121" s="177"/>
    </row>
    <row r="122" spans="1:12" ht="20.100000000000001" customHeight="1">
      <c r="A122" s="14"/>
      <c r="B122" s="1"/>
      <c r="C122" s="177"/>
      <c r="D122" s="179">
        <f t="shared" si="0"/>
        <v>0</v>
      </c>
      <c r="E122" s="177"/>
      <c r="F122" s="177"/>
      <c r="G122" s="177"/>
      <c r="H122" s="177"/>
      <c r="I122" s="177"/>
      <c r="J122" s="177"/>
      <c r="K122" s="177"/>
    </row>
    <row r="123" spans="1:12" ht="20.100000000000001" customHeight="1">
      <c r="A123" s="14"/>
      <c r="B123" s="1"/>
      <c r="C123" s="177"/>
      <c r="D123" s="179">
        <f t="shared" si="0"/>
        <v>0</v>
      </c>
      <c r="E123" s="177"/>
      <c r="F123" s="177"/>
      <c r="G123" s="177"/>
      <c r="H123" s="177"/>
      <c r="I123" s="177"/>
      <c r="J123" s="177"/>
      <c r="K123" s="177"/>
    </row>
    <row r="124" spans="1:12" ht="20.100000000000001" customHeight="1">
      <c r="A124" s="14"/>
      <c r="B124" s="1"/>
      <c r="C124" s="177"/>
      <c r="D124" s="179">
        <f t="shared" si="0"/>
        <v>0</v>
      </c>
      <c r="E124" s="177"/>
      <c r="F124" s="177"/>
      <c r="G124" s="177"/>
      <c r="H124" s="177"/>
      <c r="I124" s="177"/>
      <c r="J124" s="177"/>
      <c r="K124" s="177"/>
    </row>
    <row r="125" spans="1:12" ht="20.100000000000001" customHeight="1">
      <c r="A125" s="14"/>
      <c r="B125" s="1"/>
      <c r="C125" s="177"/>
      <c r="D125" s="179">
        <f t="shared" si="0"/>
        <v>0</v>
      </c>
      <c r="E125" s="177"/>
      <c r="F125" s="177"/>
      <c r="G125" s="177"/>
      <c r="H125" s="177"/>
      <c r="I125" s="177"/>
      <c r="J125" s="177"/>
      <c r="K125" s="177"/>
    </row>
    <row r="126" spans="1:12" ht="20.100000000000001" customHeight="1">
      <c r="A126" s="14"/>
      <c r="B126" s="1"/>
      <c r="C126" s="177"/>
      <c r="D126" s="179">
        <f t="shared" si="0"/>
        <v>0</v>
      </c>
      <c r="E126" s="177"/>
      <c r="F126" s="177"/>
      <c r="G126" s="177"/>
      <c r="H126" s="177"/>
      <c r="I126" s="177"/>
      <c r="J126" s="177"/>
      <c r="K126" s="177"/>
    </row>
    <row r="127" spans="1:12" ht="20.100000000000001" customHeight="1">
      <c r="A127" s="14"/>
      <c r="B127" s="1"/>
      <c r="C127" s="177"/>
      <c r="D127" s="179">
        <f t="shared" si="0"/>
        <v>0</v>
      </c>
      <c r="E127" s="177"/>
      <c r="F127" s="177"/>
      <c r="G127" s="177"/>
      <c r="H127" s="177"/>
      <c r="I127" s="177"/>
      <c r="J127" s="177"/>
      <c r="K127" s="177"/>
    </row>
    <row r="128" spans="1:12">
      <c r="A128" s="14"/>
      <c r="B128" s="1"/>
      <c r="C128" s="177"/>
      <c r="D128" s="179">
        <f t="shared" si="0"/>
        <v>0</v>
      </c>
      <c r="E128" s="177"/>
      <c r="F128" s="177"/>
      <c r="G128" s="177"/>
      <c r="H128" s="177"/>
      <c r="I128" s="177"/>
      <c r="J128" s="177"/>
      <c r="K128" s="177"/>
    </row>
    <row r="129" spans="1:11" ht="20.100000000000001" customHeight="1">
      <c r="A129" s="14"/>
      <c r="B129" s="1"/>
      <c r="C129" s="177"/>
      <c r="D129" s="179">
        <f t="shared" si="0"/>
        <v>0</v>
      </c>
      <c r="E129" s="177"/>
      <c r="F129" s="177"/>
      <c r="G129" s="177"/>
      <c r="H129" s="177"/>
      <c r="I129" s="177"/>
      <c r="J129" s="177"/>
      <c r="K129" s="177"/>
    </row>
    <row r="130" spans="1:11">
      <c r="A130" s="14"/>
      <c r="B130" s="1"/>
      <c r="C130" s="177"/>
      <c r="D130" s="179">
        <f t="shared" si="0"/>
        <v>0</v>
      </c>
      <c r="E130" s="177"/>
      <c r="F130" s="177"/>
      <c r="G130" s="177"/>
      <c r="H130" s="177"/>
      <c r="I130" s="177"/>
      <c r="J130" s="177"/>
      <c r="K130" s="177"/>
    </row>
    <row r="131" spans="1:11">
      <c r="A131" s="14"/>
      <c r="B131" s="1"/>
      <c r="C131" s="177"/>
      <c r="D131" s="179">
        <f t="shared" si="0"/>
        <v>0</v>
      </c>
      <c r="E131" s="177"/>
      <c r="F131" s="177"/>
      <c r="G131" s="177"/>
      <c r="H131" s="177"/>
      <c r="I131" s="177"/>
      <c r="J131" s="177"/>
      <c r="K131" s="177"/>
    </row>
    <row r="132" spans="1:11">
      <c r="A132" s="14"/>
      <c r="C132" s="177"/>
      <c r="D132" s="179">
        <f t="shared" si="0"/>
        <v>0</v>
      </c>
      <c r="E132" s="177"/>
      <c r="F132" s="177"/>
      <c r="G132" s="177"/>
      <c r="H132" s="177"/>
      <c r="I132" s="177"/>
      <c r="J132" s="177"/>
      <c r="K132" s="177"/>
    </row>
    <row r="133" spans="1:11">
      <c r="A133" s="14"/>
      <c r="C133" s="177"/>
      <c r="D133" s="179">
        <f t="shared" si="0"/>
        <v>0</v>
      </c>
      <c r="E133" s="177"/>
      <c r="F133" s="177"/>
      <c r="G133" s="177"/>
      <c r="H133" s="177"/>
      <c r="I133" s="177"/>
      <c r="J133" s="177"/>
      <c r="K133" s="177"/>
    </row>
    <row r="134" spans="1:11">
      <c r="A134" s="14"/>
      <c r="C134" s="177"/>
      <c r="D134" s="179">
        <f t="shared" si="0"/>
        <v>0</v>
      </c>
      <c r="E134" s="177"/>
      <c r="F134" s="177"/>
      <c r="G134" s="177"/>
      <c r="H134" s="177"/>
      <c r="I134" s="177"/>
      <c r="J134" s="177"/>
      <c r="K134" s="177"/>
    </row>
    <row r="135" spans="1:11">
      <c r="A135" s="14"/>
      <c r="C135" s="177"/>
      <c r="D135" s="179">
        <f t="shared" si="0"/>
        <v>0</v>
      </c>
      <c r="E135" s="177"/>
      <c r="F135" s="177"/>
      <c r="G135" s="177"/>
      <c r="H135" s="177"/>
      <c r="I135" s="177"/>
      <c r="J135" s="177"/>
      <c r="K135" s="177"/>
    </row>
    <row r="136" spans="1:11">
      <c r="A136" s="14"/>
      <c r="C136" s="177"/>
      <c r="D136" s="179">
        <f t="shared" si="0"/>
        <v>0</v>
      </c>
      <c r="E136" s="177"/>
      <c r="F136" s="177"/>
      <c r="G136" s="177"/>
      <c r="H136" s="177"/>
      <c r="I136" s="177"/>
      <c r="J136" s="177"/>
      <c r="K136" s="177"/>
    </row>
    <row r="137" spans="1:11">
      <c r="A137" s="14"/>
      <c r="C137" s="177"/>
      <c r="D137" s="179">
        <f t="shared" si="0"/>
        <v>0</v>
      </c>
      <c r="E137" s="177"/>
      <c r="F137" s="177"/>
      <c r="G137" s="177"/>
      <c r="H137" s="177"/>
      <c r="I137" s="177"/>
      <c r="J137" s="177"/>
      <c r="K137" s="177"/>
    </row>
    <row r="138" spans="1:11">
      <c r="A138" s="14"/>
      <c r="C138" s="177"/>
      <c r="D138" s="179">
        <f t="shared" si="0"/>
        <v>0</v>
      </c>
      <c r="E138" s="177"/>
      <c r="F138" s="177"/>
      <c r="G138" s="177"/>
      <c r="H138" s="177"/>
      <c r="I138" s="177"/>
      <c r="J138" s="177"/>
      <c r="K138" s="177"/>
    </row>
    <row r="139" spans="1:11">
      <c r="A139" s="14"/>
      <c r="C139" s="177"/>
      <c r="D139" s="179">
        <f t="shared" si="0"/>
        <v>0</v>
      </c>
      <c r="E139" s="177"/>
      <c r="F139" s="177"/>
      <c r="G139" s="177"/>
      <c r="H139" s="177"/>
      <c r="I139" s="177"/>
      <c r="J139" s="177"/>
      <c r="K139" s="177"/>
    </row>
    <row r="140" spans="1:11">
      <c r="A140" s="14"/>
      <c r="C140" s="177"/>
      <c r="D140" s="179">
        <f t="shared" si="0"/>
        <v>0</v>
      </c>
      <c r="E140" s="177"/>
      <c r="F140" s="177"/>
      <c r="G140" s="177"/>
      <c r="H140" s="177"/>
      <c r="I140" s="177"/>
      <c r="J140" s="177"/>
      <c r="K140" s="177"/>
    </row>
    <row r="141" spans="1:11">
      <c r="A141" s="14"/>
      <c r="C141" s="177"/>
      <c r="D141" s="179">
        <f t="shared" si="0"/>
        <v>0</v>
      </c>
      <c r="E141" s="177"/>
      <c r="F141" s="177"/>
      <c r="G141" s="177"/>
      <c r="H141" s="177"/>
      <c r="I141" s="177"/>
      <c r="J141" s="177"/>
      <c r="K141" s="177"/>
    </row>
    <row r="142" spans="1:11">
      <c r="A142" s="14"/>
      <c r="C142" s="177"/>
      <c r="D142" s="179">
        <f t="shared" si="0"/>
        <v>0</v>
      </c>
      <c r="E142" s="177"/>
      <c r="F142" s="177"/>
      <c r="G142" s="177"/>
      <c r="H142" s="177"/>
      <c r="I142" s="177"/>
      <c r="J142" s="177"/>
      <c r="K142" s="177"/>
    </row>
    <row r="143" spans="1:11">
      <c r="A143" s="14"/>
      <c r="C143" s="177"/>
      <c r="D143" s="179">
        <f t="shared" si="0"/>
        <v>0</v>
      </c>
      <c r="E143" s="177"/>
      <c r="F143" s="177"/>
      <c r="G143" s="177"/>
      <c r="H143" s="177"/>
      <c r="I143" s="177"/>
      <c r="J143" s="177"/>
      <c r="K143" s="177"/>
    </row>
    <row r="144" spans="1:11">
      <c r="A144" s="14"/>
      <c r="C144" s="177"/>
      <c r="D144" s="179">
        <f t="shared" si="0"/>
        <v>0</v>
      </c>
      <c r="E144" s="177"/>
      <c r="F144" s="177"/>
      <c r="G144" s="177"/>
      <c r="H144" s="177"/>
      <c r="I144" s="177"/>
      <c r="J144" s="177"/>
      <c r="K144" s="177"/>
    </row>
    <row r="145" spans="1:11">
      <c r="A145" s="14"/>
      <c r="C145" s="177"/>
      <c r="D145" s="179">
        <f t="shared" si="0"/>
        <v>0</v>
      </c>
      <c r="E145" s="177"/>
      <c r="F145" s="177"/>
      <c r="G145" s="177"/>
      <c r="H145" s="177"/>
      <c r="I145" s="177"/>
      <c r="J145" s="177"/>
      <c r="K145" s="177"/>
    </row>
    <row r="146" spans="1:11">
      <c r="A146" s="14"/>
      <c r="C146" s="177"/>
      <c r="D146" s="179">
        <f t="shared" si="0"/>
        <v>0</v>
      </c>
      <c r="E146" s="177"/>
      <c r="F146" s="177"/>
      <c r="G146" s="177"/>
      <c r="H146" s="177"/>
      <c r="I146" s="177"/>
      <c r="J146" s="177"/>
      <c r="K146" s="177"/>
    </row>
    <row r="147" spans="1:11">
      <c r="A147" s="14"/>
      <c r="C147" s="177"/>
      <c r="D147" s="179">
        <f t="shared" si="0"/>
        <v>0</v>
      </c>
      <c r="E147" s="177"/>
      <c r="F147" s="177"/>
      <c r="G147" s="177"/>
      <c r="H147" s="177"/>
      <c r="I147" s="177"/>
      <c r="J147" s="177"/>
      <c r="K147" s="177"/>
    </row>
    <row r="148" spans="1:11">
      <c r="A148" s="14"/>
      <c r="C148" s="177"/>
      <c r="D148" s="179">
        <f t="shared" si="0"/>
        <v>0</v>
      </c>
      <c r="E148" s="177"/>
      <c r="F148" s="177"/>
      <c r="G148" s="177"/>
      <c r="H148" s="177"/>
      <c r="I148" s="177"/>
      <c r="J148" s="177"/>
      <c r="K148" s="177"/>
    </row>
    <row r="149" spans="1:11">
      <c r="A149" s="14"/>
      <c r="C149" s="177"/>
      <c r="D149" s="179">
        <f t="shared" si="0"/>
        <v>0</v>
      </c>
      <c r="E149" s="177"/>
      <c r="F149" s="177"/>
      <c r="G149" s="177"/>
      <c r="H149" s="177"/>
      <c r="I149" s="177"/>
      <c r="J149" s="177"/>
      <c r="K149" s="177"/>
    </row>
    <row r="150" spans="1:11">
      <c r="A150" s="14"/>
      <c r="C150" s="177"/>
      <c r="D150" s="179">
        <f t="shared" si="0"/>
        <v>0</v>
      </c>
      <c r="E150" s="177"/>
      <c r="F150" s="177"/>
      <c r="G150" s="177"/>
      <c r="H150" s="177"/>
      <c r="I150" s="177"/>
      <c r="J150" s="177"/>
      <c r="K150" s="177"/>
    </row>
    <row r="151" spans="1:11">
      <c r="A151" s="14"/>
      <c r="C151" s="177"/>
      <c r="D151" s="179">
        <f t="shared" si="0"/>
        <v>0</v>
      </c>
      <c r="E151" s="177"/>
      <c r="F151" s="177"/>
      <c r="G151" s="177"/>
      <c r="H151" s="177"/>
      <c r="I151" s="177"/>
      <c r="J151" s="177"/>
      <c r="K151" s="177"/>
    </row>
    <row r="152" spans="1:11">
      <c r="A152" s="14"/>
      <c r="C152" s="177"/>
      <c r="D152" s="179">
        <f t="shared" si="0"/>
        <v>0</v>
      </c>
      <c r="E152" s="177"/>
      <c r="F152" s="177"/>
      <c r="G152" s="177"/>
      <c r="H152" s="177"/>
      <c r="I152" s="177"/>
      <c r="J152" s="177"/>
      <c r="K152" s="177"/>
    </row>
    <row r="153" spans="1:11">
      <c r="A153" s="14"/>
      <c r="C153" s="177"/>
      <c r="D153" s="179">
        <f t="shared" si="0"/>
        <v>0</v>
      </c>
      <c r="E153" s="177"/>
      <c r="F153" s="177"/>
      <c r="G153" s="177"/>
      <c r="H153" s="177"/>
      <c r="I153" s="177"/>
      <c r="J153" s="177"/>
      <c r="K153" s="177"/>
    </row>
    <row r="154" spans="1:11">
      <c r="A154" s="14"/>
      <c r="C154" s="177"/>
      <c r="D154" s="179">
        <f t="shared" ref="D154:D165" si="1">+C154*(100-E154)/100</f>
        <v>0</v>
      </c>
      <c r="E154" s="177"/>
      <c r="F154" s="177"/>
      <c r="G154" s="177"/>
      <c r="H154" s="177"/>
      <c r="I154" s="177"/>
      <c r="J154" s="177"/>
      <c r="K154" s="177"/>
    </row>
    <row r="155" spans="1:11">
      <c r="A155" s="14"/>
      <c r="C155" s="177"/>
      <c r="D155" s="179">
        <f t="shared" si="1"/>
        <v>0</v>
      </c>
      <c r="E155" s="177"/>
      <c r="F155" s="177"/>
      <c r="G155" s="177"/>
      <c r="H155" s="177"/>
      <c r="I155" s="177"/>
      <c r="J155" s="177"/>
      <c r="K155" s="177"/>
    </row>
    <row r="156" spans="1:11">
      <c r="A156" s="14"/>
      <c r="C156" s="177"/>
      <c r="D156" s="179">
        <f t="shared" si="1"/>
        <v>0</v>
      </c>
      <c r="E156" s="177"/>
      <c r="F156" s="177"/>
      <c r="G156" s="177"/>
      <c r="H156" s="177"/>
      <c r="I156" s="177"/>
      <c r="J156" s="177"/>
      <c r="K156" s="177"/>
    </row>
    <row r="157" spans="1:11">
      <c r="A157" s="14"/>
      <c r="C157" s="177"/>
      <c r="D157" s="179">
        <f t="shared" si="1"/>
        <v>0</v>
      </c>
      <c r="E157" s="177"/>
      <c r="F157" s="177"/>
      <c r="G157" s="177"/>
      <c r="H157" s="177"/>
      <c r="I157" s="177"/>
      <c r="J157" s="177"/>
      <c r="K157" s="177"/>
    </row>
    <row r="158" spans="1:11">
      <c r="A158" s="14"/>
      <c r="C158" s="177"/>
      <c r="D158" s="179">
        <f t="shared" si="1"/>
        <v>0</v>
      </c>
      <c r="E158" s="177"/>
      <c r="F158" s="177"/>
      <c r="G158" s="177"/>
      <c r="H158" s="177"/>
      <c r="I158" s="177"/>
      <c r="J158" s="177"/>
      <c r="K158" s="177"/>
    </row>
    <row r="159" spans="1:11">
      <c r="C159" s="177"/>
      <c r="D159" s="179">
        <f t="shared" si="1"/>
        <v>0</v>
      </c>
      <c r="E159" s="177"/>
      <c r="F159" s="177"/>
      <c r="G159" s="177"/>
      <c r="H159" s="177"/>
      <c r="I159" s="177"/>
      <c r="J159" s="177"/>
      <c r="K159" s="177"/>
    </row>
    <row r="160" spans="1:11">
      <c r="C160" s="177"/>
      <c r="D160" s="179">
        <f t="shared" si="1"/>
        <v>0</v>
      </c>
      <c r="E160" s="177"/>
      <c r="F160" s="177"/>
      <c r="G160" s="177"/>
      <c r="H160" s="177"/>
      <c r="I160" s="177"/>
      <c r="J160" s="177"/>
      <c r="K160" s="177"/>
    </row>
    <row r="161" spans="3:11">
      <c r="C161" s="177"/>
      <c r="D161" s="179">
        <f t="shared" si="1"/>
        <v>0</v>
      </c>
      <c r="E161" s="177"/>
      <c r="F161" s="177"/>
      <c r="G161" s="177"/>
      <c r="H161" s="177"/>
      <c r="I161" s="177"/>
      <c r="J161" s="177"/>
      <c r="K161" s="177"/>
    </row>
    <row r="162" spans="3:11">
      <c r="C162" s="177"/>
      <c r="D162" s="179">
        <f t="shared" si="1"/>
        <v>0</v>
      </c>
      <c r="E162" s="177"/>
      <c r="F162" s="177"/>
      <c r="G162" s="177"/>
      <c r="H162" s="177"/>
      <c r="I162" s="177"/>
      <c r="J162" s="177"/>
      <c r="K162" s="177"/>
    </row>
    <row r="163" spans="3:11">
      <c r="C163" s="177"/>
      <c r="D163" s="179">
        <f t="shared" si="1"/>
        <v>0</v>
      </c>
      <c r="E163" s="177"/>
      <c r="F163" s="177"/>
      <c r="G163" s="177"/>
      <c r="H163" s="177"/>
      <c r="I163" s="177"/>
      <c r="J163" s="177"/>
      <c r="K163" s="177"/>
    </row>
    <row r="164" spans="3:11">
      <c r="C164" s="177"/>
      <c r="D164" s="179">
        <f t="shared" si="1"/>
        <v>0</v>
      </c>
      <c r="E164" s="177"/>
      <c r="F164" s="177"/>
      <c r="G164" s="177"/>
      <c r="H164" s="177"/>
      <c r="I164" s="177"/>
      <c r="J164" s="177"/>
      <c r="K164" s="177"/>
    </row>
    <row r="165" spans="3:11">
      <c r="C165" s="177"/>
      <c r="D165" s="179">
        <f t="shared" si="1"/>
        <v>0</v>
      </c>
      <c r="E165" s="177"/>
      <c r="F165" s="177"/>
      <c r="G165" s="177"/>
      <c r="H165" s="177"/>
      <c r="I165" s="177"/>
      <c r="J165" s="177"/>
      <c r="K165" s="177"/>
    </row>
    <row r="166" spans="3:11">
      <c r="C166" s="177"/>
      <c r="D166" s="177"/>
      <c r="E166" s="177"/>
      <c r="F166" s="177"/>
      <c r="G166" s="177"/>
      <c r="H166" s="177"/>
      <c r="I166" s="177"/>
      <c r="J166" s="177"/>
      <c r="K166" s="177"/>
    </row>
    <row r="167" spans="3:11">
      <c r="C167" s="177"/>
      <c r="D167" s="177"/>
      <c r="E167" s="177"/>
      <c r="F167" s="177"/>
      <c r="G167" s="177"/>
      <c r="H167" s="177"/>
      <c r="I167" s="177"/>
      <c r="J167" s="177"/>
      <c r="K167" s="177"/>
    </row>
    <row r="168" spans="3:11">
      <c r="C168" s="177"/>
      <c r="D168" s="177"/>
      <c r="E168" s="177"/>
      <c r="F168" s="177"/>
      <c r="G168" s="177"/>
      <c r="H168" s="177"/>
      <c r="I168" s="177"/>
      <c r="J168" s="177"/>
      <c r="K168" s="177"/>
    </row>
    <row r="169" spans="3:11">
      <c r="C169" s="177"/>
      <c r="D169" s="177"/>
      <c r="E169" s="177"/>
      <c r="F169" s="177"/>
      <c r="G169" s="177"/>
      <c r="H169" s="177"/>
      <c r="I169" s="177"/>
      <c r="J169" s="177"/>
      <c r="K169" s="177"/>
    </row>
    <row r="170" spans="3:11">
      <c r="C170" s="177"/>
      <c r="D170" s="177"/>
      <c r="E170" s="177"/>
      <c r="F170" s="177"/>
      <c r="G170" s="177"/>
      <c r="H170" s="177"/>
      <c r="I170" s="177"/>
      <c r="J170" s="177"/>
      <c r="K170" s="177"/>
    </row>
    <row r="171" spans="3:11">
      <c r="C171" s="177"/>
      <c r="D171" s="177"/>
      <c r="E171" s="177"/>
      <c r="F171" s="177"/>
      <c r="G171" s="177"/>
      <c r="H171" s="177"/>
      <c r="I171" s="177"/>
      <c r="J171" s="177"/>
      <c r="K171" s="177"/>
    </row>
    <row r="172" spans="3:11">
      <c r="C172" s="177"/>
      <c r="D172" s="177"/>
      <c r="E172" s="177"/>
      <c r="F172" s="177"/>
      <c r="G172" s="177"/>
      <c r="H172" s="177"/>
      <c r="I172" s="177"/>
      <c r="J172" s="177"/>
      <c r="K172" s="177"/>
    </row>
    <row r="173" spans="3:11">
      <c r="C173" s="177"/>
      <c r="D173" s="177"/>
      <c r="E173" s="177"/>
      <c r="F173" s="177"/>
      <c r="G173" s="177"/>
      <c r="H173" s="177"/>
      <c r="I173" s="177"/>
      <c r="J173" s="177"/>
      <c r="K173" s="177"/>
    </row>
    <row r="174" spans="3:11">
      <c r="C174" s="177"/>
      <c r="D174" s="177"/>
      <c r="E174" s="177"/>
      <c r="F174" s="177"/>
      <c r="G174" s="177"/>
      <c r="H174" s="177"/>
      <c r="I174" s="177"/>
      <c r="J174" s="177"/>
      <c r="K174" s="177"/>
    </row>
    <row r="175" spans="3:11">
      <c r="C175" s="177"/>
      <c r="D175" s="177"/>
      <c r="E175" s="177"/>
      <c r="F175" s="177"/>
      <c r="G175" s="177"/>
      <c r="H175" s="177"/>
      <c r="I175" s="177"/>
      <c r="J175" s="177"/>
      <c r="K175" s="177"/>
    </row>
    <row r="176" spans="3:11">
      <c r="C176" s="177"/>
      <c r="D176" s="177"/>
      <c r="E176" s="177"/>
      <c r="F176" s="177"/>
      <c r="G176" s="177"/>
      <c r="H176" s="177"/>
      <c r="I176" s="177"/>
      <c r="J176" s="177"/>
      <c r="K176" s="177"/>
    </row>
    <row r="177" spans="3:11">
      <c r="C177" s="177"/>
      <c r="D177" s="177"/>
      <c r="E177" s="177"/>
      <c r="F177" s="177"/>
      <c r="G177" s="177"/>
      <c r="H177" s="177"/>
      <c r="I177" s="177"/>
      <c r="J177" s="177"/>
      <c r="K177" s="177"/>
    </row>
    <row r="178" spans="3:11">
      <c r="C178" s="177"/>
      <c r="D178" s="177"/>
      <c r="E178" s="177"/>
      <c r="F178" s="177"/>
      <c r="G178" s="177"/>
      <c r="H178" s="177"/>
      <c r="I178" s="177"/>
      <c r="J178" s="177"/>
      <c r="K178" s="177"/>
    </row>
    <row r="179" spans="3:11">
      <c r="C179" s="177"/>
      <c r="D179" s="177"/>
      <c r="E179" s="177"/>
      <c r="F179" s="177"/>
      <c r="G179" s="177"/>
      <c r="H179" s="177"/>
      <c r="I179" s="177"/>
      <c r="J179" s="177"/>
      <c r="K179" s="177"/>
    </row>
    <row r="180" spans="3:11">
      <c r="C180" s="177"/>
      <c r="D180" s="177"/>
      <c r="E180" s="177"/>
      <c r="F180" s="177"/>
      <c r="G180" s="177"/>
      <c r="H180" s="177"/>
      <c r="I180" s="177"/>
      <c r="J180" s="177"/>
      <c r="K180" s="177"/>
    </row>
    <row r="181" spans="3:11">
      <c r="C181" s="177"/>
      <c r="D181" s="177"/>
      <c r="E181" s="177"/>
      <c r="F181" s="177"/>
      <c r="G181" s="177"/>
      <c r="H181" s="177"/>
      <c r="I181" s="177"/>
      <c r="J181" s="177"/>
      <c r="K181" s="177"/>
    </row>
    <row r="182" spans="3:11">
      <c r="C182" s="177"/>
      <c r="D182" s="177"/>
      <c r="E182" s="177"/>
      <c r="F182" s="177"/>
      <c r="G182" s="177"/>
      <c r="H182" s="177"/>
      <c r="I182" s="177"/>
      <c r="J182" s="177"/>
      <c r="K182" s="177"/>
    </row>
    <row r="183" spans="3:11">
      <c r="C183" s="177"/>
      <c r="D183" s="177"/>
      <c r="E183" s="177"/>
      <c r="F183" s="177"/>
      <c r="G183" s="177"/>
      <c r="H183" s="177"/>
      <c r="I183" s="177"/>
      <c r="J183" s="177"/>
      <c r="K183" s="177"/>
    </row>
    <row r="184" spans="3:11">
      <c r="C184" s="177"/>
      <c r="D184" s="177"/>
      <c r="E184" s="177"/>
      <c r="F184" s="177"/>
      <c r="G184" s="177"/>
      <c r="H184" s="177"/>
      <c r="I184" s="177"/>
      <c r="J184" s="177"/>
      <c r="K184" s="177"/>
    </row>
    <row r="185" spans="3:11">
      <c r="C185" s="177"/>
      <c r="D185" s="177"/>
      <c r="E185" s="177"/>
      <c r="F185" s="177"/>
      <c r="G185" s="177"/>
      <c r="H185" s="177"/>
      <c r="I185" s="177"/>
      <c r="J185" s="177"/>
      <c r="K185" s="177"/>
    </row>
    <row r="186" spans="3:11">
      <c r="C186" s="177"/>
      <c r="D186" s="177"/>
      <c r="E186" s="177"/>
      <c r="F186" s="177"/>
      <c r="G186" s="177"/>
      <c r="H186" s="177"/>
      <c r="I186" s="177"/>
      <c r="J186" s="177"/>
      <c r="K186" s="177"/>
    </row>
    <row r="187" spans="3:11">
      <c r="C187" s="177"/>
      <c r="D187" s="177"/>
      <c r="E187" s="177"/>
      <c r="F187" s="177"/>
      <c r="G187" s="177"/>
      <c r="H187" s="177"/>
      <c r="I187" s="177"/>
      <c r="J187" s="177"/>
      <c r="K187" s="177"/>
    </row>
    <row r="188" spans="3:11">
      <c r="C188" s="177"/>
      <c r="D188" s="177"/>
      <c r="E188" s="177"/>
      <c r="F188" s="177"/>
      <c r="G188" s="177"/>
      <c r="H188" s="177"/>
      <c r="I188" s="177"/>
      <c r="J188" s="177"/>
      <c r="K188" s="177"/>
    </row>
    <row r="189" spans="3:11">
      <c r="C189" s="177"/>
      <c r="D189" s="177"/>
      <c r="E189" s="177"/>
      <c r="F189" s="177"/>
      <c r="G189" s="177"/>
      <c r="H189" s="177"/>
      <c r="I189" s="177"/>
      <c r="J189" s="177"/>
      <c r="K189" s="177"/>
    </row>
    <row r="190" spans="3:11">
      <c r="C190" s="177"/>
      <c r="D190" s="177"/>
      <c r="E190" s="177"/>
      <c r="F190" s="177"/>
      <c r="G190" s="177"/>
      <c r="H190" s="177"/>
      <c r="I190" s="177"/>
      <c r="J190" s="177"/>
      <c r="K190" s="177"/>
    </row>
    <row r="191" spans="3:11">
      <c r="C191" s="177"/>
      <c r="D191" s="177"/>
      <c r="E191" s="177"/>
      <c r="F191" s="177"/>
      <c r="G191" s="177"/>
      <c r="H191" s="177"/>
      <c r="I191" s="177"/>
      <c r="J191" s="177"/>
      <c r="K191" s="177"/>
    </row>
    <row r="192" spans="3:11">
      <c r="C192" s="177"/>
      <c r="D192" s="177"/>
      <c r="E192" s="177"/>
      <c r="F192" s="177"/>
      <c r="G192" s="177"/>
      <c r="H192" s="177"/>
      <c r="I192" s="177"/>
      <c r="J192" s="177"/>
      <c r="K192" s="177"/>
    </row>
    <row r="193" spans="3:11">
      <c r="C193" s="177"/>
      <c r="D193" s="177"/>
      <c r="E193" s="177"/>
      <c r="F193" s="177"/>
      <c r="G193" s="177"/>
      <c r="H193" s="177"/>
      <c r="I193" s="177"/>
      <c r="J193" s="177"/>
      <c r="K193" s="177"/>
    </row>
    <row r="194" spans="3:11">
      <c r="C194" s="177"/>
      <c r="D194" s="177"/>
      <c r="E194" s="177"/>
      <c r="F194" s="177"/>
      <c r="G194" s="177"/>
      <c r="H194" s="177"/>
      <c r="I194" s="177"/>
      <c r="J194" s="177"/>
      <c r="K194" s="177"/>
    </row>
    <row r="195" spans="3:11">
      <c r="C195" s="177"/>
      <c r="D195" s="177"/>
      <c r="E195" s="177"/>
      <c r="F195" s="177"/>
      <c r="G195" s="177"/>
      <c r="H195" s="177"/>
      <c r="I195" s="177"/>
      <c r="J195" s="177"/>
      <c r="K195" s="177"/>
    </row>
    <row r="196" spans="3:11">
      <c r="C196" s="177"/>
      <c r="D196" s="177"/>
      <c r="E196" s="177"/>
      <c r="F196" s="177"/>
      <c r="G196" s="177"/>
      <c r="H196" s="177"/>
      <c r="I196" s="177"/>
      <c r="J196" s="177"/>
      <c r="K196" s="177"/>
    </row>
    <row r="197" spans="3:11">
      <c r="C197" s="177"/>
      <c r="D197" s="177"/>
      <c r="E197" s="177"/>
      <c r="F197" s="177"/>
      <c r="G197" s="177"/>
      <c r="H197" s="177"/>
      <c r="I197" s="177"/>
      <c r="J197" s="177"/>
      <c r="K197" s="177"/>
    </row>
    <row r="198" spans="3:11">
      <c r="C198" s="177"/>
      <c r="D198" s="177"/>
      <c r="E198" s="177"/>
      <c r="F198" s="177"/>
      <c r="G198" s="177"/>
      <c r="H198" s="177"/>
      <c r="I198" s="177"/>
      <c r="J198" s="177"/>
      <c r="K198" s="177"/>
    </row>
    <row r="199" spans="3:11">
      <c r="C199" s="177"/>
      <c r="D199" s="177"/>
      <c r="E199" s="177"/>
      <c r="F199" s="177"/>
      <c r="G199" s="177"/>
      <c r="H199" s="177"/>
      <c r="I199" s="177"/>
      <c r="J199" s="177"/>
      <c r="K199" s="177"/>
    </row>
    <row r="200" spans="3:11">
      <c r="C200" s="177"/>
      <c r="D200" s="177"/>
      <c r="E200" s="177"/>
      <c r="F200" s="177"/>
      <c r="G200" s="177"/>
      <c r="H200" s="177"/>
      <c r="I200" s="177"/>
      <c r="J200" s="177"/>
      <c r="K200" s="177"/>
    </row>
    <row r="201" spans="3:11">
      <c r="C201" s="177"/>
      <c r="D201" s="177"/>
      <c r="E201" s="177"/>
      <c r="F201" s="177"/>
      <c r="G201" s="177"/>
      <c r="H201" s="177"/>
      <c r="I201" s="177"/>
      <c r="J201" s="177"/>
      <c r="K201" s="177"/>
    </row>
    <row r="202" spans="3:11">
      <c r="C202" s="177"/>
      <c r="D202" s="177"/>
      <c r="E202" s="177"/>
      <c r="F202" s="177"/>
      <c r="G202" s="177"/>
      <c r="H202" s="177"/>
      <c r="I202" s="177"/>
      <c r="J202" s="177"/>
      <c r="K202" s="177"/>
    </row>
    <row r="203" spans="3:11">
      <c r="C203" s="177"/>
      <c r="D203" s="177"/>
      <c r="E203" s="177"/>
      <c r="F203" s="177"/>
      <c r="G203" s="177"/>
      <c r="H203" s="177"/>
      <c r="I203" s="177"/>
      <c r="J203" s="177"/>
      <c r="K203" s="177"/>
    </row>
    <row r="204" spans="3:11">
      <c r="C204" s="177"/>
      <c r="D204" s="177"/>
      <c r="E204" s="177"/>
      <c r="F204" s="177"/>
      <c r="G204" s="177"/>
      <c r="H204" s="177"/>
      <c r="I204" s="177"/>
      <c r="J204" s="177"/>
      <c r="K204" s="177"/>
    </row>
    <row r="205" spans="3:11">
      <c r="C205" s="177"/>
      <c r="D205" s="177"/>
      <c r="E205" s="177"/>
      <c r="F205" s="177"/>
      <c r="G205" s="177"/>
      <c r="H205" s="177"/>
      <c r="I205" s="177"/>
      <c r="J205" s="177"/>
      <c r="K205" s="177"/>
    </row>
    <row r="206" spans="3:11">
      <c r="C206" s="177"/>
      <c r="D206" s="177"/>
      <c r="E206" s="177"/>
      <c r="F206" s="177"/>
      <c r="G206" s="177"/>
      <c r="H206" s="177"/>
      <c r="I206" s="177"/>
      <c r="J206" s="177"/>
      <c r="K206" s="177"/>
    </row>
    <row r="207" spans="3:11">
      <c r="C207" s="177"/>
      <c r="D207" s="177"/>
      <c r="E207" s="177"/>
      <c r="F207" s="177"/>
      <c r="G207" s="177"/>
      <c r="H207" s="177"/>
      <c r="I207" s="177"/>
      <c r="J207" s="177"/>
      <c r="K207" s="177"/>
    </row>
    <row r="208" spans="3:11">
      <c r="C208" s="177"/>
      <c r="D208" s="177"/>
      <c r="E208" s="177"/>
      <c r="F208" s="177"/>
      <c r="G208" s="177"/>
      <c r="H208" s="177"/>
      <c r="I208" s="177"/>
      <c r="J208" s="177"/>
      <c r="K208" s="177"/>
    </row>
    <row r="209" spans="3:11">
      <c r="C209" s="177"/>
      <c r="D209" s="177"/>
      <c r="E209" s="177"/>
      <c r="F209" s="177"/>
      <c r="G209" s="177"/>
      <c r="H209" s="177"/>
      <c r="I209" s="177"/>
      <c r="J209" s="177"/>
      <c r="K209" s="177"/>
    </row>
    <row r="210" spans="3:11">
      <c r="C210" s="177"/>
      <c r="D210" s="177"/>
      <c r="E210" s="177"/>
      <c r="F210" s="177"/>
      <c r="G210" s="177"/>
      <c r="H210" s="177"/>
      <c r="I210" s="177"/>
      <c r="J210" s="177"/>
      <c r="K210" s="177"/>
    </row>
    <row r="211" spans="3:11">
      <c r="C211" s="177"/>
      <c r="D211" s="177"/>
      <c r="E211" s="177"/>
      <c r="F211" s="177"/>
      <c r="G211" s="177"/>
      <c r="H211" s="177"/>
      <c r="I211" s="177"/>
      <c r="J211" s="177"/>
      <c r="K211" s="177"/>
    </row>
    <row r="212" spans="3:11">
      <c r="C212" s="177"/>
      <c r="D212" s="177"/>
      <c r="E212" s="177"/>
      <c r="F212" s="177"/>
      <c r="G212" s="177"/>
      <c r="H212" s="177"/>
      <c r="I212" s="177"/>
      <c r="J212" s="177"/>
      <c r="K212" s="177"/>
    </row>
    <row r="213" spans="3:11">
      <c r="C213" s="177"/>
      <c r="D213" s="177"/>
      <c r="E213" s="177"/>
      <c r="F213" s="177"/>
      <c r="G213" s="177"/>
      <c r="H213" s="177"/>
      <c r="I213" s="177"/>
      <c r="J213" s="177"/>
      <c r="K213" s="177"/>
    </row>
    <row r="214" spans="3:11">
      <c r="C214" s="177"/>
      <c r="D214" s="177"/>
      <c r="E214" s="177"/>
      <c r="F214" s="177"/>
      <c r="G214" s="177"/>
      <c r="H214" s="177"/>
      <c r="I214" s="177"/>
      <c r="J214" s="177"/>
      <c r="K214" s="177"/>
    </row>
    <row r="215" spans="3:11">
      <c r="C215" s="177"/>
      <c r="D215" s="177"/>
      <c r="E215" s="177"/>
      <c r="F215" s="177"/>
      <c r="G215" s="177"/>
      <c r="H215" s="177"/>
      <c r="I215" s="177"/>
      <c r="J215" s="177"/>
      <c r="K215" s="177"/>
    </row>
    <row r="216" spans="3:11">
      <c r="C216" s="177"/>
      <c r="D216" s="177"/>
      <c r="E216" s="177"/>
      <c r="F216" s="177"/>
      <c r="G216" s="177"/>
      <c r="H216" s="177"/>
      <c r="I216" s="177"/>
      <c r="J216" s="177"/>
      <c r="K216" s="177"/>
    </row>
    <row r="217" spans="3:11">
      <c r="C217" s="177"/>
      <c r="D217" s="177"/>
      <c r="E217" s="177"/>
      <c r="F217" s="177"/>
      <c r="G217" s="177"/>
      <c r="H217" s="177"/>
      <c r="I217" s="177"/>
      <c r="J217" s="177"/>
      <c r="K217" s="177"/>
    </row>
    <row r="218" spans="3:11">
      <c r="C218" s="177"/>
      <c r="D218" s="177"/>
      <c r="E218" s="177"/>
      <c r="F218" s="177"/>
      <c r="G218" s="177"/>
      <c r="H218" s="177"/>
      <c r="I218" s="177"/>
      <c r="J218" s="177"/>
      <c r="K218" s="177"/>
    </row>
    <row r="219" spans="3:11">
      <c r="C219" s="177"/>
      <c r="D219" s="177"/>
      <c r="E219" s="177"/>
      <c r="F219" s="177"/>
      <c r="G219" s="177"/>
      <c r="H219" s="177"/>
      <c r="I219" s="177"/>
      <c r="J219" s="177"/>
      <c r="K219" s="177"/>
    </row>
    <row r="220" spans="3:11">
      <c r="C220" s="177"/>
      <c r="D220" s="177"/>
      <c r="E220" s="177"/>
      <c r="F220" s="177"/>
      <c r="G220" s="177"/>
      <c r="H220" s="177"/>
      <c r="I220" s="177"/>
      <c r="J220" s="177"/>
      <c r="K220" s="177"/>
    </row>
    <row r="221" spans="3:11">
      <c r="C221" s="177"/>
      <c r="D221" s="177"/>
      <c r="E221" s="177"/>
      <c r="F221" s="177"/>
      <c r="G221" s="177"/>
      <c r="H221" s="177"/>
      <c r="I221" s="177"/>
      <c r="J221" s="177"/>
      <c r="K221" s="177"/>
    </row>
    <row r="222" spans="3:11">
      <c r="C222" s="177"/>
      <c r="D222" s="177"/>
      <c r="E222" s="177"/>
      <c r="F222" s="177"/>
      <c r="G222" s="177"/>
      <c r="H222" s="177"/>
      <c r="I222" s="177"/>
      <c r="J222" s="177"/>
      <c r="K222" s="177"/>
    </row>
    <row r="223" spans="3:11">
      <c r="C223" s="177"/>
      <c r="D223" s="177"/>
      <c r="E223" s="177"/>
      <c r="F223" s="177"/>
      <c r="G223" s="177"/>
      <c r="H223" s="177"/>
      <c r="I223" s="177"/>
      <c r="J223" s="177"/>
      <c r="K223" s="177"/>
    </row>
    <row r="224" spans="3:11">
      <c r="C224" s="177"/>
      <c r="D224" s="177"/>
      <c r="E224" s="177"/>
      <c r="F224" s="177"/>
      <c r="G224" s="177"/>
      <c r="H224" s="177"/>
      <c r="I224" s="177"/>
      <c r="J224" s="177"/>
      <c r="K224" s="177"/>
    </row>
    <row r="225" spans="3:11">
      <c r="C225" s="177"/>
      <c r="D225" s="177"/>
      <c r="E225" s="177"/>
      <c r="F225" s="177"/>
      <c r="G225" s="177"/>
      <c r="H225" s="177"/>
      <c r="I225" s="177"/>
      <c r="J225" s="177"/>
      <c r="K225" s="177"/>
    </row>
    <row r="226" spans="3:11">
      <c r="C226" s="177"/>
      <c r="D226" s="177"/>
      <c r="E226" s="177"/>
      <c r="F226" s="177"/>
      <c r="G226" s="177"/>
      <c r="H226" s="177"/>
      <c r="I226" s="177"/>
      <c r="J226" s="177"/>
      <c r="K226" s="177"/>
    </row>
    <row r="227" spans="3:11">
      <c r="C227" s="177"/>
      <c r="D227" s="177"/>
      <c r="E227" s="177"/>
      <c r="F227" s="177"/>
      <c r="G227" s="177"/>
      <c r="H227" s="177"/>
      <c r="I227" s="177"/>
      <c r="J227" s="177"/>
      <c r="K227" s="177"/>
    </row>
    <row r="228" spans="3:11">
      <c r="C228" s="177"/>
      <c r="D228" s="177"/>
      <c r="E228" s="177"/>
      <c r="F228" s="177"/>
      <c r="G228" s="177"/>
      <c r="H228" s="177"/>
      <c r="I228" s="177"/>
      <c r="J228" s="177"/>
      <c r="K228" s="177"/>
    </row>
    <row r="229" spans="3:11">
      <c r="C229" s="177"/>
      <c r="D229" s="177"/>
      <c r="E229" s="177"/>
      <c r="F229" s="177"/>
      <c r="G229" s="177"/>
      <c r="H229" s="177"/>
      <c r="I229" s="177"/>
      <c r="J229" s="177"/>
      <c r="K229" s="177"/>
    </row>
    <row r="230" spans="3:11">
      <c r="C230" s="177"/>
      <c r="D230" s="177"/>
      <c r="E230" s="177"/>
      <c r="F230" s="177"/>
      <c r="G230" s="177"/>
      <c r="H230" s="177"/>
      <c r="I230" s="177"/>
      <c r="J230" s="177"/>
      <c r="K230" s="177"/>
    </row>
    <row r="231" spans="3:11">
      <c r="C231" s="177"/>
      <c r="D231" s="177"/>
      <c r="E231" s="177"/>
      <c r="F231" s="177"/>
      <c r="G231" s="177"/>
      <c r="H231" s="177"/>
      <c r="I231" s="177"/>
      <c r="J231" s="177"/>
      <c r="K231" s="177"/>
    </row>
    <row r="232" spans="3:11">
      <c r="C232" s="177"/>
      <c r="D232" s="177"/>
      <c r="E232" s="177"/>
      <c r="F232" s="177"/>
      <c r="G232" s="177"/>
      <c r="H232" s="177"/>
      <c r="I232" s="177"/>
      <c r="J232" s="177"/>
      <c r="K232" s="177"/>
    </row>
    <row r="233" spans="3:11">
      <c r="C233" s="177"/>
      <c r="D233" s="177"/>
      <c r="E233" s="177"/>
      <c r="F233" s="177"/>
      <c r="G233" s="177"/>
      <c r="H233" s="177"/>
      <c r="I233" s="177"/>
      <c r="J233" s="177"/>
      <c r="K233" s="177"/>
    </row>
    <row r="234" spans="3:11">
      <c r="C234" s="177"/>
      <c r="D234" s="177"/>
      <c r="E234" s="177"/>
      <c r="F234" s="177"/>
      <c r="G234" s="177"/>
      <c r="H234" s="177"/>
      <c r="I234" s="177"/>
      <c r="J234" s="177"/>
      <c r="K234" s="177"/>
    </row>
    <row r="235" spans="3:11">
      <c r="C235" s="177"/>
      <c r="D235" s="177"/>
      <c r="E235" s="177"/>
      <c r="F235" s="177"/>
      <c r="G235" s="177"/>
      <c r="H235" s="177"/>
      <c r="I235" s="177"/>
      <c r="J235" s="177"/>
      <c r="K235" s="177"/>
    </row>
    <row r="236" spans="3:11">
      <c r="C236" s="177"/>
      <c r="D236" s="177"/>
      <c r="E236" s="177"/>
      <c r="F236" s="177"/>
      <c r="G236" s="177"/>
      <c r="H236" s="177"/>
      <c r="I236" s="177"/>
      <c r="J236" s="177"/>
      <c r="K236" s="177"/>
    </row>
    <row r="237" spans="3:11">
      <c r="C237" s="177"/>
      <c r="D237" s="177"/>
      <c r="E237" s="177"/>
      <c r="F237" s="177"/>
      <c r="G237" s="177"/>
      <c r="H237" s="177"/>
      <c r="I237" s="177"/>
      <c r="J237" s="177"/>
      <c r="K237" s="177"/>
    </row>
    <row r="238" spans="3:11">
      <c r="C238" s="177"/>
      <c r="D238" s="177"/>
      <c r="E238" s="177"/>
      <c r="F238" s="177"/>
      <c r="G238" s="177"/>
      <c r="H238" s="177"/>
      <c r="I238" s="177"/>
      <c r="J238" s="177"/>
      <c r="K238" s="177"/>
    </row>
    <row r="239" spans="3:11">
      <c r="C239" s="177"/>
      <c r="D239" s="177"/>
      <c r="E239" s="177"/>
      <c r="F239" s="177"/>
      <c r="G239" s="177"/>
      <c r="H239" s="177"/>
      <c r="I239" s="177"/>
      <c r="J239" s="177"/>
      <c r="K239" s="177"/>
    </row>
    <row r="240" spans="3:11">
      <c r="C240" s="177"/>
      <c r="D240" s="177"/>
      <c r="E240" s="177"/>
      <c r="F240" s="177"/>
      <c r="G240" s="177"/>
      <c r="H240" s="177"/>
      <c r="I240" s="177"/>
      <c r="J240" s="177"/>
      <c r="K240" s="177"/>
    </row>
    <row r="241" spans="3:11">
      <c r="C241" s="177"/>
      <c r="D241" s="177"/>
      <c r="E241" s="177"/>
      <c r="F241" s="177"/>
      <c r="G241" s="177"/>
      <c r="H241" s="177"/>
      <c r="I241" s="177"/>
      <c r="J241" s="177"/>
      <c r="K241" s="177"/>
    </row>
    <row r="242" spans="3:11">
      <c r="C242" s="177"/>
      <c r="D242" s="177"/>
      <c r="E242" s="177"/>
      <c r="F242" s="177"/>
      <c r="G242" s="177"/>
      <c r="H242" s="177"/>
      <c r="I242" s="177"/>
      <c r="J242" s="177"/>
      <c r="K242" s="177"/>
    </row>
    <row r="243" spans="3:11">
      <c r="C243" s="177"/>
      <c r="D243" s="177"/>
      <c r="E243" s="177"/>
      <c r="F243" s="177"/>
      <c r="G243" s="177"/>
      <c r="H243" s="177"/>
      <c r="I243" s="177"/>
      <c r="J243" s="177"/>
      <c r="K243" s="177"/>
    </row>
    <row r="244" spans="3:11">
      <c r="C244" s="177"/>
      <c r="D244" s="177"/>
      <c r="E244" s="177"/>
      <c r="F244" s="177"/>
      <c r="G244" s="177"/>
      <c r="H244" s="177"/>
      <c r="I244" s="177"/>
      <c r="J244" s="177"/>
      <c r="K244" s="177"/>
    </row>
    <row r="245" spans="3:11">
      <c r="C245" s="177"/>
      <c r="D245" s="177"/>
      <c r="E245" s="177"/>
      <c r="F245" s="177"/>
      <c r="G245" s="177"/>
      <c r="H245" s="177"/>
      <c r="I245" s="177"/>
      <c r="J245" s="177"/>
      <c r="K245" s="177"/>
    </row>
    <row r="246" spans="3:11">
      <c r="C246" s="177"/>
      <c r="D246" s="177"/>
      <c r="E246" s="177"/>
      <c r="F246" s="177"/>
      <c r="G246" s="177"/>
      <c r="H246" s="177"/>
      <c r="I246" s="177"/>
      <c r="J246" s="177"/>
      <c r="K246" s="177"/>
    </row>
    <row r="247" spans="3:11">
      <c r="C247" s="177"/>
      <c r="D247" s="177"/>
      <c r="E247" s="177"/>
      <c r="F247" s="177"/>
      <c r="G247" s="177"/>
      <c r="H247" s="177"/>
      <c r="I247" s="177"/>
      <c r="J247" s="177"/>
      <c r="K247" s="177"/>
    </row>
    <row r="248" spans="3:11">
      <c r="C248" s="177"/>
      <c r="D248" s="177"/>
      <c r="E248" s="177"/>
      <c r="F248" s="177"/>
      <c r="G248" s="177"/>
      <c r="H248" s="177"/>
      <c r="I248" s="177"/>
      <c r="J248" s="177"/>
      <c r="K248" s="177"/>
    </row>
    <row r="249" spans="3:11">
      <c r="C249" s="177"/>
      <c r="D249" s="177"/>
      <c r="E249" s="177"/>
      <c r="F249" s="177"/>
      <c r="G249" s="177"/>
      <c r="H249" s="177"/>
      <c r="I249" s="177"/>
      <c r="J249" s="177"/>
      <c r="K249" s="177"/>
    </row>
    <row r="250" spans="3:11">
      <c r="C250" s="177"/>
      <c r="D250" s="177"/>
      <c r="E250" s="177"/>
      <c r="F250" s="177"/>
      <c r="G250" s="177"/>
      <c r="H250" s="177"/>
      <c r="I250" s="177"/>
      <c r="J250" s="177"/>
      <c r="K250" s="177"/>
    </row>
    <row r="251" spans="3:11">
      <c r="C251" s="177"/>
      <c r="D251" s="177"/>
      <c r="E251" s="177"/>
      <c r="F251" s="177"/>
      <c r="G251" s="177"/>
      <c r="H251" s="177"/>
      <c r="I251" s="177"/>
      <c r="J251" s="177"/>
      <c r="K251" s="177"/>
    </row>
    <row r="252" spans="3:11">
      <c r="C252" s="177"/>
      <c r="D252" s="177"/>
      <c r="E252" s="177"/>
      <c r="F252" s="177"/>
      <c r="G252" s="177"/>
      <c r="H252" s="177"/>
      <c r="I252" s="177"/>
      <c r="J252" s="177"/>
      <c r="K252" s="177"/>
    </row>
    <row r="253" spans="3:11">
      <c r="C253" s="177"/>
      <c r="D253" s="177"/>
      <c r="E253" s="177"/>
      <c r="F253" s="177"/>
      <c r="G253" s="177"/>
      <c r="H253" s="177"/>
      <c r="I253" s="177"/>
      <c r="J253" s="177"/>
      <c r="K253" s="177"/>
    </row>
    <row r="254" spans="3:11">
      <c r="C254" s="177"/>
      <c r="D254" s="177"/>
      <c r="E254" s="177"/>
      <c r="F254" s="177"/>
      <c r="G254" s="177"/>
      <c r="H254" s="177"/>
      <c r="I254" s="177"/>
      <c r="J254" s="177"/>
      <c r="K254" s="177"/>
    </row>
    <row r="255" spans="3:11">
      <c r="C255" s="177"/>
      <c r="D255" s="177"/>
      <c r="E255" s="177"/>
      <c r="F255" s="177"/>
      <c r="G255" s="177"/>
      <c r="H255" s="177"/>
      <c r="I255" s="177"/>
      <c r="J255" s="177"/>
      <c r="K255" s="177"/>
    </row>
    <row r="256" spans="3:11">
      <c r="C256" s="177"/>
      <c r="D256" s="177"/>
      <c r="E256" s="177"/>
      <c r="F256" s="177"/>
      <c r="G256" s="177"/>
      <c r="H256" s="177"/>
      <c r="I256" s="177"/>
      <c r="J256" s="177"/>
      <c r="K256" s="177"/>
    </row>
    <row r="257" spans="3:11">
      <c r="C257" s="177"/>
      <c r="D257" s="177"/>
      <c r="E257" s="177"/>
      <c r="F257" s="177"/>
      <c r="G257" s="177"/>
      <c r="H257" s="177"/>
      <c r="I257" s="177"/>
      <c r="J257" s="177"/>
      <c r="K257" s="177"/>
    </row>
    <row r="258" spans="3:11">
      <c r="C258" s="177"/>
      <c r="D258" s="177"/>
      <c r="E258" s="177"/>
      <c r="F258" s="177"/>
      <c r="G258" s="177"/>
      <c r="H258" s="177"/>
      <c r="I258" s="177"/>
      <c r="J258" s="177"/>
      <c r="K258" s="177"/>
    </row>
    <row r="259" spans="3:11">
      <c r="C259" s="177"/>
      <c r="D259" s="177"/>
      <c r="E259" s="177"/>
      <c r="F259" s="177"/>
      <c r="G259" s="177"/>
      <c r="H259" s="177"/>
      <c r="I259" s="177"/>
      <c r="J259" s="177"/>
      <c r="K259" s="177"/>
    </row>
    <row r="260" spans="3:11">
      <c r="C260" s="177"/>
      <c r="D260" s="177"/>
      <c r="E260" s="177"/>
      <c r="F260" s="177"/>
      <c r="G260" s="177"/>
      <c r="H260" s="177"/>
      <c r="I260" s="177"/>
      <c r="J260" s="177"/>
      <c r="K260" s="177"/>
    </row>
    <row r="261" spans="3:11">
      <c r="C261" s="177"/>
      <c r="D261" s="177"/>
      <c r="E261" s="177"/>
      <c r="F261" s="177"/>
      <c r="G261" s="177"/>
      <c r="H261" s="177"/>
      <c r="I261" s="177"/>
      <c r="J261" s="177"/>
      <c r="K261" s="177"/>
    </row>
    <row r="262" spans="3:11">
      <c r="C262" s="177"/>
      <c r="D262" s="177"/>
      <c r="E262" s="177"/>
      <c r="F262" s="177"/>
      <c r="G262" s="177"/>
      <c r="H262" s="177"/>
      <c r="I262" s="177"/>
      <c r="J262" s="177"/>
      <c r="K262" s="177"/>
    </row>
    <row r="263" spans="3:11">
      <c r="C263" s="177"/>
      <c r="D263" s="177"/>
      <c r="E263" s="177"/>
      <c r="F263" s="177"/>
      <c r="G263" s="177"/>
      <c r="H263" s="177"/>
      <c r="I263" s="177"/>
      <c r="J263" s="177"/>
      <c r="K263" s="177"/>
    </row>
    <row r="264" spans="3:11">
      <c r="C264" s="177"/>
      <c r="D264" s="177"/>
      <c r="E264" s="177"/>
      <c r="F264" s="177"/>
      <c r="G264" s="177"/>
      <c r="H264" s="177"/>
      <c r="I264" s="177"/>
      <c r="J264" s="177"/>
      <c r="K264" s="177"/>
    </row>
    <row r="265" spans="3:11">
      <c r="C265" s="177"/>
      <c r="D265" s="177"/>
      <c r="E265" s="177"/>
      <c r="F265" s="177"/>
      <c r="G265" s="177"/>
      <c r="H265" s="177"/>
      <c r="I265" s="177"/>
      <c r="J265" s="177"/>
      <c r="K265" s="177"/>
    </row>
    <row r="266" spans="3:11">
      <c r="C266" s="177"/>
      <c r="D266" s="177"/>
      <c r="E266" s="177"/>
      <c r="F266" s="177"/>
      <c r="G266" s="177"/>
      <c r="H266" s="177"/>
      <c r="I266" s="177"/>
      <c r="J266" s="177"/>
      <c r="K266" s="177"/>
    </row>
    <row r="267" spans="3:11">
      <c r="C267" s="177"/>
      <c r="D267" s="177"/>
      <c r="E267" s="177"/>
      <c r="F267" s="177"/>
      <c r="G267" s="177"/>
      <c r="H267" s="177"/>
      <c r="I267" s="177"/>
      <c r="J267" s="177"/>
      <c r="K267" s="177"/>
    </row>
    <row r="268" spans="3:11">
      <c r="C268" s="177"/>
      <c r="D268" s="177"/>
      <c r="E268" s="177"/>
      <c r="F268" s="177"/>
      <c r="G268" s="177"/>
      <c r="H268" s="177"/>
      <c r="I268" s="177"/>
      <c r="J268" s="177"/>
      <c r="K268" s="177"/>
    </row>
    <row r="269" spans="3:11">
      <c r="C269" s="177"/>
      <c r="D269" s="177"/>
      <c r="E269" s="177"/>
      <c r="F269" s="177"/>
      <c r="G269" s="177"/>
      <c r="H269" s="177"/>
      <c r="I269" s="177"/>
      <c r="J269" s="177"/>
      <c r="K269" s="177"/>
    </row>
    <row r="270" spans="3:11">
      <c r="C270" s="177"/>
      <c r="D270" s="177"/>
      <c r="E270" s="177"/>
      <c r="F270" s="177"/>
      <c r="G270" s="177"/>
      <c r="H270" s="177"/>
      <c r="I270" s="177"/>
      <c r="J270" s="177"/>
      <c r="K270" s="177"/>
    </row>
    <row r="271" spans="3:11">
      <c r="C271" s="177"/>
      <c r="D271" s="177"/>
      <c r="E271" s="177"/>
      <c r="F271" s="177"/>
      <c r="G271" s="177"/>
      <c r="H271" s="177"/>
      <c r="I271" s="177"/>
      <c r="J271" s="177"/>
      <c r="K271" s="177"/>
    </row>
    <row r="272" spans="3:11">
      <c r="C272" s="177"/>
      <c r="D272" s="177"/>
      <c r="E272" s="177"/>
      <c r="F272" s="177"/>
      <c r="G272" s="177"/>
      <c r="H272" s="177"/>
      <c r="I272" s="177"/>
      <c r="J272" s="177"/>
      <c r="K272" s="177"/>
    </row>
    <row r="273" spans="3:11">
      <c r="C273" s="177"/>
      <c r="D273" s="177"/>
      <c r="E273" s="177"/>
      <c r="F273" s="177"/>
      <c r="G273" s="177"/>
      <c r="H273" s="177"/>
      <c r="I273" s="177"/>
      <c r="J273" s="177"/>
      <c r="K273" s="177"/>
    </row>
    <row r="274" spans="3:11">
      <c r="C274" s="177"/>
      <c r="D274" s="177"/>
      <c r="E274" s="177"/>
      <c r="F274" s="177"/>
      <c r="G274" s="177"/>
      <c r="H274" s="177"/>
      <c r="I274" s="177"/>
      <c r="J274" s="177"/>
      <c r="K274" s="177"/>
    </row>
    <row r="275" spans="3:11">
      <c r="C275" s="177"/>
      <c r="D275" s="177"/>
      <c r="E275" s="177"/>
      <c r="F275" s="177"/>
      <c r="G275" s="177"/>
      <c r="H275" s="177"/>
      <c r="I275" s="177"/>
      <c r="J275" s="177"/>
      <c r="K275" s="177"/>
    </row>
    <row r="276" spans="3:11">
      <c r="C276" s="177"/>
      <c r="D276" s="177"/>
      <c r="E276" s="177"/>
      <c r="F276" s="177"/>
      <c r="G276" s="177"/>
      <c r="H276" s="177"/>
      <c r="I276" s="177"/>
      <c r="J276" s="177"/>
      <c r="K276" s="177"/>
    </row>
    <row r="277" spans="3:11">
      <c r="C277" s="177"/>
      <c r="D277" s="177"/>
      <c r="E277" s="177"/>
      <c r="F277" s="177"/>
      <c r="G277" s="177"/>
      <c r="H277" s="177"/>
      <c r="I277" s="177"/>
      <c r="J277" s="177"/>
      <c r="K277" s="177"/>
    </row>
    <row r="278" spans="3:11">
      <c r="C278" s="177"/>
      <c r="D278" s="177"/>
      <c r="E278" s="177"/>
      <c r="F278" s="177"/>
      <c r="G278" s="177"/>
      <c r="H278" s="177"/>
      <c r="I278" s="177"/>
      <c r="J278" s="177"/>
      <c r="K278" s="177"/>
    </row>
    <row r="279" spans="3:11">
      <c r="C279" s="177"/>
      <c r="D279" s="177"/>
      <c r="E279" s="177"/>
      <c r="F279" s="177"/>
      <c r="G279" s="177"/>
      <c r="H279" s="177"/>
      <c r="I279" s="177"/>
      <c r="J279" s="177"/>
      <c r="K279" s="177"/>
    </row>
    <row r="280" spans="3:11">
      <c r="C280" s="177"/>
      <c r="D280" s="177"/>
      <c r="E280" s="177"/>
      <c r="F280" s="177"/>
      <c r="G280" s="177"/>
      <c r="H280" s="177"/>
      <c r="I280" s="177"/>
      <c r="J280" s="177"/>
      <c r="K280" s="177"/>
    </row>
    <row r="281" spans="3:11">
      <c r="C281" s="177"/>
      <c r="D281" s="177"/>
      <c r="E281" s="177"/>
      <c r="F281" s="177"/>
      <c r="G281" s="177"/>
      <c r="H281" s="177"/>
      <c r="I281" s="177"/>
      <c r="J281" s="177"/>
      <c r="K281" s="177"/>
    </row>
    <row r="282" spans="3:11">
      <c r="C282" s="177"/>
      <c r="D282" s="177"/>
      <c r="E282" s="177"/>
      <c r="F282" s="177"/>
      <c r="G282" s="177"/>
      <c r="H282" s="177"/>
      <c r="I282" s="177"/>
      <c r="J282" s="177"/>
      <c r="K282" s="177"/>
    </row>
    <row r="283" spans="3:11">
      <c r="C283" s="177"/>
      <c r="D283" s="177"/>
      <c r="E283" s="177"/>
      <c r="F283" s="177"/>
      <c r="G283" s="177"/>
      <c r="H283" s="177"/>
      <c r="I283" s="177"/>
      <c r="J283" s="177"/>
      <c r="K283" s="177"/>
    </row>
    <row r="284" spans="3:11">
      <c r="C284" s="177"/>
      <c r="D284" s="177"/>
      <c r="E284" s="177"/>
      <c r="F284" s="177"/>
      <c r="G284" s="177"/>
      <c r="H284" s="177"/>
      <c r="I284" s="177"/>
      <c r="J284" s="177"/>
      <c r="K284" s="177"/>
    </row>
    <row r="285" spans="3:11">
      <c r="C285" s="177"/>
      <c r="D285" s="177"/>
      <c r="E285" s="177"/>
      <c r="F285" s="177"/>
      <c r="G285" s="177"/>
      <c r="H285" s="177"/>
      <c r="I285" s="177"/>
      <c r="J285" s="177"/>
      <c r="K285" s="177"/>
    </row>
    <row r="286" spans="3:11">
      <c r="C286" s="177"/>
      <c r="D286" s="177"/>
      <c r="E286" s="177"/>
      <c r="F286" s="177"/>
      <c r="G286" s="177"/>
      <c r="H286" s="177"/>
      <c r="I286" s="177"/>
      <c r="J286" s="177"/>
      <c r="K286" s="177"/>
    </row>
    <row r="287" spans="3:11">
      <c r="C287" s="177"/>
      <c r="D287" s="177"/>
      <c r="E287" s="177"/>
      <c r="F287" s="177"/>
      <c r="G287" s="177"/>
      <c r="H287" s="177"/>
      <c r="I287" s="177"/>
      <c r="J287" s="177"/>
      <c r="K287" s="177"/>
    </row>
    <row r="288" spans="3:11">
      <c r="C288" s="398"/>
      <c r="D288" s="398"/>
      <c r="E288" s="398"/>
      <c r="F288" s="398"/>
      <c r="G288" s="398"/>
      <c r="H288" s="398"/>
      <c r="I288" s="398"/>
      <c r="J288" s="398"/>
      <c r="K288" s="398"/>
    </row>
    <row r="289" spans="3:11">
      <c r="C289" s="398"/>
      <c r="D289" s="398"/>
      <c r="E289" s="398"/>
      <c r="F289" s="398"/>
      <c r="G289" s="398"/>
      <c r="H289" s="398"/>
      <c r="I289" s="398"/>
      <c r="J289" s="398"/>
      <c r="K289" s="398"/>
    </row>
    <row r="290" spans="3:11">
      <c r="C290" s="398"/>
      <c r="D290" s="398"/>
      <c r="E290" s="398"/>
      <c r="F290" s="398"/>
      <c r="G290" s="398"/>
      <c r="H290" s="398"/>
      <c r="I290" s="398"/>
      <c r="J290" s="398"/>
      <c r="K290" s="398"/>
    </row>
    <row r="291" spans="3:11">
      <c r="C291" s="398"/>
      <c r="D291" s="398"/>
      <c r="E291" s="398"/>
      <c r="F291" s="398"/>
      <c r="G291" s="398"/>
      <c r="H291" s="398"/>
      <c r="I291" s="398"/>
      <c r="J291" s="398"/>
      <c r="K291" s="398"/>
    </row>
    <row r="292" spans="3:11">
      <c r="C292" s="398"/>
      <c r="D292" s="398"/>
      <c r="E292" s="398"/>
      <c r="F292" s="398"/>
      <c r="G292" s="398"/>
      <c r="H292" s="398"/>
      <c r="I292" s="398"/>
      <c r="J292" s="398"/>
      <c r="K292" s="398"/>
    </row>
    <row r="293" spans="3:11">
      <c r="C293" s="398"/>
      <c r="D293" s="398"/>
      <c r="E293" s="398"/>
      <c r="F293" s="398"/>
      <c r="G293" s="398"/>
      <c r="H293" s="398"/>
      <c r="I293" s="398"/>
      <c r="J293" s="398"/>
      <c r="K293" s="398"/>
    </row>
    <row r="294" spans="3:11">
      <c r="C294" s="398"/>
      <c r="D294" s="398"/>
      <c r="E294" s="398"/>
      <c r="F294" s="398"/>
      <c r="G294" s="398"/>
      <c r="H294" s="398"/>
      <c r="I294" s="398"/>
      <c r="J294" s="398"/>
      <c r="K294" s="398"/>
    </row>
    <row r="295" spans="3:11">
      <c r="C295" s="398"/>
      <c r="D295" s="398"/>
      <c r="E295" s="398"/>
      <c r="F295" s="398"/>
      <c r="G295" s="398"/>
      <c r="H295" s="398"/>
      <c r="I295" s="398"/>
      <c r="J295" s="398"/>
      <c r="K295" s="398"/>
    </row>
    <row r="296" spans="3:11">
      <c r="C296" s="398"/>
      <c r="D296" s="398"/>
      <c r="E296" s="398"/>
      <c r="F296" s="398"/>
      <c r="G296" s="398"/>
      <c r="H296" s="398"/>
      <c r="I296" s="398"/>
      <c r="J296" s="398"/>
      <c r="K296" s="398"/>
    </row>
    <row r="297" spans="3:11">
      <c r="C297" s="398"/>
      <c r="D297" s="398"/>
      <c r="E297" s="398"/>
      <c r="F297" s="398"/>
      <c r="G297" s="398"/>
      <c r="H297" s="398"/>
      <c r="I297" s="398"/>
      <c r="J297" s="398"/>
      <c r="K297" s="398"/>
    </row>
    <row r="298" spans="3:11">
      <c r="C298" s="398"/>
      <c r="D298" s="398"/>
      <c r="E298" s="398"/>
      <c r="F298" s="398"/>
      <c r="G298" s="398"/>
      <c r="H298" s="398"/>
      <c r="I298" s="398"/>
      <c r="J298" s="398"/>
      <c r="K298" s="398"/>
    </row>
    <row r="299" spans="3:11">
      <c r="C299" s="398"/>
      <c r="D299" s="398"/>
      <c r="E299" s="398"/>
      <c r="F299" s="398"/>
      <c r="G299" s="398"/>
      <c r="H299" s="398"/>
      <c r="I299" s="398"/>
      <c r="J299" s="398"/>
      <c r="K299" s="398"/>
    </row>
    <row r="300" spans="3:11">
      <c r="C300" s="398"/>
      <c r="D300" s="398"/>
      <c r="E300" s="398"/>
      <c r="F300" s="398"/>
      <c r="G300" s="398"/>
      <c r="H300" s="398"/>
      <c r="I300" s="398"/>
      <c r="J300" s="398"/>
      <c r="K300" s="398"/>
    </row>
    <row r="301" spans="3:11">
      <c r="C301" s="398"/>
      <c r="D301" s="398"/>
      <c r="E301" s="398"/>
      <c r="F301" s="398"/>
      <c r="G301" s="398"/>
      <c r="H301" s="398"/>
      <c r="I301" s="398"/>
      <c r="J301" s="398"/>
      <c r="K301" s="398"/>
    </row>
    <row r="302" spans="3:11">
      <c r="C302" s="398"/>
      <c r="D302" s="398"/>
      <c r="E302" s="398"/>
      <c r="F302" s="398"/>
      <c r="G302" s="398"/>
      <c r="H302" s="398"/>
      <c r="I302" s="398"/>
      <c r="J302" s="398"/>
      <c r="K302" s="398"/>
    </row>
    <row r="303" spans="3:11">
      <c r="C303" s="398"/>
      <c r="D303" s="398"/>
      <c r="E303" s="398"/>
      <c r="F303" s="398"/>
      <c r="G303" s="398"/>
      <c r="H303" s="398"/>
      <c r="I303" s="398"/>
      <c r="J303" s="398"/>
      <c r="K303" s="398"/>
    </row>
    <row r="304" spans="3:11">
      <c r="C304" s="398"/>
      <c r="D304" s="398"/>
      <c r="E304" s="398"/>
      <c r="F304" s="398"/>
      <c r="G304" s="398"/>
      <c r="H304" s="398"/>
      <c r="I304" s="398"/>
      <c r="J304" s="398"/>
      <c r="K304" s="398"/>
    </row>
    <row r="305" spans="3:11">
      <c r="C305" s="398"/>
      <c r="D305" s="398"/>
      <c r="E305" s="398"/>
      <c r="F305" s="398"/>
      <c r="G305" s="398"/>
      <c r="H305" s="398"/>
      <c r="I305" s="398"/>
      <c r="J305" s="398"/>
      <c r="K305" s="398"/>
    </row>
    <row r="306" spans="3:11">
      <c r="C306" s="398"/>
      <c r="D306" s="398"/>
      <c r="E306" s="398"/>
      <c r="F306" s="398"/>
      <c r="G306" s="398"/>
      <c r="H306" s="398"/>
      <c r="I306" s="398"/>
      <c r="J306" s="398"/>
      <c r="K306" s="398"/>
    </row>
    <row r="307" spans="3:11">
      <c r="C307" s="398"/>
      <c r="D307" s="398"/>
      <c r="E307" s="398"/>
      <c r="F307" s="398"/>
      <c r="G307" s="398"/>
      <c r="H307" s="398"/>
      <c r="I307" s="398"/>
      <c r="J307" s="398"/>
      <c r="K307" s="398"/>
    </row>
    <row r="308" spans="3:11">
      <c r="C308" s="398"/>
      <c r="D308" s="398"/>
      <c r="E308" s="398"/>
      <c r="F308" s="398"/>
      <c r="G308" s="398"/>
      <c r="H308" s="398"/>
      <c r="I308" s="398"/>
      <c r="J308" s="398"/>
      <c r="K308" s="398"/>
    </row>
    <row r="309" spans="3:11">
      <c r="C309" s="398"/>
      <c r="D309" s="398"/>
      <c r="E309" s="398"/>
      <c r="F309" s="398"/>
      <c r="G309" s="398"/>
      <c r="H309" s="398"/>
      <c r="I309" s="398"/>
      <c r="J309" s="398"/>
      <c r="K309" s="398"/>
    </row>
    <row r="310" spans="3:11">
      <c r="C310" s="398"/>
      <c r="D310" s="398"/>
      <c r="E310" s="398"/>
      <c r="F310" s="398"/>
      <c r="G310" s="398"/>
      <c r="H310" s="398"/>
      <c r="I310" s="398"/>
      <c r="J310" s="398"/>
      <c r="K310" s="398"/>
    </row>
    <row r="311" spans="3:11">
      <c r="C311" s="398"/>
      <c r="D311" s="398"/>
      <c r="E311" s="398"/>
      <c r="F311" s="398"/>
      <c r="G311" s="398"/>
      <c r="H311" s="398"/>
      <c r="I311" s="398"/>
      <c r="J311" s="398"/>
      <c r="K311" s="398"/>
    </row>
    <row r="312" spans="3:11">
      <c r="C312" s="398"/>
      <c r="D312" s="398"/>
      <c r="E312" s="398"/>
      <c r="F312" s="398"/>
      <c r="G312" s="398"/>
      <c r="H312" s="398"/>
      <c r="I312" s="398"/>
      <c r="J312" s="398"/>
      <c r="K312" s="398"/>
    </row>
    <row r="313" spans="3:11">
      <c r="C313" s="398"/>
      <c r="D313" s="398"/>
      <c r="E313" s="398"/>
      <c r="F313" s="398"/>
      <c r="G313" s="398"/>
      <c r="H313" s="398"/>
      <c r="I313" s="398"/>
      <c r="J313" s="398"/>
      <c r="K313" s="398"/>
    </row>
    <row r="314" spans="3:11">
      <c r="C314" s="398"/>
      <c r="D314" s="398"/>
      <c r="E314" s="398"/>
      <c r="F314" s="398"/>
      <c r="G314" s="398"/>
      <c r="H314" s="398"/>
      <c r="I314" s="398"/>
      <c r="J314" s="398"/>
      <c r="K314" s="398"/>
    </row>
    <row r="315" spans="3:11">
      <c r="C315" s="398"/>
      <c r="D315" s="398"/>
      <c r="E315" s="398"/>
      <c r="F315" s="398"/>
      <c r="G315" s="398"/>
      <c r="H315" s="398"/>
      <c r="I315" s="398"/>
      <c r="J315" s="398"/>
      <c r="K315" s="398"/>
    </row>
    <row r="316" spans="3:11">
      <c r="C316" s="398"/>
      <c r="D316" s="398"/>
      <c r="E316" s="398"/>
      <c r="F316" s="398"/>
      <c r="G316" s="398"/>
      <c r="H316" s="398"/>
      <c r="I316" s="398"/>
      <c r="J316" s="398"/>
      <c r="K316" s="398"/>
    </row>
    <row r="317" spans="3:11">
      <c r="C317" s="398"/>
      <c r="D317" s="398"/>
      <c r="E317" s="398"/>
      <c r="F317" s="398"/>
      <c r="G317" s="398"/>
      <c r="H317" s="398"/>
      <c r="I317" s="398"/>
      <c r="J317" s="398"/>
      <c r="K317" s="398"/>
    </row>
    <row r="318" spans="3:11">
      <c r="C318" s="398"/>
      <c r="D318" s="398"/>
      <c r="E318" s="398"/>
      <c r="F318" s="398"/>
      <c r="G318" s="398"/>
      <c r="H318" s="398"/>
      <c r="I318" s="398"/>
      <c r="J318" s="398"/>
      <c r="K318" s="398"/>
    </row>
    <row r="319" spans="3:11">
      <c r="C319" s="398"/>
      <c r="D319" s="398"/>
      <c r="E319" s="398"/>
      <c r="F319" s="398"/>
      <c r="G319" s="398"/>
      <c r="H319" s="398"/>
      <c r="I319" s="398"/>
      <c r="J319" s="398"/>
      <c r="K319" s="398"/>
    </row>
    <row r="320" spans="3:11">
      <c r="C320" s="398"/>
      <c r="D320" s="398"/>
      <c r="E320" s="398"/>
      <c r="F320" s="398"/>
      <c r="G320" s="398"/>
      <c r="H320" s="398"/>
      <c r="I320" s="398"/>
      <c r="J320" s="398"/>
      <c r="K320" s="398"/>
    </row>
    <row r="321" spans="3:11">
      <c r="C321" s="398"/>
      <c r="D321" s="398"/>
      <c r="E321" s="398"/>
      <c r="F321" s="398"/>
      <c r="G321" s="398"/>
      <c r="H321" s="398"/>
      <c r="I321" s="398"/>
      <c r="J321" s="398"/>
      <c r="K321" s="398"/>
    </row>
    <row r="322" spans="3:11">
      <c r="C322" s="398"/>
      <c r="D322" s="398"/>
      <c r="E322" s="398"/>
      <c r="F322" s="398"/>
      <c r="G322" s="398"/>
      <c r="H322" s="398"/>
      <c r="I322" s="398"/>
      <c r="J322" s="398"/>
      <c r="K322" s="398"/>
    </row>
    <row r="323" spans="3:11">
      <c r="C323" s="398"/>
      <c r="D323" s="398"/>
      <c r="E323" s="398"/>
      <c r="F323" s="398"/>
      <c r="G323" s="398"/>
      <c r="H323" s="398"/>
      <c r="I323" s="398"/>
      <c r="J323" s="398"/>
      <c r="K323" s="398"/>
    </row>
    <row r="324" spans="3:11">
      <c r="C324" s="398"/>
      <c r="D324" s="398"/>
      <c r="E324" s="398"/>
      <c r="F324" s="398"/>
      <c r="G324" s="398"/>
      <c r="H324" s="398"/>
      <c r="I324" s="398"/>
      <c r="J324" s="398"/>
      <c r="K324" s="398"/>
    </row>
    <row r="325" spans="3:11">
      <c r="C325" s="398"/>
      <c r="D325" s="398"/>
      <c r="E325" s="398"/>
      <c r="F325" s="398"/>
      <c r="G325" s="398"/>
      <c r="H325" s="398"/>
      <c r="I325" s="398"/>
      <c r="J325" s="398"/>
      <c r="K325" s="398"/>
    </row>
    <row r="326" spans="3:11">
      <c r="C326" s="398"/>
      <c r="D326" s="398"/>
      <c r="E326" s="398"/>
      <c r="F326" s="398"/>
      <c r="G326" s="398"/>
      <c r="H326" s="398"/>
      <c r="I326" s="398"/>
      <c r="J326" s="398"/>
      <c r="K326" s="398"/>
    </row>
    <row r="327" spans="3:11">
      <c r="C327" s="398"/>
      <c r="D327" s="398"/>
      <c r="E327" s="398"/>
      <c r="F327" s="398"/>
      <c r="G327" s="398"/>
      <c r="H327" s="398"/>
      <c r="I327" s="398"/>
      <c r="J327" s="398"/>
      <c r="K327" s="398"/>
    </row>
    <row r="328" spans="3:11">
      <c r="C328" s="398"/>
      <c r="D328" s="398"/>
      <c r="E328" s="398"/>
      <c r="F328" s="398"/>
      <c r="G328" s="398"/>
      <c r="H328" s="398"/>
      <c r="I328" s="398"/>
      <c r="J328" s="398"/>
      <c r="K328" s="398"/>
    </row>
    <row r="329" spans="3:11">
      <c r="C329" s="398"/>
      <c r="D329" s="398"/>
      <c r="E329" s="398"/>
      <c r="F329" s="398"/>
      <c r="G329" s="398"/>
      <c r="H329" s="398"/>
      <c r="I329" s="398"/>
      <c r="J329" s="398"/>
      <c r="K329" s="398"/>
    </row>
    <row r="330" spans="3:11">
      <c r="C330" s="398"/>
      <c r="D330" s="398"/>
      <c r="E330" s="398"/>
      <c r="F330" s="398"/>
      <c r="G330" s="398"/>
      <c r="H330" s="398"/>
      <c r="I330" s="398"/>
      <c r="J330" s="398"/>
      <c r="K330" s="398"/>
    </row>
    <row r="331" spans="3:11">
      <c r="C331" s="398"/>
      <c r="D331" s="398"/>
      <c r="E331" s="398"/>
      <c r="F331" s="398"/>
      <c r="G331" s="398"/>
      <c r="H331" s="398"/>
      <c r="I331" s="398"/>
      <c r="J331" s="398"/>
      <c r="K331" s="398"/>
    </row>
    <row r="332" spans="3:11">
      <c r="C332" s="398"/>
      <c r="D332" s="398"/>
      <c r="E332" s="398"/>
      <c r="F332" s="398"/>
      <c r="G332" s="398"/>
      <c r="H332" s="398"/>
      <c r="I332" s="398"/>
      <c r="J332" s="398"/>
      <c r="K332" s="398"/>
    </row>
    <row r="333" spans="3:11">
      <c r="C333" s="398"/>
      <c r="D333" s="398"/>
      <c r="E333" s="398"/>
      <c r="F333" s="398"/>
      <c r="G333" s="398"/>
      <c r="H333" s="398"/>
      <c r="I333" s="398"/>
      <c r="J333" s="398"/>
      <c r="K333" s="398"/>
    </row>
    <row r="334" spans="3:11">
      <c r="C334" s="398"/>
      <c r="D334" s="398"/>
      <c r="E334" s="398"/>
      <c r="F334" s="398"/>
      <c r="G334" s="398"/>
      <c r="H334" s="398"/>
      <c r="I334" s="398"/>
      <c r="J334" s="398"/>
      <c r="K334" s="398"/>
    </row>
    <row r="335" spans="3:11">
      <c r="C335" s="398"/>
      <c r="D335" s="398"/>
      <c r="E335" s="398"/>
      <c r="F335" s="398"/>
      <c r="G335" s="398"/>
      <c r="H335" s="398"/>
      <c r="I335" s="398"/>
      <c r="J335" s="398"/>
      <c r="K335" s="398"/>
    </row>
    <row r="336" spans="3:11">
      <c r="C336" s="398"/>
      <c r="D336" s="398"/>
      <c r="E336" s="398"/>
      <c r="F336" s="398"/>
      <c r="G336" s="398"/>
      <c r="H336" s="398"/>
      <c r="I336" s="398"/>
      <c r="J336" s="398"/>
      <c r="K336" s="398"/>
    </row>
    <row r="337" spans="3:11">
      <c r="C337" s="398"/>
      <c r="D337" s="398"/>
      <c r="E337" s="398"/>
      <c r="F337" s="398"/>
      <c r="G337" s="398"/>
      <c r="H337" s="398"/>
      <c r="I337" s="398"/>
      <c r="J337" s="398"/>
      <c r="K337" s="398"/>
    </row>
    <row r="338" spans="3:11">
      <c r="C338" s="398"/>
      <c r="D338" s="398"/>
      <c r="E338" s="398"/>
      <c r="F338" s="398"/>
      <c r="G338" s="398"/>
      <c r="H338" s="398"/>
      <c r="I338" s="398"/>
      <c r="J338" s="398"/>
      <c r="K338" s="398"/>
    </row>
    <row r="339" spans="3:11">
      <c r="C339" s="398"/>
      <c r="D339" s="398"/>
      <c r="E339" s="398"/>
      <c r="F339" s="398"/>
      <c r="G339" s="398"/>
      <c r="H339" s="398"/>
      <c r="I339" s="398"/>
      <c r="J339" s="398"/>
      <c r="K339" s="398"/>
    </row>
    <row r="340" spans="3:11">
      <c r="C340" s="398"/>
      <c r="D340" s="398"/>
      <c r="E340" s="398"/>
      <c r="F340" s="398"/>
      <c r="G340" s="398"/>
      <c r="H340" s="398"/>
      <c r="I340" s="398"/>
      <c r="J340" s="398"/>
      <c r="K340" s="398"/>
    </row>
    <row r="341" spans="3:11">
      <c r="C341" s="398"/>
      <c r="D341" s="398"/>
      <c r="E341" s="398"/>
      <c r="F341" s="398"/>
      <c r="G341" s="398"/>
      <c r="H341" s="398"/>
      <c r="I341" s="398"/>
      <c r="J341" s="398"/>
      <c r="K341" s="398"/>
    </row>
    <row r="342" spans="3:11">
      <c r="C342" s="398"/>
      <c r="D342" s="398"/>
      <c r="E342" s="398"/>
      <c r="F342" s="398"/>
      <c r="G342" s="398"/>
      <c r="H342" s="398"/>
      <c r="I342" s="398"/>
      <c r="J342" s="398"/>
      <c r="K342" s="398"/>
    </row>
    <row r="343" spans="3:11">
      <c r="C343" s="398"/>
      <c r="D343" s="398"/>
      <c r="E343" s="398"/>
      <c r="F343" s="398"/>
      <c r="G343" s="398"/>
      <c r="H343" s="398"/>
      <c r="I343" s="398"/>
      <c r="J343" s="398"/>
      <c r="K343" s="398"/>
    </row>
    <row r="344" spans="3:11">
      <c r="C344" s="398"/>
      <c r="D344" s="398"/>
      <c r="E344" s="398"/>
      <c r="F344" s="398"/>
      <c r="G344" s="398"/>
      <c r="H344" s="398"/>
      <c r="I344" s="398"/>
      <c r="J344" s="398"/>
      <c r="K344" s="398"/>
    </row>
    <row r="345" spans="3:11">
      <c r="C345" s="398"/>
      <c r="D345" s="398"/>
      <c r="E345" s="398"/>
      <c r="F345" s="398"/>
      <c r="G345" s="398"/>
      <c r="H345" s="398"/>
      <c r="I345" s="398"/>
      <c r="J345" s="398"/>
      <c r="K345" s="398"/>
    </row>
    <row r="346" spans="3:11">
      <c r="C346" s="398"/>
      <c r="D346" s="398"/>
      <c r="E346" s="398"/>
      <c r="F346" s="398"/>
      <c r="G346" s="398"/>
      <c r="H346" s="398"/>
      <c r="I346" s="398"/>
      <c r="J346" s="398"/>
      <c r="K346" s="398"/>
    </row>
    <row r="347" spans="3:11">
      <c r="C347" s="398"/>
      <c r="D347" s="398"/>
      <c r="E347" s="398"/>
      <c r="F347" s="398"/>
      <c r="G347" s="398"/>
      <c r="H347" s="398"/>
      <c r="I347" s="398"/>
      <c r="J347" s="398"/>
      <c r="K347" s="398"/>
    </row>
    <row r="348" spans="3:11">
      <c r="C348" s="398"/>
      <c r="D348" s="398"/>
      <c r="E348" s="398"/>
      <c r="F348" s="398"/>
      <c r="G348" s="398"/>
      <c r="H348" s="398"/>
      <c r="I348" s="398"/>
      <c r="J348" s="398"/>
      <c r="K348" s="398"/>
    </row>
    <row r="349" spans="3:11">
      <c r="C349" s="398"/>
      <c r="D349" s="398"/>
      <c r="E349" s="398"/>
      <c r="F349" s="398"/>
      <c r="G349" s="398"/>
      <c r="H349" s="398"/>
      <c r="I349" s="398"/>
      <c r="J349" s="398"/>
      <c r="K349" s="398"/>
    </row>
    <row r="350" spans="3:11">
      <c r="C350" s="398"/>
      <c r="D350" s="398"/>
      <c r="E350" s="398"/>
      <c r="F350" s="398"/>
      <c r="G350" s="398"/>
      <c r="H350" s="398"/>
      <c r="I350" s="398"/>
      <c r="J350" s="398"/>
      <c r="K350" s="398"/>
    </row>
    <row r="351" spans="3:11">
      <c r="C351" s="398"/>
      <c r="D351" s="398"/>
      <c r="E351" s="398"/>
      <c r="F351" s="398"/>
      <c r="G351" s="398"/>
      <c r="H351" s="398"/>
      <c r="I351" s="398"/>
      <c r="J351" s="398"/>
      <c r="K351" s="398"/>
    </row>
    <row r="352" spans="3:11">
      <c r="C352" s="398"/>
      <c r="D352" s="398"/>
      <c r="E352" s="398"/>
      <c r="F352" s="398"/>
      <c r="G352" s="398"/>
      <c r="H352" s="398"/>
      <c r="I352" s="398"/>
      <c r="J352" s="398"/>
      <c r="K352" s="398"/>
    </row>
    <row r="353" spans="3:11">
      <c r="C353" s="398"/>
      <c r="D353" s="398"/>
      <c r="E353" s="398"/>
      <c r="F353" s="398"/>
      <c r="G353" s="398"/>
      <c r="H353" s="398"/>
      <c r="I353" s="398"/>
      <c r="J353" s="398"/>
      <c r="K353" s="398"/>
    </row>
    <row r="354" spans="3:11">
      <c r="C354" s="398"/>
      <c r="D354" s="398"/>
      <c r="E354" s="398"/>
      <c r="F354" s="398"/>
      <c r="G354" s="398"/>
      <c r="H354" s="398"/>
      <c r="I354" s="398"/>
      <c r="J354" s="398"/>
      <c r="K354" s="398"/>
    </row>
    <row r="355" spans="3:11">
      <c r="C355" s="398"/>
      <c r="D355" s="398"/>
      <c r="E355" s="398"/>
      <c r="F355" s="398"/>
      <c r="G355" s="398"/>
      <c r="H355" s="398"/>
      <c r="I355" s="398"/>
      <c r="J355" s="398"/>
      <c r="K355" s="398"/>
    </row>
    <row r="356" spans="3:11">
      <c r="C356" s="398"/>
      <c r="D356" s="398"/>
      <c r="E356" s="398"/>
      <c r="F356" s="398"/>
      <c r="G356" s="398"/>
      <c r="H356" s="398"/>
      <c r="I356" s="398"/>
      <c r="J356" s="398"/>
      <c r="K356" s="398"/>
    </row>
    <row r="357" spans="3:11">
      <c r="C357" s="398"/>
      <c r="D357" s="398"/>
      <c r="E357" s="398"/>
      <c r="F357" s="398"/>
      <c r="G357" s="398"/>
      <c r="H357" s="398"/>
      <c r="I357" s="398"/>
      <c r="J357" s="398"/>
      <c r="K357" s="398"/>
    </row>
    <row r="358" spans="3:11">
      <c r="C358" s="398"/>
      <c r="D358" s="398"/>
      <c r="E358" s="398"/>
      <c r="F358" s="398"/>
      <c r="G358" s="398"/>
      <c r="H358" s="398"/>
      <c r="I358" s="398"/>
      <c r="J358" s="398"/>
      <c r="K358" s="398"/>
    </row>
    <row r="359" spans="3:11">
      <c r="C359" s="398"/>
      <c r="D359" s="398"/>
      <c r="E359" s="398"/>
      <c r="F359" s="398"/>
      <c r="G359" s="398"/>
      <c r="H359" s="398"/>
      <c r="I359" s="398"/>
      <c r="J359" s="398"/>
      <c r="K359" s="398"/>
    </row>
    <row r="360" spans="3:11">
      <c r="C360" s="398"/>
      <c r="D360" s="398"/>
      <c r="E360" s="398"/>
      <c r="F360" s="398"/>
      <c r="G360" s="398"/>
      <c r="H360" s="398"/>
      <c r="I360" s="398"/>
      <c r="J360" s="398"/>
      <c r="K360" s="398"/>
    </row>
    <row r="361" spans="3:11">
      <c r="C361" s="398"/>
      <c r="D361" s="398"/>
      <c r="E361" s="398"/>
      <c r="F361" s="398"/>
      <c r="G361" s="398"/>
      <c r="H361" s="398"/>
      <c r="I361" s="398"/>
      <c r="J361" s="398"/>
      <c r="K361" s="398"/>
    </row>
    <row r="362" spans="3:11">
      <c r="C362" s="398"/>
      <c r="D362" s="398"/>
      <c r="E362" s="398"/>
      <c r="F362" s="398"/>
      <c r="G362" s="398"/>
      <c r="H362" s="398"/>
      <c r="I362" s="398"/>
      <c r="J362" s="398"/>
      <c r="K362" s="398"/>
    </row>
    <row r="363" spans="3:11">
      <c r="C363" s="398"/>
      <c r="D363" s="398"/>
      <c r="E363" s="398"/>
      <c r="F363" s="398"/>
      <c r="G363" s="398"/>
      <c r="H363" s="398"/>
      <c r="I363" s="398"/>
      <c r="J363" s="398"/>
      <c r="K363" s="398"/>
    </row>
    <row r="364" spans="3:11">
      <c r="C364" s="398"/>
      <c r="D364" s="398"/>
      <c r="E364" s="398"/>
      <c r="F364" s="398"/>
      <c r="G364" s="398"/>
      <c r="H364" s="398"/>
      <c r="I364" s="398"/>
      <c r="J364" s="398"/>
      <c r="K364" s="398"/>
    </row>
    <row r="365" spans="3:11">
      <c r="C365" s="398"/>
      <c r="D365" s="398"/>
      <c r="E365" s="398"/>
      <c r="F365" s="398"/>
      <c r="G365" s="398"/>
      <c r="H365" s="398"/>
      <c r="I365" s="398"/>
      <c r="J365" s="398"/>
      <c r="K365" s="398"/>
    </row>
    <row r="366" spans="3:11">
      <c r="C366" s="398"/>
      <c r="D366" s="398"/>
      <c r="E366" s="398"/>
      <c r="F366" s="398"/>
      <c r="G366" s="398"/>
      <c r="H366" s="398"/>
      <c r="I366" s="398"/>
      <c r="J366" s="398"/>
      <c r="K366" s="398"/>
    </row>
    <row r="367" spans="3:11">
      <c r="C367" s="398"/>
      <c r="D367" s="398"/>
      <c r="E367" s="398"/>
      <c r="F367" s="398"/>
      <c r="G367" s="398"/>
      <c r="H367" s="398"/>
      <c r="I367" s="398"/>
      <c r="J367" s="398"/>
      <c r="K367" s="398"/>
    </row>
    <row r="368" spans="3:11">
      <c r="C368" s="398"/>
      <c r="D368" s="398"/>
      <c r="E368" s="398"/>
      <c r="F368" s="398"/>
      <c r="G368" s="398"/>
      <c r="H368" s="398"/>
      <c r="I368" s="398"/>
      <c r="J368" s="398"/>
      <c r="K368" s="398"/>
    </row>
    <row r="369" spans="3:11">
      <c r="C369" s="398"/>
      <c r="D369" s="398"/>
      <c r="E369" s="398"/>
      <c r="F369" s="398"/>
      <c r="G369" s="398"/>
      <c r="H369" s="398"/>
      <c r="I369" s="398"/>
      <c r="J369" s="398"/>
      <c r="K369" s="398"/>
    </row>
    <row r="370" spans="3:11">
      <c r="C370" s="398"/>
      <c r="D370" s="398"/>
      <c r="E370" s="398"/>
      <c r="F370" s="398"/>
      <c r="G370" s="398"/>
      <c r="H370" s="398"/>
      <c r="I370" s="398"/>
      <c r="J370" s="398"/>
      <c r="K370" s="398"/>
    </row>
    <row r="371" spans="3:11">
      <c r="C371" s="398"/>
      <c r="D371" s="398"/>
      <c r="E371" s="398"/>
      <c r="F371" s="398"/>
      <c r="G371" s="398"/>
      <c r="H371" s="398"/>
      <c r="I371" s="398"/>
      <c r="J371" s="398"/>
      <c r="K371" s="398"/>
    </row>
    <row r="372" spans="3:11">
      <c r="C372" s="398"/>
      <c r="D372" s="398"/>
      <c r="E372" s="398"/>
      <c r="F372" s="398"/>
      <c r="G372" s="398"/>
      <c r="H372" s="398"/>
      <c r="I372" s="398"/>
      <c r="J372" s="398"/>
      <c r="K372" s="398"/>
    </row>
    <row r="373" spans="3:11">
      <c r="C373" s="398"/>
      <c r="D373" s="398"/>
      <c r="E373" s="398"/>
      <c r="F373" s="398"/>
      <c r="G373" s="398"/>
      <c r="H373" s="398"/>
      <c r="I373" s="398"/>
      <c r="J373" s="398"/>
      <c r="K373" s="398"/>
    </row>
    <row r="374" spans="3:11">
      <c r="C374" s="398"/>
      <c r="D374" s="398"/>
      <c r="E374" s="398"/>
      <c r="F374" s="398"/>
      <c r="G374" s="398"/>
      <c r="H374" s="398"/>
      <c r="I374" s="398"/>
      <c r="J374" s="398"/>
      <c r="K374" s="398"/>
    </row>
    <row r="375" spans="3:11">
      <c r="C375" s="398"/>
      <c r="D375" s="398"/>
      <c r="E375" s="398"/>
      <c r="F375" s="398"/>
      <c r="G375" s="398"/>
      <c r="H375" s="398"/>
      <c r="I375" s="398"/>
      <c r="J375" s="398"/>
      <c r="K375" s="398"/>
    </row>
    <row r="376" spans="3:11">
      <c r="C376" s="398"/>
      <c r="D376" s="398"/>
      <c r="E376" s="398"/>
      <c r="F376" s="398"/>
      <c r="G376" s="398"/>
      <c r="H376" s="398"/>
      <c r="I376" s="398"/>
      <c r="J376" s="398"/>
      <c r="K376" s="398"/>
    </row>
    <row r="377" spans="3:11">
      <c r="C377" s="398"/>
      <c r="D377" s="398"/>
      <c r="E377" s="398"/>
      <c r="F377" s="398"/>
      <c r="G377" s="398"/>
      <c r="H377" s="398"/>
      <c r="I377" s="398"/>
      <c r="J377" s="398"/>
      <c r="K377" s="398"/>
    </row>
    <row r="378" spans="3:11">
      <c r="C378" s="398"/>
      <c r="D378" s="398"/>
      <c r="E378" s="398"/>
      <c r="F378" s="398"/>
      <c r="G378" s="398"/>
      <c r="H378" s="398"/>
      <c r="I378" s="398"/>
      <c r="J378" s="398"/>
      <c r="K378" s="398"/>
    </row>
    <row r="379" spans="3:11">
      <c r="C379" s="398"/>
      <c r="D379" s="398"/>
      <c r="E379" s="398"/>
      <c r="F379" s="398"/>
      <c r="G379" s="398"/>
      <c r="H379" s="398"/>
      <c r="I379" s="398"/>
      <c r="J379" s="398"/>
      <c r="K379" s="398"/>
    </row>
    <row r="380" spans="3:11">
      <c r="C380" s="398"/>
      <c r="D380" s="398"/>
      <c r="E380" s="398"/>
      <c r="F380" s="398"/>
      <c r="G380" s="398"/>
      <c r="H380" s="398"/>
      <c r="I380" s="398"/>
      <c r="J380" s="398"/>
      <c r="K380" s="398"/>
    </row>
    <row r="381" spans="3:11">
      <c r="C381" s="398"/>
      <c r="D381" s="398"/>
      <c r="E381" s="398"/>
      <c r="F381" s="398"/>
      <c r="G381" s="398"/>
      <c r="H381" s="398"/>
      <c r="I381" s="398"/>
      <c r="J381" s="398"/>
      <c r="K381" s="398"/>
    </row>
    <row r="382" spans="3:11">
      <c r="C382" s="398"/>
      <c r="D382" s="398"/>
      <c r="E382" s="398"/>
      <c r="F382" s="398"/>
      <c r="G382" s="398"/>
      <c r="H382" s="398"/>
      <c r="I382" s="398"/>
      <c r="J382" s="398"/>
      <c r="K382" s="398"/>
    </row>
    <row r="383" spans="3:11">
      <c r="C383" s="398"/>
      <c r="D383" s="398"/>
      <c r="E383" s="398"/>
      <c r="F383" s="398"/>
      <c r="G383" s="398"/>
      <c r="H383" s="398"/>
      <c r="I383" s="398"/>
      <c r="J383" s="398"/>
      <c r="K383" s="398"/>
    </row>
    <row r="384" spans="3:11">
      <c r="C384" s="398"/>
      <c r="D384" s="398"/>
      <c r="E384" s="398"/>
      <c r="F384" s="398"/>
      <c r="G384" s="398"/>
      <c r="H384" s="398"/>
      <c r="I384" s="398"/>
      <c r="J384" s="398"/>
      <c r="K384" s="398"/>
    </row>
    <row r="385" spans="3:11">
      <c r="C385" s="398"/>
      <c r="D385" s="398"/>
      <c r="E385" s="398"/>
      <c r="F385" s="398"/>
      <c r="G385" s="398"/>
      <c r="H385" s="398"/>
      <c r="I385" s="398"/>
      <c r="J385" s="398"/>
      <c r="K385" s="398"/>
    </row>
    <row r="386" spans="3:11">
      <c r="C386" s="398"/>
      <c r="D386" s="398"/>
      <c r="E386" s="398"/>
      <c r="F386" s="398"/>
      <c r="G386" s="398"/>
      <c r="H386" s="398"/>
      <c r="I386" s="398"/>
      <c r="J386" s="398"/>
      <c r="K386" s="398"/>
    </row>
    <row r="387" spans="3:11">
      <c r="C387" s="398"/>
      <c r="D387" s="398"/>
      <c r="E387" s="398"/>
      <c r="F387" s="398"/>
      <c r="G387" s="398"/>
      <c r="H387" s="398"/>
      <c r="I387" s="398"/>
      <c r="J387" s="398"/>
      <c r="K387" s="398"/>
    </row>
    <row r="388" spans="3:11">
      <c r="C388" s="398"/>
      <c r="D388" s="398"/>
      <c r="E388" s="398"/>
      <c r="F388" s="398"/>
      <c r="G388" s="398"/>
      <c r="H388" s="398"/>
      <c r="I388" s="398"/>
      <c r="J388" s="398"/>
      <c r="K388" s="398"/>
    </row>
    <row r="389" spans="3:11">
      <c r="C389" s="398"/>
      <c r="D389" s="398"/>
      <c r="E389" s="398"/>
      <c r="F389" s="398"/>
      <c r="G389" s="398"/>
      <c r="H389" s="398"/>
      <c r="I389" s="398"/>
      <c r="J389" s="398"/>
      <c r="K389" s="398"/>
    </row>
    <row r="390" spans="3:11">
      <c r="C390" s="398"/>
      <c r="D390" s="398"/>
      <c r="E390" s="398"/>
      <c r="F390" s="398"/>
      <c r="G390" s="398"/>
      <c r="H390" s="398"/>
      <c r="I390" s="398"/>
      <c r="J390" s="398"/>
      <c r="K390" s="398"/>
    </row>
    <row r="391" spans="3:11">
      <c r="C391" s="398"/>
      <c r="D391" s="398"/>
      <c r="E391" s="398"/>
      <c r="F391" s="398"/>
      <c r="G391" s="398"/>
      <c r="H391" s="398"/>
      <c r="I391" s="398"/>
      <c r="J391" s="398"/>
      <c r="K391" s="398"/>
    </row>
    <row r="392" spans="3:11">
      <c r="C392" s="398"/>
      <c r="D392" s="398"/>
      <c r="E392" s="398"/>
      <c r="F392" s="398"/>
      <c r="G392" s="398"/>
      <c r="H392" s="398"/>
      <c r="I392" s="398"/>
      <c r="J392" s="398"/>
      <c r="K392" s="398"/>
    </row>
    <row r="393" spans="3:11">
      <c r="C393" s="398"/>
      <c r="D393" s="398"/>
      <c r="E393" s="398"/>
      <c r="F393" s="398"/>
      <c r="G393" s="398"/>
      <c r="H393" s="398"/>
      <c r="I393" s="398"/>
      <c r="J393" s="398"/>
      <c r="K393" s="398"/>
    </row>
    <row r="394" spans="3:11">
      <c r="C394" s="398"/>
      <c r="D394" s="398"/>
      <c r="E394" s="398"/>
      <c r="F394" s="398"/>
      <c r="G394" s="398"/>
      <c r="H394" s="398"/>
      <c r="I394" s="398"/>
      <c r="J394" s="398"/>
      <c r="K394" s="398"/>
    </row>
  </sheetData>
  <autoFilter ref="B6:B158"/>
  <customSheetViews>
    <customSheetView guid="{0844CA05-8743-4C94-A064-2B8F7267080E}" showAutoFilter="1">
      <pane ySplit="6" topLeftCell="A72" activePane="bottomLeft" state="frozen"/>
      <selection pane="bottomLeft" activeCell="K6" sqref="K6"/>
      <pageMargins left="0.7" right="0.7" top="0.75" bottom="0.75" header="0.3" footer="0.3"/>
      <pageSetup paperSize="9" orientation="portrait" r:id="rId1"/>
      <autoFilter ref="B1"/>
    </customSheetView>
    <customSheetView guid="{257C13E9-7F11-4D3D-B195-760B62ED7EA1}" showAutoFilter="1">
      <pane ySplit="6" topLeftCell="A72" activePane="bottomLeft" state="frozen"/>
      <selection pane="bottomLeft" activeCell="C73" sqref="C73:J73"/>
      <pageMargins left="0.7" right="0.7" top="0.75" bottom="0.75" header="0.3" footer="0.3"/>
      <pageSetup paperSize="9" orientation="portrait" r:id="rId2"/>
      <autoFilter ref="B1"/>
    </customSheetView>
    <customSheetView guid="{7009FCE3-6810-450D-8A6C-9CEA3E9B616C}" showAutoFilter="1">
      <pane ySplit="6" topLeftCell="A72" activePane="bottomLeft" state="frozen"/>
      <selection pane="bottomLeft" activeCell="K6" sqref="K6"/>
      <pageMargins left="0.7" right="0.7" top="0.75" bottom="0.75" header="0.3" footer="0.3"/>
      <pageSetup paperSize="9" orientation="portrait" r:id="rId3"/>
      <autoFilter ref="B1"/>
    </customSheetView>
  </customSheetViews>
  <mergeCells count="77">
    <mergeCell ref="A5:B5"/>
    <mergeCell ref="G5:H5"/>
    <mergeCell ref="C43:J43"/>
    <mergeCell ref="C36:J36"/>
    <mergeCell ref="C15:J15"/>
    <mergeCell ref="H30:I30"/>
    <mergeCell ref="C24:J24"/>
    <mergeCell ref="C9:J9"/>
    <mergeCell ref="G4:H4"/>
    <mergeCell ref="C4:F4"/>
    <mergeCell ref="I4:J4"/>
    <mergeCell ref="C52:J52"/>
    <mergeCell ref="C33:J33"/>
    <mergeCell ref="H11:J11"/>
    <mergeCell ref="C58:J58"/>
    <mergeCell ref="C103:J103"/>
    <mergeCell ref="C63:J63"/>
    <mergeCell ref="C97:J97"/>
    <mergeCell ref="C86:J86"/>
    <mergeCell ref="C90:J90"/>
    <mergeCell ref="C85:J85"/>
    <mergeCell ref="C89:J89"/>
    <mergeCell ref="C96:J96"/>
    <mergeCell ref="C98:J98"/>
    <mergeCell ref="H65:J65"/>
    <mergeCell ref="C94:J94"/>
    <mergeCell ref="C73:J73"/>
    <mergeCell ref="C99:J99"/>
    <mergeCell ref="C83:J83"/>
    <mergeCell ref="C87:J87"/>
    <mergeCell ref="C3:F3"/>
    <mergeCell ref="A4:B4"/>
    <mergeCell ref="C12:J12"/>
    <mergeCell ref="C27:J27"/>
    <mergeCell ref="C62:J62"/>
    <mergeCell ref="C5:F5"/>
    <mergeCell ref="C29:J29"/>
    <mergeCell ref="C57:J57"/>
    <mergeCell ref="C38:J38"/>
    <mergeCell ref="C56:J56"/>
    <mergeCell ref="C55:J55"/>
    <mergeCell ref="I5:J5"/>
    <mergeCell ref="A3:B3"/>
    <mergeCell ref="I3:J3"/>
    <mergeCell ref="G3:H3"/>
    <mergeCell ref="C16:J16"/>
    <mergeCell ref="A1:L1"/>
    <mergeCell ref="A2:B2"/>
    <mergeCell ref="C2:F2"/>
    <mergeCell ref="G2:H2"/>
    <mergeCell ref="I2:J2"/>
    <mergeCell ref="K2:L2"/>
    <mergeCell ref="C114:J114"/>
    <mergeCell ref="C113:J113"/>
    <mergeCell ref="C112:J112"/>
    <mergeCell ref="C107:J107"/>
    <mergeCell ref="C104:J104"/>
    <mergeCell ref="C111:J111"/>
    <mergeCell ref="C110:J110"/>
    <mergeCell ref="C109:J109"/>
    <mergeCell ref="H108:I108"/>
    <mergeCell ref="K3:L3"/>
    <mergeCell ref="K4:L4"/>
    <mergeCell ref="K5:L5"/>
    <mergeCell ref="A101:A102"/>
    <mergeCell ref="C100:J100"/>
    <mergeCell ref="C14:J14"/>
    <mergeCell ref="H18:I18"/>
    <mergeCell ref="C74:J74"/>
    <mergeCell ref="C81:J81"/>
    <mergeCell ref="C42:J42"/>
    <mergeCell ref="C75:J75"/>
    <mergeCell ref="C47:J47"/>
    <mergeCell ref="C68:J68"/>
    <mergeCell ref="C78:J78"/>
    <mergeCell ref="C79:J79"/>
    <mergeCell ref="C66:J66"/>
  </mergeCells>
  <hyperlinks>
    <hyperlink ref="B58" r:id="rId4" location=" FINAL.xls"/>
    <hyperlink ref="B43" r:id="rId5"/>
    <hyperlink ref="B38" r:id="rId6"/>
  </hyperlinks>
  <pageMargins left="0.7" right="0.7" top="0.75" bottom="0.75" header="0.3" footer="0.3"/>
  <pageSetup paperSize="9" orientation="portrait" r:id="rId7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rgb="FFFFFF00"/>
  </sheetPr>
  <dimension ref="A1:M165"/>
  <sheetViews>
    <sheetView workbookViewId="0">
      <pane ySplit="6" topLeftCell="A88" activePane="bottomLeft" state="frozen"/>
      <selection pane="bottomLeft" activeCell="C98" sqref="C98:J98"/>
    </sheetView>
  </sheetViews>
  <sheetFormatPr defaultRowHeight="15.75"/>
  <cols>
    <col min="1" max="1" width="12.28515625" style="53" customWidth="1"/>
    <col min="2" max="2" width="10.140625" style="16" customWidth="1"/>
    <col min="3" max="10" width="12" style="16" customWidth="1"/>
    <col min="11" max="11" width="13.85546875" style="597" customWidth="1"/>
    <col min="12" max="12" width="43.85546875" style="15" customWidth="1"/>
    <col min="13" max="16384" width="9.140625" style="6"/>
  </cols>
  <sheetData>
    <row r="1" spans="1:13" s="3" customFormat="1" ht="30.75" customHeight="1" thickTop="1">
      <c r="A1" s="829" t="s">
        <v>449</v>
      </c>
      <c r="B1" s="830"/>
      <c r="C1" s="830"/>
      <c r="D1" s="830"/>
      <c r="E1" s="830"/>
      <c r="F1" s="830"/>
      <c r="G1" s="830"/>
      <c r="H1" s="830"/>
      <c r="I1" s="830"/>
      <c r="J1" s="830"/>
      <c r="K1" s="830"/>
      <c r="L1" s="831"/>
      <c r="M1" s="2"/>
    </row>
    <row r="2" spans="1:13" ht="20.25" customHeight="1">
      <c r="A2" s="823" t="s">
        <v>157</v>
      </c>
      <c r="B2" s="824"/>
      <c r="C2" s="820">
        <f>(25+125+52)*25</f>
        <v>5050</v>
      </c>
      <c r="D2" s="821"/>
      <c r="E2" s="821"/>
      <c r="F2" s="822"/>
      <c r="G2" s="992" t="s">
        <v>1485</v>
      </c>
      <c r="H2" s="993"/>
      <c r="I2" s="816" t="s">
        <v>158</v>
      </c>
      <c r="J2" s="817"/>
      <c r="K2" s="827" t="s">
        <v>168</v>
      </c>
      <c r="L2" s="828"/>
      <c r="M2" s="5"/>
    </row>
    <row r="3" spans="1:13" ht="20.25" customHeight="1">
      <c r="A3" s="823" t="s">
        <v>159</v>
      </c>
      <c r="B3" s="824"/>
      <c r="C3" s="820" t="s">
        <v>170</v>
      </c>
      <c r="D3" s="821"/>
      <c r="E3" s="821"/>
      <c r="F3" s="822"/>
      <c r="G3" s="844"/>
      <c r="H3" s="845"/>
      <c r="I3" s="816" t="s">
        <v>160</v>
      </c>
      <c r="J3" s="817"/>
      <c r="K3" s="827" t="s">
        <v>256</v>
      </c>
      <c r="L3" s="828"/>
      <c r="M3" s="5"/>
    </row>
    <row r="4" spans="1:13" ht="20.25" customHeight="1">
      <c r="A4" s="823" t="s">
        <v>161</v>
      </c>
      <c r="B4" s="824"/>
      <c r="C4" s="820" t="s">
        <v>1390</v>
      </c>
      <c r="D4" s="821"/>
      <c r="E4" s="821"/>
      <c r="F4" s="822"/>
      <c r="G4" s="832" t="s">
        <v>1389</v>
      </c>
      <c r="H4" s="833"/>
      <c r="I4" s="816" t="s">
        <v>162</v>
      </c>
      <c r="J4" s="817"/>
      <c r="K4" s="827" t="s">
        <v>1483</v>
      </c>
      <c r="L4" s="828"/>
      <c r="M4" s="5"/>
    </row>
    <row r="5" spans="1:13" ht="90.75" customHeight="1" thickBot="1">
      <c r="A5" s="849" t="s">
        <v>163</v>
      </c>
      <c r="B5" s="850"/>
      <c r="C5" s="846" t="s">
        <v>1520</v>
      </c>
      <c r="D5" s="847"/>
      <c r="E5" s="847"/>
      <c r="F5" s="848"/>
      <c r="G5" s="54"/>
      <c r="H5" s="55"/>
      <c r="I5" s="816" t="s">
        <v>255</v>
      </c>
      <c r="J5" s="817"/>
      <c r="K5" s="1080" t="s">
        <v>1402</v>
      </c>
      <c r="L5" s="1081"/>
      <c r="M5" s="5"/>
    </row>
    <row r="6" spans="1:13" s="3" customFormat="1" ht="39" customHeight="1" thickTop="1" thickBot="1">
      <c r="A6" s="8" t="s">
        <v>0</v>
      </c>
      <c r="B6" s="9" t="s">
        <v>1</v>
      </c>
      <c r="C6" s="9" t="s">
        <v>2</v>
      </c>
      <c r="D6" s="9" t="s">
        <v>3</v>
      </c>
      <c r="E6" s="9" t="s">
        <v>4</v>
      </c>
      <c r="F6" s="9" t="s">
        <v>5</v>
      </c>
      <c r="G6" s="9" t="s">
        <v>6</v>
      </c>
      <c r="H6" s="9" t="s">
        <v>7</v>
      </c>
      <c r="I6" s="9" t="s">
        <v>8</v>
      </c>
      <c r="J6" s="9" t="s">
        <v>9</v>
      </c>
      <c r="K6" s="692" t="s">
        <v>1458</v>
      </c>
      <c r="L6" s="10" t="s">
        <v>10</v>
      </c>
      <c r="M6" s="2"/>
    </row>
    <row r="7" spans="1:13" ht="20.100000000000001" customHeight="1" thickTop="1">
      <c r="A7" s="11">
        <v>40600</v>
      </c>
      <c r="B7" s="12" t="s">
        <v>11</v>
      </c>
      <c r="C7" s="148">
        <v>170</v>
      </c>
      <c r="D7" s="148">
        <v>51</v>
      </c>
      <c r="E7" s="148">
        <v>70</v>
      </c>
      <c r="F7" s="148">
        <v>66</v>
      </c>
      <c r="G7" s="148">
        <v>155</v>
      </c>
      <c r="H7" s="12"/>
      <c r="I7" s="12"/>
      <c r="J7" s="12"/>
      <c r="K7" s="569" t="s">
        <v>1470</v>
      </c>
      <c r="L7" s="13" t="s">
        <v>721</v>
      </c>
    </row>
    <row r="8" spans="1:13" ht="20.100000000000001" customHeight="1">
      <c r="A8" s="14">
        <v>40635</v>
      </c>
      <c r="B8" s="1" t="s">
        <v>116</v>
      </c>
      <c r="H8" s="16">
        <v>3420</v>
      </c>
      <c r="I8" s="16">
        <v>38</v>
      </c>
      <c r="J8" s="1"/>
      <c r="K8" s="623"/>
      <c r="L8" s="15" t="s">
        <v>45</v>
      </c>
    </row>
    <row r="9" spans="1:13" ht="20.100000000000001" customHeight="1">
      <c r="A9" s="14">
        <v>40664</v>
      </c>
      <c r="B9" s="1" t="s">
        <v>18</v>
      </c>
      <c r="C9" s="954" t="s">
        <v>1425</v>
      </c>
      <c r="D9" s="954"/>
      <c r="E9" s="954"/>
      <c r="F9" s="954"/>
      <c r="G9" s="954"/>
      <c r="H9" s="954"/>
      <c r="I9" s="954"/>
      <c r="J9" s="954"/>
    </row>
    <row r="10" spans="1:13" ht="49.5" customHeight="1">
      <c r="A10" s="14">
        <v>40668</v>
      </c>
      <c r="B10" s="1" t="s">
        <v>27</v>
      </c>
      <c r="C10" s="843" t="s">
        <v>722</v>
      </c>
      <c r="D10" s="843"/>
      <c r="E10" s="843"/>
      <c r="F10" s="843"/>
      <c r="G10" s="843"/>
      <c r="H10" s="843"/>
      <c r="I10" s="843"/>
      <c r="J10" s="843"/>
      <c r="K10" s="570" t="s">
        <v>1051</v>
      </c>
      <c r="L10" s="273" t="s">
        <v>1063</v>
      </c>
    </row>
    <row r="11" spans="1:13" ht="20.100000000000001" customHeight="1">
      <c r="A11" s="14">
        <v>40692</v>
      </c>
      <c r="B11" s="1" t="s">
        <v>11</v>
      </c>
      <c r="C11" s="16">
        <v>60</v>
      </c>
      <c r="D11" s="16">
        <v>27</v>
      </c>
      <c r="E11" s="16">
        <v>55</v>
      </c>
      <c r="G11" s="16">
        <v>140</v>
      </c>
      <c r="L11" s="15" t="s">
        <v>723</v>
      </c>
    </row>
    <row r="12" spans="1:13" ht="20.100000000000001" customHeight="1">
      <c r="A12" s="14">
        <v>40723</v>
      </c>
      <c r="B12" s="1" t="s">
        <v>11</v>
      </c>
      <c r="C12" s="16">
        <v>55</v>
      </c>
      <c r="D12" s="16">
        <v>54</v>
      </c>
      <c r="E12" s="16">
        <v>1</v>
      </c>
      <c r="F12" s="16" t="s">
        <v>63</v>
      </c>
      <c r="G12" s="16">
        <v>140</v>
      </c>
      <c r="L12" s="15" t="s">
        <v>17</v>
      </c>
    </row>
    <row r="13" spans="1:13" ht="20.100000000000001" customHeight="1">
      <c r="A13" s="14">
        <v>40739</v>
      </c>
      <c r="B13" s="1" t="s">
        <v>116</v>
      </c>
      <c r="L13" s="15" t="s">
        <v>77</v>
      </c>
    </row>
    <row r="14" spans="1:13" ht="20.100000000000001" customHeight="1">
      <c r="A14" s="14">
        <v>40750</v>
      </c>
      <c r="B14" s="1" t="s">
        <v>55</v>
      </c>
      <c r="C14" s="843" t="s">
        <v>84</v>
      </c>
      <c r="D14" s="843"/>
      <c r="E14" s="843"/>
      <c r="F14" s="843"/>
      <c r="G14" s="843"/>
      <c r="H14" s="843"/>
      <c r="I14" s="843"/>
      <c r="J14" s="843"/>
      <c r="K14" s="570"/>
    </row>
    <row r="15" spans="1:13" ht="20.100000000000001" customHeight="1">
      <c r="A15" s="14">
        <v>40751</v>
      </c>
      <c r="B15" s="1" t="s">
        <v>116</v>
      </c>
      <c r="L15" s="15" t="s">
        <v>76</v>
      </c>
    </row>
    <row r="16" spans="1:13" ht="21" customHeight="1" thickBot="1">
      <c r="A16" s="17">
        <v>40870</v>
      </c>
      <c r="B16" s="18" t="s">
        <v>11</v>
      </c>
      <c r="C16" s="19">
        <v>68</v>
      </c>
      <c r="D16" s="26">
        <f t="shared" ref="D16:D78" si="0">+C16*(100-E16)/100</f>
        <v>67.319999999999993</v>
      </c>
      <c r="E16" s="19">
        <v>1</v>
      </c>
      <c r="F16" s="19" t="s">
        <v>63</v>
      </c>
      <c r="G16" s="19">
        <v>150</v>
      </c>
      <c r="H16" s="19"/>
      <c r="I16" s="19"/>
      <c r="J16" s="19"/>
      <c r="K16" s="662"/>
      <c r="L16" s="20" t="s">
        <v>724</v>
      </c>
    </row>
    <row r="17" spans="1:12" ht="20.100000000000001" customHeight="1" thickTop="1">
      <c r="A17" s="67">
        <v>41003</v>
      </c>
      <c r="B17" s="68" t="s">
        <v>116</v>
      </c>
      <c r="C17" s="78"/>
      <c r="D17" s="79"/>
      <c r="E17" s="78"/>
      <c r="F17" s="78"/>
      <c r="G17" s="78"/>
      <c r="H17" s="78"/>
      <c r="I17" s="78"/>
      <c r="J17" s="78"/>
      <c r="K17" s="78"/>
      <c r="L17" s="69" t="s">
        <v>725</v>
      </c>
    </row>
    <row r="18" spans="1:12" ht="20.100000000000001" customHeight="1">
      <c r="A18" s="158">
        <v>41100</v>
      </c>
      <c r="B18" s="159" t="s">
        <v>121</v>
      </c>
      <c r="C18" s="1090" t="s">
        <v>122</v>
      </c>
      <c r="D18" s="1091"/>
      <c r="E18" s="1091"/>
      <c r="F18" s="1091"/>
      <c r="G18" s="1091"/>
      <c r="H18" s="1091"/>
      <c r="I18" s="1091"/>
      <c r="J18" s="1092"/>
      <c r="K18" s="642"/>
      <c r="L18" s="160"/>
    </row>
    <row r="19" spans="1:12" ht="20.100000000000001" customHeight="1" thickBot="1">
      <c r="A19" s="32">
        <v>41168</v>
      </c>
      <c r="B19" s="33" t="s">
        <v>11</v>
      </c>
      <c r="C19" s="34">
        <v>85</v>
      </c>
      <c r="D19" s="35">
        <f t="shared" si="0"/>
        <v>84.15</v>
      </c>
      <c r="E19" s="34">
        <v>1</v>
      </c>
      <c r="F19" s="34"/>
      <c r="G19" s="34">
        <v>160</v>
      </c>
      <c r="H19" s="34"/>
      <c r="I19" s="34"/>
      <c r="J19" s="34"/>
      <c r="K19" s="34"/>
      <c r="L19" s="36" t="s">
        <v>17</v>
      </c>
    </row>
    <row r="20" spans="1:12" ht="20.100000000000001" customHeight="1" thickTop="1">
      <c r="A20" s="11">
        <v>41288</v>
      </c>
      <c r="B20" s="12" t="s">
        <v>116</v>
      </c>
      <c r="C20" s="148"/>
      <c r="D20" s="126"/>
      <c r="E20" s="148"/>
      <c r="F20" s="148"/>
      <c r="G20" s="148"/>
      <c r="H20" s="965" t="s">
        <v>193</v>
      </c>
      <c r="I20" s="966"/>
      <c r="J20" s="967"/>
      <c r="K20" s="680"/>
      <c r="L20" s="13" t="s">
        <v>726</v>
      </c>
    </row>
    <row r="21" spans="1:12" ht="20.100000000000001" customHeight="1">
      <c r="A21" s="14">
        <v>41308</v>
      </c>
      <c r="B21" s="1" t="s">
        <v>11</v>
      </c>
      <c r="C21" s="16">
        <v>95</v>
      </c>
      <c r="D21" s="49">
        <f t="shared" si="0"/>
        <v>94.05</v>
      </c>
      <c r="E21" s="16">
        <v>1</v>
      </c>
      <c r="G21" s="16">
        <v>130</v>
      </c>
      <c r="L21" s="15" t="s">
        <v>199</v>
      </c>
    </row>
    <row r="22" spans="1:12" ht="20.100000000000001" customHeight="1">
      <c r="A22" s="14">
        <v>41527</v>
      </c>
      <c r="B22" s="1" t="s">
        <v>11</v>
      </c>
      <c r="C22" s="16">
        <v>82</v>
      </c>
      <c r="D22" s="49">
        <f t="shared" si="0"/>
        <v>81.180000000000007</v>
      </c>
      <c r="E22" s="16">
        <v>1</v>
      </c>
      <c r="G22" s="16">
        <v>90</v>
      </c>
      <c r="L22" s="15" t="s">
        <v>270</v>
      </c>
    </row>
    <row r="23" spans="1:12" ht="20.100000000000001" customHeight="1" thickBot="1">
      <c r="A23" s="17">
        <v>41530</v>
      </c>
      <c r="B23" s="18" t="s">
        <v>116</v>
      </c>
      <c r="C23" s="19"/>
      <c r="D23" s="26"/>
      <c r="E23" s="19"/>
      <c r="F23" s="19"/>
      <c r="G23" s="19"/>
      <c r="H23" s="880" t="s">
        <v>41</v>
      </c>
      <c r="I23" s="1088"/>
      <c r="J23" s="1089"/>
      <c r="K23" s="643"/>
      <c r="L23" s="20" t="s">
        <v>727</v>
      </c>
    </row>
    <row r="24" spans="1:12" ht="20.100000000000001" customHeight="1" thickTop="1">
      <c r="A24" s="67">
        <v>41647</v>
      </c>
      <c r="B24" s="68" t="s">
        <v>20</v>
      </c>
      <c r="C24" s="965" t="s">
        <v>728</v>
      </c>
      <c r="D24" s="966"/>
      <c r="E24" s="966"/>
      <c r="F24" s="966"/>
      <c r="G24" s="966"/>
      <c r="H24" s="966"/>
      <c r="I24" s="966"/>
      <c r="J24" s="967"/>
      <c r="K24" s="608"/>
      <c r="L24" s="69"/>
    </row>
    <row r="25" spans="1:12" ht="22.5" customHeight="1">
      <c r="A25" s="38">
        <v>41702</v>
      </c>
      <c r="B25" s="39" t="s">
        <v>11</v>
      </c>
      <c r="C25" s="182">
        <v>55</v>
      </c>
      <c r="D25" s="183">
        <f t="shared" si="0"/>
        <v>54.45</v>
      </c>
      <c r="E25" s="182">
        <v>1</v>
      </c>
      <c r="F25" s="182"/>
      <c r="G25" s="182">
        <v>154</v>
      </c>
      <c r="H25" s="182"/>
      <c r="I25" s="182"/>
      <c r="J25" s="182"/>
      <c r="K25" s="182"/>
      <c r="L25" s="41" t="s">
        <v>269</v>
      </c>
    </row>
    <row r="26" spans="1:12" ht="22.5" customHeight="1">
      <c r="A26" s="14">
        <v>41745</v>
      </c>
      <c r="B26" s="1" t="s">
        <v>20</v>
      </c>
      <c r="C26" s="931" t="s">
        <v>1157</v>
      </c>
      <c r="D26" s="932"/>
      <c r="E26" s="932"/>
      <c r="F26" s="932"/>
      <c r="G26" s="932"/>
      <c r="H26" s="932"/>
      <c r="I26" s="932"/>
      <c r="J26" s="933"/>
      <c r="K26" s="599"/>
    </row>
    <row r="27" spans="1:12" ht="22.5" customHeight="1">
      <c r="A27" s="14">
        <v>41756</v>
      </c>
      <c r="B27" s="1" t="s">
        <v>11</v>
      </c>
      <c r="C27" s="177">
        <v>65</v>
      </c>
      <c r="D27" s="179">
        <f t="shared" si="0"/>
        <v>64.349999999999994</v>
      </c>
      <c r="E27" s="177">
        <v>1</v>
      </c>
      <c r="F27" s="177"/>
      <c r="G27" s="177">
        <v>150</v>
      </c>
      <c r="H27" s="177"/>
      <c r="I27" s="177"/>
      <c r="J27" s="177"/>
      <c r="K27" s="177"/>
      <c r="L27" s="15" t="s">
        <v>286</v>
      </c>
    </row>
    <row r="28" spans="1:12" ht="22.5" customHeight="1">
      <c r="A28" s="14">
        <v>41807</v>
      </c>
      <c r="B28" s="1" t="s">
        <v>116</v>
      </c>
      <c r="C28" s="177"/>
      <c r="D28" s="179"/>
      <c r="E28" s="177"/>
      <c r="F28" s="177"/>
      <c r="G28" s="177"/>
      <c r="H28" s="177">
        <v>4925</v>
      </c>
      <c r="I28" s="177">
        <v>26</v>
      </c>
      <c r="J28" s="177"/>
      <c r="K28" s="177"/>
      <c r="L28" s="15" t="s">
        <v>729</v>
      </c>
    </row>
    <row r="29" spans="1:12" ht="22.5" customHeight="1">
      <c r="A29" s="38">
        <v>41889</v>
      </c>
      <c r="B29" s="39" t="s">
        <v>11</v>
      </c>
      <c r="C29" s="182">
        <v>50</v>
      </c>
      <c r="D29" s="183">
        <f t="shared" si="0"/>
        <v>49.5</v>
      </c>
      <c r="E29" s="182">
        <v>1</v>
      </c>
      <c r="F29" s="182"/>
      <c r="G29" s="182">
        <v>125</v>
      </c>
      <c r="H29" s="182"/>
      <c r="I29" s="182"/>
      <c r="J29" s="182"/>
      <c r="K29" s="182"/>
      <c r="L29" s="41" t="s">
        <v>346</v>
      </c>
    </row>
    <row r="30" spans="1:12" ht="22.5" customHeight="1">
      <c r="A30" s="14">
        <v>41896</v>
      </c>
      <c r="B30" s="1" t="s">
        <v>11</v>
      </c>
      <c r="C30" s="177">
        <v>70</v>
      </c>
      <c r="D30" s="179">
        <f t="shared" si="0"/>
        <v>69.3</v>
      </c>
      <c r="E30" s="177">
        <v>1</v>
      </c>
      <c r="F30" s="177"/>
      <c r="G30" s="177">
        <v>125</v>
      </c>
      <c r="H30" s="177"/>
      <c r="I30" s="177"/>
      <c r="J30" s="177"/>
      <c r="K30" s="177"/>
      <c r="L30" s="15" t="s">
        <v>346</v>
      </c>
    </row>
    <row r="31" spans="1:12" ht="22.5" customHeight="1">
      <c r="A31" s="14">
        <v>41943</v>
      </c>
      <c r="B31" s="1" t="s">
        <v>11</v>
      </c>
      <c r="C31" s="177">
        <v>75</v>
      </c>
      <c r="D31" s="179">
        <f t="shared" si="0"/>
        <v>74.25</v>
      </c>
      <c r="E31" s="177">
        <v>1</v>
      </c>
      <c r="F31" s="177"/>
      <c r="G31" s="177">
        <v>120</v>
      </c>
      <c r="H31" s="177"/>
      <c r="I31" s="177"/>
      <c r="J31" s="177"/>
      <c r="K31" s="177"/>
      <c r="L31" s="15" t="s">
        <v>346</v>
      </c>
    </row>
    <row r="32" spans="1:12" ht="22.5" customHeight="1">
      <c r="A32" s="38">
        <v>41952</v>
      </c>
      <c r="B32" s="39" t="s">
        <v>11</v>
      </c>
      <c r="C32" s="182">
        <v>35</v>
      </c>
      <c r="D32" s="183">
        <f t="shared" si="0"/>
        <v>34.65</v>
      </c>
      <c r="E32" s="182">
        <v>1</v>
      </c>
      <c r="F32" s="182"/>
      <c r="G32" s="182">
        <v>125</v>
      </c>
      <c r="H32" s="182"/>
      <c r="I32" s="182"/>
      <c r="J32" s="182"/>
      <c r="K32" s="182"/>
      <c r="L32" s="41" t="s">
        <v>346</v>
      </c>
    </row>
    <row r="33" spans="1:12" ht="22.5" customHeight="1">
      <c r="A33" s="886">
        <v>41964</v>
      </c>
      <c r="B33" s="39" t="s">
        <v>11</v>
      </c>
      <c r="C33" s="182">
        <v>30</v>
      </c>
      <c r="D33" s="183">
        <f t="shared" si="0"/>
        <v>29.7</v>
      </c>
      <c r="E33" s="182">
        <v>1</v>
      </c>
      <c r="F33" s="182"/>
      <c r="G33" s="182">
        <v>120</v>
      </c>
      <c r="H33" s="182"/>
      <c r="I33" s="182"/>
      <c r="J33" s="182"/>
      <c r="K33" s="182"/>
      <c r="L33" s="41" t="s">
        <v>346</v>
      </c>
    </row>
    <row r="34" spans="1:12" ht="19.5" customHeight="1">
      <c r="A34" s="887"/>
      <c r="B34" s="1" t="s">
        <v>116</v>
      </c>
      <c r="C34" s="258"/>
      <c r="D34" s="193"/>
      <c r="E34" s="258"/>
      <c r="F34" s="258"/>
      <c r="G34" s="258"/>
      <c r="H34" s="1082" t="s">
        <v>41</v>
      </c>
      <c r="I34" s="1083"/>
      <c r="J34" s="1084"/>
      <c r="K34" s="638"/>
      <c r="L34" s="42" t="s">
        <v>730</v>
      </c>
    </row>
    <row r="35" spans="1:12" ht="23.25" customHeight="1">
      <c r="A35" s="14">
        <v>41986</v>
      </c>
      <c r="B35" s="1" t="s">
        <v>20</v>
      </c>
      <c r="C35" s="892" t="s">
        <v>355</v>
      </c>
      <c r="D35" s="893"/>
      <c r="E35" s="893"/>
      <c r="F35" s="893"/>
      <c r="G35" s="893"/>
      <c r="H35" s="893"/>
      <c r="I35" s="893"/>
      <c r="J35" s="894"/>
      <c r="K35" s="580"/>
    </row>
    <row r="36" spans="1:12" ht="23.25" customHeight="1">
      <c r="A36" s="14">
        <v>41989</v>
      </c>
      <c r="B36" s="1" t="s">
        <v>20</v>
      </c>
      <c r="C36" s="892" t="s">
        <v>47</v>
      </c>
      <c r="D36" s="893"/>
      <c r="E36" s="893"/>
      <c r="F36" s="893"/>
      <c r="G36" s="893"/>
      <c r="H36" s="893"/>
      <c r="I36" s="893"/>
      <c r="J36" s="894"/>
      <c r="K36" s="580"/>
    </row>
    <row r="37" spans="1:12" ht="25.5" customHeight="1" thickBot="1">
      <c r="A37" s="14">
        <v>42002</v>
      </c>
      <c r="B37" s="1" t="s">
        <v>11</v>
      </c>
      <c r="C37" s="177">
        <v>45</v>
      </c>
      <c r="D37" s="179">
        <f t="shared" si="0"/>
        <v>44.55</v>
      </c>
      <c r="E37" s="177">
        <v>1</v>
      </c>
      <c r="F37" s="179"/>
      <c r="G37" s="177">
        <v>125</v>
      </c>
      <c r="H37" s="177"/>
      <c r="I37" s="177"/>
      <c r="J37" s="177"/>
      <c r="K37" s="177"/>
      <c r="L37" s="15" t="s">
        <v>346</v>
      </c>
    </row>
    <row r="38" spans="1:12" ht="20.100000000000001" customHeight="1" thickTop="1">
      <c r="A38" s="67">
        <v>42013</v>
      </c>
      <c r="B38" s="68" t="s">
        <v>362</v>
      </c>
      <c r="C38" s="1085" t="s">
        <v>364</v>
      </c>
      <c r="D38" s="1086"/>
      <c r="E38" s="1086"/>
      <c r="F38" s="1086"/>
      <c r="G38" s="1086"/>
      <c r="H38" s="1086"/>
      <c r="I38" s="1086"/>
      <c r="J38" s="1087"/>
      <c r="K38" s="639"/>
      <c r="L38" s="110"/>
    </row>
    <row r="39" spans="1:12">
      <c r="A39" s="14">
        <v>42043</v>
      </c>
      <c r="B39" s="1" t="s">
        <v>116</v>
      </c>
      <c r="C39" s="177"/>
      <c r="D39" s="179">
        <f t="shared" si="0"/>
        <v>0</v>
      </c>
      <c r="E39" s="177"/>
      <c r="F39" s="177"/>
      <c r="G39" s="177"/>
      <c r="H39" s="1082" t="s">
        <v>41</v>
      </c>
      <c r="I39" s="1083"/>
      <c r="J39" s="1084"/>
      <c r="K39" s="638"/>
      <c r="L39" s="42" t="s">
        <v>45</v>
      </c>
    </row>
    <row r="40" spans="1:12" ht="20.100000000000001" customHeight="1">
      <c r="A40" s="38">
        <v>42122</v>
      </c>
      <c r="B40" s="39" t="s">
        <v>11</v>
      </c>
      <c r="C40" s="182">
        <v>90</v>
      </c>
      <c r="D40" s="183">
        <f t="shared" si="0"/>
        <v>89.1</v>
      </c>
      <c r="E40" s="182">
        <v>1</v>
      </c>
      <c r="F40" s="183"/>
      <c r="G40" s="182">
        <v>135</v>
      </c>
      <c r="H40" s="182"/>
      <c r="I40" s="182"/>
      <c r="J40" s="182"/>
      <c r="K40" s="182"/>
      <c r="L40" s="41" t="s">
        <v>199</v>
      </c>
    </row>
    <row r="41" spans="1:12" ht="20.100000000000001" customHeight="1">
      <c r="A41" s="14">
        <v>42247</v>
      </c>
      <c r="B41" s="1" t="s">
        <v>11</v>
      </c>
      <c r="C41" s="177">
        <v>50</v>
      </c>
      <c r="D41" s="179">
        <f t="shared" si="0"/>
        <v>49.5</v>
      </c>
      <c r="E41" s="177">
        <v>1</v>
      </c>
      <c r="F41" s="177"/>
      <c r="G41" s="177">
        <v>140</v>
      </c>
      <c r="H41" s="177"/>
      <c r="I41" s="177"/>
      <c r="J41" s="177"/>
      <c r="K41" s="177"/>
      <c r="L41" s="15" t="s">
        <v>400</v>
      </c>
    </row>
    <row r="42" spans="1:12">
      <c r="A42" s="14">
        <v>42307</v>
      </c>
      <c r="B42" s="1" t="s">
        <v>116</v>
      </c>
      <c r="C42" s="177"/>
      <c r="D42" s="179"/>
      <c r="E42" s="177"/>
      <c r="F42" s="177"/>
      <c r="G42" s="177"/>
      <c r="H42" s="1082" t="s">
        <v>41</v>
      </c>
      <c r="I42" s="1083"/>
      <c r="J42" s="1084"/>
      <c r="K42" s="638"/>
      <c r="L42" s="15" t="s">
        <v>406</v>
      </c>
    </row>
    <row r="43" spans="1:12">
      <c r="A43" s="14">
        <v>42326</v>
      </c>
      <c r="B43" s="1" t="s">
        <v>20</v>
      </c>
      <c r="C43" s="931" t="s">
        <v>47</v>
      </c>
      <c r="D43" s="932"/>
      <c r="E43" s="932"/>
      <c r="F43" s="932"/>
      <c r="G43" s="932"/>
      <c r="H43" s="932"/>
      <c r="I43" s="932"/>
      <c r="J43" s="933"/>
      <c r="K43" s="599"/>
    </row>
    <row r="44" spans="1:12" ht="20.100000000000001" customHeight="1">
      <c r="A44" s="14">
        <v>42357</v>
      </c>
      <c r="B44" s="176" t="s">
        <v>11</v>
      </c>
      <c r="C44" s="177">
        <v>60</v>
      </c>
      <c r="D44" s="179">
        <f t="shared" si="0"/>
        <v>59.4</v>
      </c>
      <c r="E44" s="177">
        <v>1</v>
      </c>
      <c r="F44" s="177"/>
      <c r="G44" s="177">
        <v>190</v>
      </c>
      <c r="H44" s="177"/>
      <c r="I44" s="177"/>
      <c r="J44" s="177"/>
      <c r="K44" s="177"/>
      <c r="L44" s="15" t="s">
        <v>889</v>
      </c>
    </row>
    <row r="45" spans="1:12" ht="20.100000000000001" customHeight="1" thickBot="1">
      <c r="A45" s="318">
        <v>42363</v>
      </c>
      <c r="B45" s="18" t="s">
        <v>11</v>
      </c>
      <c r="C45" s="258">
        <v>70</v>
      </c>
      <c r="D45" s="193">
        <f t="shared" si="0"/>
        <v>69.3</v>
      </c>
      <c r="E45" s="258">
        <v>1</v>
      </c>
      <c r="F45" s="258"/>
      <c r="G45" s="258">
        <v>110</v>
      </c>
      <c r="H45" s="258"/>
      <c r="I45" s="258"/>
      <c r="J45" s="258"/>
      <c r="K45" s="258"/>
      <c r="L45" s="20" t="s">
        <v>346</v>
      </c>
    </row>
    <row r="46" spans="1:12" ht="20.100000000000001" customHeight="1" thickTop="1">
      <c r="A46" s="21">
        <v>42406</v>
      </c>
      <c r="B46" s="22" t="s">
        <v>11</v>
      </c>
      <c r="C46" s="335">
        <v>100</v>
      </c>
      <c r="D46" s="191">
        <f t="shared" si="0"/>
        <v>99</v>
      </c>
      <c r="E46" s="335">
        <v>1</v>
      </c>
      <c r="F46" s="335"/>
      <c r="G46" s="335">
        <v>100</v>
      </c>
      <c r="H46" s="335"/>
      <c r="I46" s="335"/>
      <c r="J46" s="335"/>
      <c r="K46" s="335"/>
      <c r="L46" s="152" t="s">
        <v>346</v>
      </c>
    </row>
    <row r="47" spans="1:12" ht="20.100000000000001" customHeight="1">
      <c r="A47" s="38">
        <v>42415</v>
      </c>
      <c r="B47" s="39" t="s">
        <v>11</v>
      </c>
      <c r="C47" s="182">
        <v>55</v>
      </c>
      <c r="D47" s="183">
        <f t="shared" si="0"/>
        <v>54.45</v>
      </c>
      <c r="E47" s="182">
        <v>1</v>
      </c>
      <c r="F47" s="182"/>
      <c r="G47" s="182">
        <v>120</v>
      </c>
      <c r="H47" s="182"/>
      <c r="I47" s="182"/>
      <c r="J47" s="182"/>
      <c r="K47" s="182"/>
      <c r="L47" s="41" t="s">
        <v>346</v>
      </c>
    </row>
    <row r="48" spans="1:12" ht="20.100000000000001" customHeight="1">
      <c r="A48" s="324">
        <v>42438</v>
      </c>
      <c r="B48" s="325" t="s">
        <v>55</v>
      </c>
      <c r="C48" s="1072" t="s">
        <v>910</v>
      </c>
      <c r="D48" s="1073"/>
      <c r="E48" s="1073"/>
      <c r="F48" s="1073"/>
      <c r="G48" s="1073"/>
      <c r="H48" s="1073"/>
      <c r="I48" s="1073"/>
      <c r="J48" s="1074"/>
      <c r="K48" s="640"/>
    </row>
    <row r="49" spans="1:12">
      <c r="A49" s="38">
        <v>42433</v>
      </c>
      <c r="B49" s="39" t="s">
        <v>11</v>
      </c>
      <c r="C49" s="182">
        <v>105</v>
      </c>
      <c r="D49" s="183">
        <f t="shared" si="0"/>
        <v>103.95</v>
      </c>
      <c r="E49" s="182">
        <v>1</v>
      </c>
      <c r="F49" s="182"/>
      <c r="G49" s="182">
        <v>125</v>
      </c>
      <c r="H49" s="182"/>
      <c r="I49" s="182"/>
      <c r="J49" s="182"/>
      <c r="K49" s="182"/>
      <c r="L49" s="41" t="s">
        <v>346</v>
      </c>
    </row>
    <row r="50" spans="1:12" ht="26.25" customHeight="1">
      <c r="A50" s="324">
        <v>42452</v>
      </c>
      <c r="B50" s="325" t="s">
        <v>11</v>
      </c>
      <c r="C50" s="177">
        <v>55</v>
      </c>
      <c r="D50" s="179">
        <f t="shared" si="0"/>
        <v>54.45</v>
      </c>
      <c r="E50" s="177">
        <v>1</v>
      </c>
      <c r="F50" s="177"/>
      <c r="G50" s="177">
        <v>150</v>
      </c>
      <c r="H50" s="177"/>
      <c r="I50" s="177"/>
      <c r="J50" s="177"/>
      <c r="K50" s="177"/>
      <c r="L50" s="15" t="s">
        <v>917</v>
      </c>
    </row>
    <row r="51" spans="1:12">
      <c r="A51" s="324">
        <v>42456</v>
      </c>
      <c r="B51" s="325" t="s">
        <v>116</v>
      </c>
      <c r="C51" s="177"/>
      <c r="D51" s="179"/>
      <c r="E51" s="177"/>
      <c r="F51" s="177"/>
      <c r="G51" s="177"/>
      <c r="H51" s="177">
        <v>5350</v>
      </c>
      <c r="I51" s="177">
        <v>25</v>
      </c>
      <c r="J51" s="177"/>
      <c r="K51" s="177"/>
      <c r="L51" s="15" t="s">
        <v>923</v>
      </c>
    </row>
    <row r="52" spans="1:12">
      <c r="A52" s="38">
        <v>42471</v>
      </c>
      <c r="B52" s="39" t="s">
        <v>11</v>
      </c>
      <c r="C52" s="182">
        <v>140</v>
      </c>
      <c r="D52" s="183">
        <f t="shared" si="0"/>
        <v>138.6</v>
      </c>
      <c r="E52" s="182">
        <v>1</v>
      </c>
      <c r="F52" s="182"/>
      <c r="G52" s="182">
        <v>80</v>
      </c>
      <c r="H52" s="182"/>
      <c r="I52" s="182"/>
      <c r="J52" s="182"/>
      <c r="K52" s="182"/>
      <c r="L52" s="41" t="s">
        <v>346</v>
      </c>
    </row>
    <row r="53" spans="1:12">
      <c r="A53" s="38">
        <v>42476</v>
      </c>
      <c r="B53" s="39" t="s">
        <v>11</v>
      </c>
      <c r="C53" s="182">
        <v>120</v>
      </c>
      <c r="D53" s="183">
        <f t="shared" si="0"/>
        <v>118.8</v>
      </c>
      <c r="E53" s="182">
        <v>1</v>
      </c>
      <c r="F53" s="182"/>
      <c r="G53" s="182">
        <v>125</v>
      </c>
      <c r="H53" s="182"/>
      <c r="I53" s="182"/>
      <c r="J53" s="182"/>
      <c r="K53" s="182"/>
      <c r="L53" s="41" t="s">
        <v>346</v>
      </c>
    </row>
    <row r="54" spans="1:12">
      <c r="A54" s="324">
        <v>42496</v>
      </c>
      <c r="B54" s="325" t="s">
        <v>11</v>
      </c>
      <c r="C54" s="177">
        <v>50</v>
      </c>
      <c r="D54" s="179">
        <f t="shared" si="0"/>
        <v>49.5</v>
      </c>
      <c r="E54" s="177">
        <v>1</v>
      </c>
      <c r="F54" s="177"/>
      <c r="G54" s="177">
        <v>165</v>
      </c>
      <c r="H54" s="177"/>
      <c r="I54" s="177"/>
      <c r="J54" s="177"/>
      <c r="K54" s="177"/>
      <c r="L54" s="15" t="s">
        <v>940</v>
      </c>
    </row>
    <row r="55" spans="1:12">
      <c r="A55" s="324">
        <v>42536</v>
      </c>
      <c r="B55" s="325" t="s">
        <v>20</v>
      </c>
      <c r="C55" s="931" t="s">
        <v>1158</v>
      </c>
      <c r="D55" s="932"/>
      <c r="E55" s="932"/>
      <c r="F55" s="932"/>
      <c r="G55" s="932"/>
      <c r="H55" s="932"/>
      <c r="I55" s="932"/>
      <c r="J55" s="933"/>
      <c r="K55" s="599"/>
    </row>
    <row r="56" spans="1:12" ht="20.100000000000001" customHeight="1">
      <c r="A56" s="324">
        <v>42557</v>
      </c>
      <c r="B56" s="325" t="s">
        <v>11</v>
      </c>
      <c r="C56" s="177">
        <v>70</v>
      </c>
      <c r="D56" s="179">
        <f t="shared" si="0"/>
        <v>69.3</v>
      </c>
      <c r="E56" s="177">
        <v>1</v>
      </c>
      <c r="F56" s="177"/>
      <c r="G56" s="177">
        <v>125</v>
      </c>
      <c r="H56" s="177"/>
      <c r="I56" s="177"/>
      <c r="J56" s="177"/>
      <c r="K56" s="177"/>
      <c r="L56" s="15" t="s">
        <v>346</v>
      </c>
    </row>
    <row r="57" spans="1:12" ht="20.100000000000001" customHeight="1">
      <c r="A57" s="324">
        <v>42590</v>
      </c>
      <c r="B57" s="325" t="s">
        <v>11</v>
      </c>
      <c r="C57" s="177">
        <v>55</v>
      </c>
      <c r="D57" s="179">
        <f t="shared" si="0"/>
        <v>54.45</v>
      </c>
      <c r="E57" s="177">
        <v>1</v>
      </c>
      <c r="F57" s="177"/>
      <c r="G57" s="177">
        <v>190</v>
      </c>
      <c r="H57" s="177"/>
      <c r="I57" s="177"/>
      <c r="J57" s="177"/>
      <c r="K57" s="177"/>
      <c r="L57" s="15" t="s">
        <v>940</v>
      </c>
    </row>
    <row r="58" spans="1:12">
      <c r="A58" s="324">
        <v>42681</v>
      </c>
      <c r="B58" s="325" t="s">
        <v>116</v>
      </c>
      <c r="C58" s="177"/>
      <c r="D58" s="179">
        <f t="shared" si="0"/>
        <v>0</v>
      </c>
      <c r="E58" s="177"/>
      <c r="F58" s="177"/>
      <c r="G58" s="177"/>
      <c r="H58" s="892" t="s">
        <v>193</v>
      </c>
      <c r="I58" s="894"/>
      <c r="J58" s="177"/>
      <c r="K58" s="177"/>
      <c r="L58" s="15" t="s">
        <v>1009</v>
      </c>
    </row>
    <row r="59" spans="1:12" ht="20.100000000000001" customHeight="1" thickBot="1">
      <c r="A59" s="32">
        <v>42714</v>
      </c>
      <c r="B59" s="33" t="s">
        <v>11</v>
      </c>
      <c r="C59" s="353">
        <v>60</v>
      </c>
      <c r="D59" s="188">
        <f t="shared" si="0"/>
        <v>57</v>
      </c>
      <c r="E59" s="353">
        <v>5</v>
      </c>
      <c r="F59" s="353"/>
      <c r="G59" s="353">
        <v>210</v>
      </c>
      <c r="H59" s="353"/>
      <c r="I59" s="353"/>
      <c r="J59" s="353"/>
      <c r="K59" s="353"/>
      <c r="L59" s="36" t="s">
        <v>17</v>
      </c>
    </row>
    <row r="60" spans="1:12" ht="20.100000000000001" customHeight="1" thickTop="1">
      <c r="A60" s="319">
        <v>42811</v>
      </c>
      <c r="B60" s="326" t="s">
        <v>116</v>
      </c>
      <c r="C60" s="266"/>
      <c r="D60" s="267"/>
      <c r="E60" s="266"/>
      <c r="F60" s="266"/>
      <c r="G60" s="266"/>
      <c r="H60" s="1078" t="s">
        <v>1086</v>
      </c>
      <c r="I60" s="1079"/>
      <c r="J60" s="266"/>
      <c r="K60" s="266"/>
      <c r="L60" s="13" t="s">
        <v>952</v>
      </c>
    </row>
    <row r="61" spans="1:12" ht="20.100000000000001" customHeight="1">
      <c r="A61" s="407">
        <v>42827</v>
      </c>
      <c r="B61" s="317" t="s">
        <v>11</v>
      </c>
      <c r="C61" s="177">
        <v>70</v>
      </c>
      <c r="D61" s="179">
        <f t="shared" si="0"/>
        <v>66.5</v>
      </c>
      <c r="E61" s="177">
        <v>5</v>
      </c>
      <c r="F61" s="177"/>
      <c r="G61" s="177">
        <v>195</v>
      </c>
      <c r="H61" s="177"/>
      <c r="I61" s="177"/>
      <c r="J61" s="177"/>
      <c r="K61" s="177"/>
      <c r="L61" s="15" t="s">
        <v>1097</v>
      </c>
    </row>
    <row r="62" spans="1:12" ht="18.75" customHeight="1">
      <c r="A62" s="856">
        <v>42952</v>
      </c>
      <c r="B62" s="1" t="s">
        <v>116</v>
      </c>
      <c r="C62" s="177"/>
      <c r="D62" s="179"/>
      <c r="E62" s="177"/>
      <c r="F62" s="177"/>
      <c r="G62" s="177"/>
      <c r="H62" s="177">
        <v>4970</v>
      </c>
      <c r="I62" s="177">
        <v>27</v>
      </c>
      <c r="J62" s="177"/>
      <c r="K62" s="177"/>
      <c r="L62" s="15" t="s">
        <v>1142</v>
      </c>
    </row>
    <row r="63" spans="1:12" ht="18.75" customHeight="1">
      <c r="A63" s="873"/>
      <c r="B63" s="409" t="s">
        <v>274</v>
      </c>
      <c r="C63" s="892" t="s">
        <v>1191</v>
      </c>
      <c r="D63" s="893"/>
      <c r="E63" s="893"/>
      <c r="F63" s="893"/>
      <c r="G63" s="893"/>
      <c r="H63" s="893"/>
      <c r="I63" s="893"/>
      <c r="J63" s="894"/>
      <c r="K63" s="580"/>
    </row>
    <row r="64" spans="1:12" ht="20.100000000000001" customHeight="1">
      <c r="A64" s="14">
        <v>42979</v>
      </c>
      <c r="B64" s="1" t="s">
        <v>11</v>
      </c>
      <c r="C64" s="177">
        <v>70</v>
      </c>
      <c r="D64" s="179">
        <f t="shared" si="0"/>
        <v>66.5</v>
      </c>
      <c r="E64" s="177">
        <v>5</v>
      </c>
      <c r="F64" s="177"/>
      <c r="G64" s="177">
        <v>240</v>
      </c>
      <c r="H64" s="177"/>
      <c r="I64" s="177"/>
      <c r="J64" s="177"/>
      <c r="K64" s="177"/>
      <c r="L64" s="15" t="s">
        <v>1095</v>
      </c>
    </row>
    <row r="65" spans="1:12" ht="20.100000000000001" customHeight="1">
      <c r="A65" s="408">
        <v>43040</v>
      </c>
      <c r="B65" s="409" t="s">
        <v>274</v>
      </c>
      <c r="C65" s="892" t="s">
        <v>1192</v>
      </c>
      <c r="D65" s="893"/>
      <c r="E65" s="893"/>
      <c r="F65" s="893"/>
      <c r="G65" s="893"/>
      <c r="H65" s="893"/>
      <c r="I65" s="893"/>
      <c r="J65" s="894"/>
      <c r="K65" s="580"/>
    </row>
    <row r="66" spans="1:12" ht="20.100000000000001" customHeight="1">
      <c r="A66" s="38">
        <v>43067</v>
      </c>
      <c r="B66" s="39" t="s">
        <v>116</v>
      </c>
      <c r="C66" s="182"/>
      <c r="D66" s="183"/>
      <c r="E66" s="182"/>
      <c r="F66" s="182"/>
      <c r="G66" s="182"/>
      <c r="H66" s="182">
        <v>3785</v>
      </c>
      <c r="I66" s="182">
        <v>83</v>
      </c>
      <c r="J66" s="182"/>
      <c r="K66" s="182"/>
      <c r="L66" s="41" t="s">
        <v>1186</v>
      </c>
    </row>
    <row r="67" spans="1:12">
      <c r="A67" s="14">
        <v>43077</v>
      </c>
      <c r="B67" s="1" t="s">
        <v>20</v>
      </c>
      <c r="C67" s="931" t="s">
        <v>83</v>
      </c>
      <c r="D67" s="932"/>
      <c r="E67" s="932"/>
      <c r="F67" s="932"/>
      <c r="G67" s="932"/>
      <c r="H67" s="932"/>
      <c r="I67" s="932"/>
      <c r="J67" s="933"/>
      <c r="K67" s="599"/>
    </row>
    <row r="68" spans="1:12" ht="20.100000000000001" customHeight="1" thickBot="1">
      <c r="A68" s="446">
        <v>43082</v>
      </c>
      <c r="B68" s="18" t="s">
        <v>116</v>
      </c>
      <c r="C68" s="258"/>
      <c r="D68" s="193"/>
      <c r="E68" s="258"/>
      <c r="F68" s="258"/>
      <c r="G68" s="258"/>
      <c r="H68" s="258">
        <v>3325</v>
      </c>
      <c r="I68" s="258">
        <v>77</v>
      </c>
      <c r="J68" s="258"/>
      <c r="K68" s="258"/>
      <c r="L68" s="20" t="s">
        <v>1194</v>
      </c>
    </row>
    <row r="69" spans="1:12" ht="20.100000000000001" customHeight="1" thickTop="1">
      <c r="A69" s="67">
        <v>43181</v>
      </c>
      <c r="B69" s="68" t="s">
        <v>116</v>
      </c>
      <c r="C69" s="261"/>
      <c r="D69" s="262"/>
      <c r="E69" s="261"/>
      <c r="F69" s="261"/>
      <c r="G69" s="261"/>
      <c r="H69" s="261">
        <v>3989</v>
      </c>
      <c r="I69" s="261">
        <v>86</v>
      </c>
      <c r="J69" s="261"/>
      <c r="K69" s="261"/>
      <c r="L69" s="69" t="s">
        <v>1209</v>
      </c>
    </row>
    <row r="70" spans="1:12">
      <c r="A70" s="14">
        <v>43213</v>
      </c>
      <c r="B70" s="1" t="s">
        <v>20</v>
      </c>
      <c r="C70" s="895" t="s">
        <v>320</v>
      </c>
      <c r="D70" s="896"/>
      <c r="E70" s="896"/>
      <c r="F70" s="896"/>
      <c r="G70" s="896"/>
      <c r="H70" s="896"/>
      <c r="I70" s="896"/>
      <c r="J70" s="897"/>
      <c r="K70" s="582"/>
    </row>
    <row r="71" spans="1:12">
      <c r="A71" s="14">
        <v>43237</v>
      </c>
      <c r="B71" s="1" t="s">
        <v>11</v>
      </c>
      <c r="C71" s="177">
        <v>70</v>
      </c>
      <c r="D71" s="179">
        <f t="shared" si="0"/>
        <v>66.5</v>
      </c>
      <c r="E71" s="177">
        <v>5</v>
      </c>
      <c r="F71" s="177"/>
      <c r="G71" s="177"/>
      <c r="H71" s="177"/>
      <c r="I71" s="177"/>
      <c r="J71" s="177"/>
      <c r="K71" s="177"/>
      <c r="L71" s="15" t="s">
        <v>993</v>
      </c>
    </row>
    <row r="72" spans="1:12">
      <c r="A72" s="454">
        <v>43259</v>
      </c>
      <c r="B72" s="455" t="s">
        <v>20</v>
      </c>
      <c r="C72" s="895" t="s">
        <v>1242</v>
      </c>
      <c r="D72" s="896"/>
      <c r="E72" s="896"/>
      <c r="F72" s="896"/>
      <c r="G72" s="896"/>
      <c r="H72" s="896"/>
      <c r="I72" s="896"/>
      <c r="J72" s="897"/>
      <c r="K72" s="582"/>
    </row>
    <row r="73" spans="1:12">
      <c r="A73" s="474">
        <v>43341</v>
      </c>
      <c r="B73" s="475" t="s">
        <v>20</v>
      </c>
      <c r="C73" s="895" t="s">
        <v>1287</v>
      </c>
      <c r="D73" s="896"/>
      <c r="E73" s="896"/>
      <c r="F73" s="896"/>
      <c r="G73" s="896"/>
      <c r="H73" s="896"/>
      <c r="I73" s="896"/>
      <c r="J73" s="897"/>
      <c r="K73" s="582"/>
    </row>
    <row r="74" spans="1:12">
      <c r="A74" s="14">
        <v>43342</v>
      </c>
      <c r="B74" s="1" t="s">
        <v>11</v>
      </c>
      <c r="C74" s="177">
        <v>70</v>
      </c>
      <c r="D74" s="179">
        <f t="shared" si="0"/>
        <v>66.5</v>
      </c>
      <c r="E74" s="177">
        <v>5</v>
      </c>
      <c r="F74" s="177"/>
      <c r="G74" s="177">
        <v>150</v>
      </c>
      <c r="H74" s="177"/>
      <c r="I74" s="177"/>
      <c r="J74" s="177"/>
      <c r="K74" s="177"/>
      <c r="L74" s="15" t="s">
        <v>17</v>
      </c>
    </row>
    <row r="75" spans="1:12" ht="16.5" thickBot="1">
      <c r="A75" s="32">
        <v>43411</v>
      </c>
      <c r="B75" s="33" t="s">
        <v>116</v>
      </c>
      <c r="C75" s="353"/>
      <c r="D75" s="188"/>
      <c r="E75" s="353"/>
      <c r="F75" s="353"/>
      <c r="G75" s="353"/>
      <c r="H75" s="353">
        <v>3070</v>
      </c>
      <c r="I75" s="353">
        <v>82</v>
      </c>
      <c r="J75" s="353"/>
      <c r="K75" s="353"/>
      <c r="L75" s="36" t="s">
        <v>45</v>
      </c>
    </row>
    <row r="76" spans="1:12" ht="16.5" thickTop="1">
      <c r="A76" s="493">
        <v>43485</v>
      </c>
      <c r="B76" s="494" t="s">
        <v>11</v>
      </c>
      <c r="C76" s="266">
        <v>75</v>
      </c>
      <c r="D76" s="267">
        <f t="shared" si="0"/>
        <v>71.25</v>
      </c>
      <c r="E76" s="266">
        <v>5</v>
      </c>
      <c r="F76" s="266"/>
      <c r="G76" s="266">
        <v>140</v>
      </c>
      <c r="H76" s="266"/>
      <c r="I76" s="266"/>
      <c r="J76" s="266"/>
      <c r="K76" s="266"/>
      <c r="L76" s="13" t="s">
        <v>1095</v>
      </c>
    </row>
    <row r="77" spans="1:12" ht="20.100000000000001" customHeight="1">
      <c r="A77" s="14">
        <v>43585</v>
      </c>
      <c r="B77" s="1" t="s">
        <v>116</v>
      </c>
      <c r="C77" s="177"/>
      <c r="D77" s="179"/>
      <c r="E77" s="177"/>
      <c r="F77" s="177"/>
      <c r="G77" s="177"/>
      <c r="H77" s="177">
        <v>3270</v>
      </c>
      <c r="I77" s="177">
        <v>75</v>
      </c>
      <c r="J77" s="177"/>
      <c r="K77" s="177"/>
      <c r="L77" s="15" t="s">
        <v>45</v>
      </c>
    </row>
    <row r="78" spans="1:12">
      <c r="A78" s="14">
        <v>43631</v>
      </c>
      <c r="B78" s="1" t="s">
        <v>11</v>
      </c>
      <c r="C78" s="177">
        <v>75</v>
      </c>
      <c r="D78" s="179">
        <f t="shared" si="0"/>
        <v>71.25</v>
      </c>
      <c r="E78" s="177">
        <v>5</v>
      </c>
      <c r="F78" s="177"/>
      <c r="G78" s="177">
        <v>145</v>
      </c>
      <c r="H78" s="177"/>
      <c r="I78" s="177"/>
      <c r="J78" s="177"/>
      <c r="K78" s="177"/>
      <c r="L78" s="15" t="s">
        <v>17</v>
      </c>
    </row>
    <row r="79" spans="1:12" ht="30.75" customHeight="1">
      <c r="A79" s="14">
        <v>43746</v>
      </c>
      <c r="B79" s="1" t="s">
        <v>20</v>
      </c>
      <c r="C79" s="983" t="s">
        <v>1381</v>
      </c>
      <c r="D79" s="984"/>
      <c r="E79" s="984"/>
      <c r="F79" s="984"/>
      <c r="G79" s="984"/>
      <c r="H79" s="984"/>
      <c r="I79" s="984"/>
      <c r="J79" s="985"/>
      <c r="K79" s="637"/>
    </row>
    <row r="80" spans="1:12" ht="141.75" customHeight="1">
      <c r="A80" s="14">
        <v>43790</v>
      </c>
      <c r="B80" s="1" t="s">
        <v>20</v>
      </c>
      <c r="C80" s="983" t="s">
        <v>1387</v>
      </c>
      <c r="D80" s="984"/>
      <c r="E80" s="984"/>
      <c r="F80" s="984"/>
      <c r="G80" s="984"/>
      <c r="H80" s="984"/>
      <c r="I80" s="984"/>
      <c r="J80" s="985"/>
      <c r="K80" s="637"/>
      <c r="L80" s="532" t="s">
        <v>1293</v>
      </c>
    </row>
    <row r="81" spans="1:12" ht="102.75" customHeight="1">
      <c r="A81" s="410">
        <v>43804</v>
      </c>
      <c r="B81" s="411" t="s">
        <v>27</v>
      </c>
      <c r="C81" s="1075" t="s">
        <v>1392</v>
      </c>
      <c r="D81" s="999"/>
      <c r="E81" s="999"/>
      <c r="F81" s="999"/>
      <c r="G81" s="999"/>
      <c r="H81" s="999"/>
      <c r="I81" s="999"/>
      <c r="J81" s="1000"/>
      <c r="K81" s="725" t="s">
        <v>1470</v>
      </c>
      <c r="L81" s="534" t="s">
        <v>1391</v>
      </c>
    </row>
    <row r="82" spans="1:12">
      <c r="A82" s="14">
        <v>43818</v>
      </c>
      <c r="B82" s="1" t="s">
        <v>116</v>
      </c>
      <c r="C82" s="177"/>
      <c r="D82" s="179"/>
      <c r="E82" s="177"/>
      <c r="F82" s="177"/>
      <c r="G82" s="177"/>
      <c r="H82" s="177">
        <v>4335</v>
      </c>
      <c r="I82" s="177">
        <v>89</v>
      </c>
      <c r="J82" s="177"/>
      <c r="K82" s="177"/>
      <c r="L82" s="15" t="s">
        <v>45</v>
      </c>
    </row>
    <row r="83" spans="1:12" ht="27.75" customHeight="1">
      <c r="A83" s="14">
        <v>43826</v>
      </c>
      <c r="B83" s="1" t="s">
        <v>11</v>
      </c>
      <c r="C83" s="177">
        <v>113</v>
      </c>
      <c r="D83" s="179">
        <f>+C83*(100-E83)/100</f>
        <v>73.45</v>
      </c>
      <c r="E83" s="194">
        <v>35</v>
      </c>
      <c r="F83" s="177" t="s">
        <v>63</v>
      </c>
      <c r="G83" s="177">
        <v>150</v>
      </c>
      <c r="H83" s="177"/>
      <c r="I83" s="177"/>
      <c r="J83" s="177"/>
      <c r="K83" s="177"/>
      <c r="L83" s="15" t="s">
        <v>1095</v>
      </c>
    </row>
    <row r="84" spans="1:12" ht="99.75" customHeight="1">
      <c r="A84" s="410">
        <v>43873</v>
      </c>
      <c r="B84" s="411" t="s">
        <v>23</v>
      </c>
      <c r="C84" s="1075" t="s">
        <v>1404</v>
      </c>
      <c r="D84" s="1076"/>
      <c r="E84" s="1076"/>
      <c r="F84" s="1076"/>
      <c r="G84" s="1076"/>
      <c r="H84" s="1076"/>
      <c r="I84" s="1076"/>
      <c r="J84" s="1077"/>
      <c r="K84" s="726" t="s">
        <v>1062</v>
      </c>
      <c r="L84" s="534" t="s">
        <v>1401</v>
      </c>
    </row>
    <row r="85" spans="1:12" ht="20.100000000000001" customHeight="1">
      <c r="A85" s="24">
        <v>43887</v>
      </c>
      <c r="B85" s="25" t="s">
        <v>11</v>
      </c>
      <c r="C85" s="194">
        <v>70</v>
      </c>
      <c r="D85" s="192">
        <f t="shared" ref="D85:D110" si="1">+C85*(100-E85)/100</f>
        <v>47.6</v>
      </c>
      <c r="E85" s="194">
        <v>32</v>
      </c>
      <c r="F85" s="194" t="s">
        <v>63</v>
      </c>
      <c r="G85" s="194">
        <v>145</v>
      </c>
      <c r="H85" s="194"/>
      <c r="I85" s="194"/>
      <c r="J85" s="194"/>
      <c r="K85" s="194"/>
      <c r="L85" s="31" t="s">
        <v>1324</v>
      </c>
    </row>
    <row r="86" spans="1:12" ht="20.100000000000001" customHeight="1">
      <c r="A86" s="559">
        <v>43920</v>
      </c>
      <c r="B86" s="544" t="s">
        <v>4</v>
      </c>
      <c r="C86" s="545"/>
      <c r="D86" s="546"/>
      <c r="E86" s="545">
        <v>55</v>
      </c>
      <c r="F86" s="545"/>
      <c r="G86" s="545"/>
      <c r="H86" s="545"/>
      <c r="I86" s="545"/>
      <c r="J86" s="545"/>
      <c r="K86" s="545"/>
      <c r="L86" s="547"/>
    </row>
    <row r="87" spans="1:12" ht="20.100000000000001" customHeight="1">
      <c r="A87" s="14">
        <v>43929</v>
      </c>
      <c r="B87" s="1" t="s">
        <v>55</v>
      </c>
      <c r="C87" s="895" t="s">
        <v>1413</v>
      </c>
      <c r="D87" s="896"/>
      <c r="E87" s="896"/>
      <c r="F87" s="896"/>
      <c r="G87" s="896"/>
      <c r="H87" s="896"/>
      <c r="I87" s="896"/>
      <c r="J87" s="897"/>
      <c r="K87" s="582"/>
    </row>
    <row r="88" spans="1:12" ht="20.100000000000001" customHeight="1">
      <c r="A88" s="559">
        <v>43951</v>
      </c>
      <c r="B88" s="544" t="s">
        <v>4</v>
      </c>
      <c r="C88" s="545"/>
      <c r="D88" s="546"/>
      <c r="E88" s="545">
        <v>60</v>
      </c>
      <c r="F88" s="545"/>
      <c r="G88" s="545"/>
      <c r="H88" s="545"/>
      <c r="I88" s="545"/>
      <c r="J88" s="545"/>
      <c r="K88" s="545"/>
      <c r="L88" s="547"/>
    </row>
    <row r="89" spans="1:12" ht="20.100000000000001" customHeight="1">
      <c r="A89" s="559">
        <v>43981</v>
      </c>
      <c r="B89" s="544" t="s">
        <v>4</v>
      </c>
      <c r="C89" s="545"/>
      <c r="D89" s="546"/>
      <c r="E89" s="545">
        <v>65</v>
      </c>
      <c r="F89" s="545"/>
      <c r="G89" s="545"/>
      <c r="H89" s="545"/>
      <c r="I89" s="545"/>
      <c r="J89" s="545"/>
      <c r="K89" s="545"/>
      <c r="L89" s="547"/>
    </row>
    <row r="90" spans="1:12" ht="20.100000000000001" customHeight="1">
      <c r="A90" s="559">
        <v>44012</v>
      </c>
      <c r="B90" s="544" t="s">
        <v>4</v>
      </c>
      <c r="C90" s="545"/>
      <c r="D90" s="546"/>
      <c r="E90" s="545">
        <v>65</v>
      </c>
      <c r="F90" s="545"/>
      <c r="G90" s="545"/>
      <c r="H90" s="545"/>
      <c r="I90" s="545"/>
      <c r="J90" s="545"/>
      <c r="K90" s="545"/>
      <c r="L90" s="547"/>
    </row>
    <row r="91" spans="1:12" ht="20.100000000000001" customHeight="1">
      <c r="A91" s="14">
        <v>44019</v>
      </c>
      <c r="B91" s="1" t="s">
        <v>11</v>
      </c>
      <c r="C91" s="177">
        <v>153</v>
      </c>
      <c r="D91" s="179">
        <f t="shared" si="1"/>
        <v>53.55</v>
      </c>
      <c r="E91" s="177">
        <v>65</v>
      </c>
      <c r="F91" s="177" t="s">
        <v>63</v>
      </c>
      <c r="G91" s="177">
        <v>125</v>
      </c>
      <c r="H91" s="177"/>
      <c r="I91" s="177"/>
      <c r="J91" s="177"/>
      <c r="K91" s="177"/>
      <c r="L91" s="15" t="s">
        <v>1324</v>
      </c>
    </row>
    <row r="92" spans="1:12" ht="20.100000000000001" customHeight="1">
      <c r="A92" s="14">
        <v>44020</v>
      </c>
      <c r="B92" s="1" t="s">
        <v>11</v>
      </c>
      <c r="C92" s="177">
        <v>150</v>
      </c>
      <c r="D92" s="179">
        <f t="shared" si="1"/>
        <v>52.5</v>
      </c>
      <c r="E92" s="177">
        <v>65</v>
      </c>
      <c r="F92" s="177" t="s">
        <v>63</v>
      </c>
      <c r="G92" s="177">
        <v>120</v>
      </c>
      <c r="H92" s="177"/>
      <c r="I92" s="177"/>
      <c r="J92" s="177"/>
      <c r="K92" s="177"/>
      <c r="L92" s="15" t="s">
        <v>1324</v>
      </c>
    </row>
    <row r="93" spans="1:12">
      <c r="A93" s="14">
        <v>44052</v>
      </c>
      <c r="B93" s="1" t="s">
        <v>116</v>
      </c>
      <c r="C93" s="177"/>
      <c r="D93" s="179" t="s">
        <v>279</v>
      </c>
      <c r="E93" s="177"/>
      <c r="F93" s="177"/>
      <c r="G93" s="177"/>
      <c r="H93" s="177">
        <v>3325</v>
      </c>
      <c r="I93" s="177">
        <v>99</v>
      </c>
      <c r="J93" s="177"/>
      <c r="K93" s="177"/>
      <c r="L93" s="15" t="s">
        <v>45</v>
      </c>
    </row>
    <row r="94" spans="1:12" ht="49.5" customHeight="1">
      <c r="A94" s="735">
        <v>44100</v>
      </c>
      <c r="B94" s="736" t="s">
        <v>20</v>
      </c>
      <c r="C94" s="895" t="s">
        <v>1484</v>
      </c>
      <c r="D94" s="896"/>
      <c r="E94" s="896"/>
      <c r="F94" s="896"/>
      <c r="G94" s="896"/>
      <c r="H94" s="896"/>
      <c r="I94" s="896"/>
      <c r="J94" s="897"/>
      <c r="K94" s="177"/>
      <c r="L94" s="272" t="s">
        <v>1482</v>
      </c>
    </row>
    <row r="95" spans="1:12">
      <c r="A95" s="38">
        <v>44157</v>
      </c>
      <c r="B95" s="39" t="s">
        <v>11</v>
      </c>
      <c r="C95" s="182">
        <v>100</v>
      </c>
      <c r="D95" s="183">
        <f t="shared" si="1"/>
        <v>35</v>
      </c>
      <c r="E95" s="182">
        <v>65</v>
      </c>
      <c r="F95" s="182"/>
      <c r="G95" s="182">
        <v>110</v>
      </c>
      <c r="H95" s="182"/>
      <c r="I95" s="182"/>
      <c r="J95" s="182"/>
      <c r="K95" s="182"/>
      <c r="L95" s="41" t="s">
        <v>1487</v>
      </c>
    </row>
    <row r="96" spans="1:12" ht="20.100000000000001" customHeight="1">
      <c r="A96" s="14">
        <v>44208</v>
      </c>
      <c r="B96" s="1" t="s">
        <v>116</v>
      </c>
      <c r="C96" s="177"/>
      <c r="D96" s="179">
        <f t="shared" si="1"/>
        <v>0</v>
      </c>
      <c r="E96" s="177"/>
      <c r="F96" s="177"/>
      <c r="G96" s="177"/>
      <c r="H96" s="177">
        <v>2675</v>
      </c>
      <c r="I96" s="177">
        <v>100</v>
      </c>
      <c r="J96" s="177"/>
      <c r="K96" s="177"/>
      <c r="L96" s="15" t="s">
        <v>1501</v>
      </c>
    </row>
    <row r="97" spans="1:12" ht="42" customHeight="1">
      <c r="A97" s="14">
        <v>44339</v>
      </c>
      <c r="B97" s="1" t="s">
        <v>20</v>
      </c>
      <c r="C97" s="895" t="s">
        <v>1521</v>
      </c>
      <c r="D97" s="896"/>
      <c r="E97" s="896"/>
      <c r="F97" s="896"/>
      <c r="G97" s="896"/>
      <c r="H97" s="896"/>
      <c r="I97" s="896"/>
      <c r="J97" s="897"/>
      <c r="K97" s="177"/>
      <c r="L97" s="272" t="s">
        <v>1442</v>
      </c>
    </row>
    <row r="98" spans="1:12" ht="33.75" customHeight="1">
      <c r="A98" s="14">
        <v>44343</v>
      </c>
      <c r="B98" s="1" t="s">
        <v>20</v>
      </c>
      <c r="C98" s="895" t="s">
        <v>1522</v>
      </c>
      <c r="D98" s="896"/>
      <c r="E98" s="896"/>
      <c r="F98" s="896"/>
      <c r="G98" s="896"/>
      <c r="H98" s="896"/>
      <c r="I98" s="896"/>
      <c r="J98" s="897"/>
      <c r="K98" s="177"/>
    </row>
    <row r="99" spans="1:12">
      <c r="A99" s="14"/>
      <c r="B99" s="1"/>
      <c r="C99" s="177"/>
      <c r="D99" s="179">
        <f t="shared" si="1"/>
        <v>0</v>
      </c>
      <c r="E99" s="177"/>
      <c r="F99" s="177"/>
      <c r="G99" s="177"/>
      <c r="H99" s="177"/>
      <c r="I99" s="177"/>
      <c r="J99" s="177"/>
      <c r="K99" s="177"/>
    </row>
    <row r="100" spans="1:12" ht="20.100000000000001" customHeight="1">
      <c r="A100" s="14"/>
      <c r="B100" s="1"/>
      <c r="C100" s="177"/>
      <c r="D100" s="179">
        <f t="shared" si="1"/>
        <v>0</v>
      </c>
      <c r="E100" s="177"/>
      <c r="F100" s="177"/>
      <c r="G100" s="177"/>
      <c r="H100" s="177"/>
      <c r="I100" s="177"/>
      <c r="J100" s="177"/>
      <c r="K100" s="177"/>
    </row>
    <row r="101" spans="1:12" ht="20.100000000000001" customHeight="1">
      <c r="A101" s="14"/>
      <c r="B101" s="1"/>
      <c r="C101" s="177"/>
      <c r="D101" s="179">
        <f t="shared" si="1"/>
        <v>0</v>
      </c>
      <c r="E101" s="177"/>
      <c r="F101" s="177"/>
      <c r="G101" s="177"/>
      <c r="H101" s="177"/>
      <c r="I101" s="177"/>
      <c r="J101" s="177"/>
      <c r="K101" s="177"/>
    </row>
    <row r="102" spans="1:12" ht="20.100000000000001" customHeight="1">
      <c r="A102" s="14"/>
      <c r="B102" s="1"/>
      <c r="C102" s="177"/>
      <c r="D102" s="179">
        <f t="shared" si="1"/>
        <v>0</v>
      </c>
      <c r="E102" s="177"/>
      <c r="F102" s="177"/>
      <c r="G102" s="177"/>
      <c r="H102" s="177"/>
      <c r="I102" s="177"/>
      <c r="J102" s="177"/>
      <c r="K102" s="177"/>
    </row>
    <row r="103" spans="1:12" ht="20.100000000000001" customHeight="1">
      <c r="A103" s="14"/>
      <c r="B103" s="1"/>
      <c r="C103" s="177"/>
      <c r="D103" s="179">
        <f t="shared" si="1"/>
        <v>0</v>
      </c>
      <c r="E103" s="177"/>
      <c r="F103" s="177"/>
      <c r="G103" s="177"/>
      <c r="H103" s="177"/>
      <c r="I103" s="177"/>
      <c r="J103" s="177"/>
      <c r="K103" s="177"/>
    </row>
    <row r="104" spans="1:12">
      <c r="A104" s="14"/>
      <c r="B104" s="1"/>
      <c r="C104" s="177"/>
      <c r="D104" s="179">
        <f t="shared" si="1"/>
        <v>0</v>
      </c>
      <c r="E104" s="177"/>
      <c r="F104" s="177"/>
      <c r="G104" s="177"/>
      <c r="H104" s="177"/>
      <c r="I104" s="177"/>
      <c r="J104" s="177"/>
      <c r="K104" s="177"/>
    </row>
    <row r="105" spans="1:12">
      <c r="A105" s="14"/>
      <c r="B105" s="1"/>
      <c r="C105" s="177"/>
      <c r="D105" s="179">
        <f t="shared" si="1"/>
        <v>0</v>
      </c>
      <c r="E105" s="177"/>
      <c r="F105" s="177"/>
      <c r="G105" s="177"/>
      <c r="H105" s="177"/>
      <c r="I105" s="177"/>
      <c r="J105" s="177"/>
      <c r="K105" s="177"/>
    </row>
    <row r="106" spans="1:12">
      <c r="A106" s="14"/>
      <c r="B106" s="1"/>
      <c r="C106" s="177"/>
      <c r="D106" s="179">
        <f t="shared" si="1"/>
        <v>0</v>
      </c>
      <c r="E106" s="177"/>
      <c r="F106" s="177"/>
      <c r="G106" s="177"/>
      <c r="H106" s="177"/>
      <c r="I106" s="177"/>
      <c r="J106" s="177"/>
      <c r="K106" s="177"/>
    </row>
    <row r="107" spans="1:12" ht="20.100000000000001" customHeight="1">
      <c r="A107" s="14"/>
      <c r="B107" s="1"/>
      <c r="C107" s="177"/>
      <c r="D107" s="179">
        <f t="shared" si="1"/>
        <v>0</v>
      </c>
      <c r="E107" s="177"/>
      <c r="F107" s="177"/>
      <c r="G107" s="177"/>
      <c r="H107" s="177"/>
      <c r="I107" s="177"/>
      <c r="J107" s="177"/>
      <c r="K107" s="177"/>
    </row>
    <row r="108" spans="1:12">
      <c r="A108" s="14"/>
      <c r="B108" s="1"/>
      <c r="C108" s="177"/>
      <c r="D108" s="179">
        <f t="shared" si="1"/>
        <v>0</v>
      </c>
      <c r="E108" s="177"/>
      <c r="F108" s="177"/>
      <c r="G108" s="177"/>
      <c r="H108" s="177"/>
      <c r="I108" s="177"/>
      <c r="J108" s="177"/>
      <c r="K108" s="177"/>
    </row>
    <row r="109" spans="1:12">
      <c r="A109" s="14"/>
      <c r="B109" s="1"/>
      <c r="C109" s="177"/>
      <c r="D109" s="179">
        <f t="shared" si="1"/>
        <v>0</v>
      </c>
      <c r="E109" s="177"/>
      <c r="F109" s="177"/>
      <c r="G109" s="177"/>
      <c r="H109" s="177"/>
      <c r="I109" s="177"/>
      <c r="J109" s="177"/>
      <c r="K109" s="177"/>
    </row>
    <row r="110" spans="1:12">
      <c r="A110" s="14"/>
      <c r="B110" s="1"/>
      <c r="C110" s="177"/>
      <c r="D110" s="179">
        <f t="shared" si="1"/>
        <v>0</v>
      </c>
      <c r="E110" s="177"/>
      <c r="F110" s="177"/>
      <c r="G110" s="177"/>
      <c r="H110" s="177"/>
      <c r="I110" s="177"/>
      <c r="J110" s="177"/>
      <c r="K110" s="177"/>
    </row>
    <row r="111" spans="1:12" ht="20.100000000000001" customHeight="1">
      <c r="A111" s="14"/>
      <c r="B111" s="1"/>
      <c r="C111" s="177"/>
      <c r="D111" s="177"/>
      <c r="E111" s="177"/>
      <c r="F111" s="177"/>
      <c r="G111" s="177"/>
      <c r="H111" s="177"/>
      <c r="I111" s="177"/>
      <c r="J111" s="177"/>
      <c r="K111" s="177"/>
    </row>
    <row r="112" spans="1:12" ht="20.100000000000001" customHeight="1">
      <c r="A112" s="14"/>
      <c r="B112" s="1"/>
      <c r="C112" s="177"/>
      <c r="D112" s="177"/>
      <c r="E112" s="177"/>
      <c r="F112" s="177"/>
      <c r="G112" s="177"/>
      <c r="H112" s="177"/>
      <c r="I112" s="177"/>
      <c r="J112" s="177"/>
      <c r="K112" s="177"/>
    </row>
    <row r="113" spans="1:11">
      <c r="A113" s="14"/>
      <c r="B113" s="1"/>
      <c r="C113" s="177"/>
      <c r="D113" s="177"/>
      <c r="E113" s="177"/>
      <c r="F113" s="177"/>
      <c r="G113" s="177"/>
      <c r="H113" s="177"/>
      <c r="I113" s="177"/>
      <c r="J113" s="177"/>
      <c r="K113" s="177"/>
    </row>
    <row r="114" spans="1:11">
      <c r="A114" s="14"/>
      <c r="B114" s="1"/>
      <c r="C114" s="177"/>
      <c r="D114" s="177"/>
      <c r="E114" s="177"/>
      <c r="F114" s="177"/>
      <c r="G114" s="177"/>
      <c r="H114" s="177"/>
      <c r="I114" s="177"/>
      <c r="J114" s="177"/>
      <c r="K114" s="177"/>
    </row>
    <row r="115" spans="1:11">
      <c r="A115" s="14"/>
      <c r="B115" s="1"/>
      <c r="C115" s="177"/>
      <c r="D115" s="177"/>
      <c r="E115" s="177"/>
      <c r="F115" s="177"/>
      <c r="G115" s="177"/>
      <c r="H115" s="177"/>
      <c r="I115" s="177"/>
      <c r="J115" s="177"/>
      <c r="K115" s="177"/>
    </row>
    <row r="116" spans="1:11">
      <c r="A116" s="14"/>
      <c r="B116" s="1"/>
      <c r="C116" s="177"/>
      <c r="D116" s="177"/>
      <c r="E116" s="177"/>
      <c r="F116" s="177"/>
      <c r="G116" s="177"/>
      <c r="H116" s="177"/>
      <c r="I116" s="177"/>
      <c r="J116" s="177"/>
      <c r="K116" s="177"/>
    </row>
    <row r="117" spans="1:11">
      <c r="A117" s="14"/>
      <c r="B117" s="1"/>
      <c r="C117" s="177"/>
      <c r="D117" s="177"/>
      <c r="E117" s="177"/>
      <c r="F117" s="177"/>
      <c r="G117" s="177"/>
      <c r="H117" s="177"/>
      <c r="I117" s="177"/>
      <c r="J117" s="177"/>
      <c r="K117" s="177"/>
    </row>
    <row r="118" spans="1:11">
      <c r="A118" s="14"/>
      <c r="B118" s="1"/>
      <c r="C118" s="177"/>
      <c r="D118" s="177"/>
      <c r="E118" s="177"/>
      <c r="F118" s="177"/>
      <c r="G118" s="177"/>
      <c r="H118" s="177"/>
      <c r="I118" s="177"/>
      <c r="J118" s="177"/>
      <c r="K118" s="177"/>
    </row>
    <row r="119" spans="1:11" ht="20.100000000000001" customHeight="1">
      <c r="A119" s="14"/>
      <c r="B119" s="1"/>
      <c r="C119" s="177"/>
      <c r="D119" s="177"/>
      <c r="E119" s="177"/>
      <c r="F119" s="177"/>
      <c r="G119" s="177"/>
      <c r="H119" s="177"/>
      <c r="I119" s="177"/>
      <c r="J119" s="177"/>
      <c r="K119" s="177"/>
    </row>
    <row r="120" spans="1:11" ht="20.100000000000001" customHeight="1">
      <c r="A120" s="14"/>
      <c r="B120" s="1"/>
      <c r="C120" s="177"/>
      <c r="D120" s="177"/>
      <c r="E120" s="177"/>
      <c r="F120" s="177"/>
      <c r="G120" s="177"/>
      <c r="H120" s="177"/>
      <c r="I120" s="177"/>
      <c r="J120" s="177"/>
      <c r="K120" s="177"/>
    </row>
    <row r="121" spans="1:11" ht="20.100000000000001" customHeight="1">
      <c r="A121" s="14"/>
      <c r="B121" s="1"/>
      <c r="C121" s="177"/>
      <c r="D121" s="177"/>
      <c r="E121" s="177"/>
      <c r="F121" s="177"/>
      <c r="G121" s="177"/>
      <c r="H121" s="177"/>
      <c r="I121" s="177"/>
      <c r="J121" s="177"/>
      <c r="K121" s="177"/>
    </row>
    <row r="122" spans="1:11" ht="20.100000000000001" customHeight="1">
      <c r="A122" s="14"/>
      <c r="B122" s="1"/>
      <c r="C122" s="177"/>
      <c r="D122" s="177"/>
      <c r="E122" s="177"/>
      <c r="F122" s="177"/>
      <c r="G122" s="177"/>
      <c r="H122" s="177"/>
      <c r="I122" s="177"/>
      <c r="J122" s="177"/>
      <c r="K122" s="177"/>
    </row>
    <row r="123" spans="1:11">
      <c r="A123" s="14"/>
      <c r="B123" s="1"/>
      <c r="C123" s="177"/>
      <c r="D123" s="177"/>
      <c r="E123" s="177"/>
      <c r="F123" s="177"/>
      <c r="G123" s="177"/>
      <c r="H123" s="177"/>
      <c r="I123" s="177"/>
      <c r="J123" s="177"/>
      <c r="K123" s="177"/>
    </row>
    <row r="124" spans="1:11" ht="20.100000000000001" customHeight="1">
      <c r="A124" s="14"/>
      <c r="B124" s="1"/>
      <c r="C124" s="177"/>
      <c r="D124" s="177"/>
      <c r="E124" s="177"/>
      <c r="F124" s="177"/>
      <c r="G124" s="177"/>
      <c r="H124" s="177"/>
      <c r="I124" s="177"/>
      <c r="J124" s="177"/>
      <c r="K124" s="177"/>
    </row>
    <row r="125" spans="1:11" ht="20.100000000000001" customHeight="1">
      <c r="A125" s="14"/>
      <c r="B125" s="1"/>
      <c r="C125" s="177"/>
      <c r="D125" s="177"/>
      <c r="E125" s="177"/>
      <c r="F125" s="177"/>
      <c r="G125" s="177"/>
      <c r="H125" s="177"/>
      <c r="I125" s="177"/>
      <c r="J125" s="177"/>
      <c r="K125" s="177"/>
    </row>
    <row r="126" spans="1:11" ht="20.100000000000001" customHeight="1">
      <c r="A126" s="14"/>
      <c r="B126" s="1"/>
      <c r="C126" s="177"/>
      <c r="D126" s="177"/>
      <c r="E126" s="177"/>
      <c r="F126" s="177"/>
      <c r="G126" s="177"/>
      <c r="H126" s="177"/>
      <c r="I126" s="177"/>
      <c r="J126" s="177"/>
      <c r="K126" s="177"/>
    </row>
    <row r="127" spans="1:11" ht="20.100000000000001" customHeight="1">
      <c r="A127" s="14"/>
      <c r="B127" s="1"/>
      <c r="C127" s="177"/>
      <c r="D127" s="177"/>
      <c r="E127" s="177"/>
      <c r="F127" s="177"/>
      <c r="G127" s="177"/>
      <c r="H127" s="177"/>
      <c r="I127" s="177"/>
      <c r="J127" s="177"/>
      <c r="K127" s="177"/>
    </row>
    <row r="128" spans="1:11" ht="20.100000000000001" customHeight="1">
      <c r="A128" s="14"/>
      <c r="B128" s="1"/>
      <c r="C128" s="177"/>
      <c r="D128" s="177"/>
      <c r="E128" s="177"/>
      <c r="F128" s="177"/>
      <c r="G128" s="177"/>
      <c r="H128" s="177"/>
      <c r="I128" s="177"/>
      <c r="J128" s="177"/>
      <c r="K128" s="177"/>
    </row>
    <row r="129" spans="1:11" ht="20.100000000000001" customHeight="1">
      <c r="A129" s="14"/>
      <c r="B129" s="1"/>
      <c r="C129" s="177"/>
      <c r="D129" s="177"/>
      <c r="E129" s="177"/>
      <c r="F129" s="177"/>
      <c r="G129" s="177"/>
      <c r="H129" s="177"/>
      <c r="I129" s="177"/>
      <c r="J129" s="177"/>
      <c r="K129" s="177"/>
    </row>
    <row r="130" spans="1:11" ht="20.100000000000001" customHeight="1">
      <c r="A130" s="14"/>
      <c r="B130" s="1"/>
      <c r="C130" s="177"/>
      <c r="D130" s="177"/>
      <c r="E130" s="177"/>
      <c r="F130" s="177"/>
      <c r="G130" s="177"/>
      <c r="H130" s="177"/>
      <c r="I130" s="177"/>
      <c r="J130" s="177"/>
      <c r="K130" s="177"/>
    </row>
    <row r="131" spans="1:11" ht="20.100000000000001" customHeight="1">
      <c r="A131" s="14"/>
      <c r="B131" s="1"/>
      <c r="C131" s="177"/>
      <c r="D131" s="177"/>
      <c r="E131" s="177"/>
      <c r="F131" s="177"/>
      <c r="G131" s="177"/>
      <c r="H131" s="177"/>
      <c r="I131" s="177"/>
      <c r="J131" s="177"/>
      <c r="K131" s="177"/>
    </row>
    <row r="132" spans="1:11">
      <c r="A132" s="14"/>
      <c r="B132" s="1"/>
      <c r="C132" s="177"/>
      <c r="D132" s="177"/>
      <c r="E132" s="177"/>
      <c r="F132" s="177"/>
      <c r="G132" s="177"/>
      <c r="H132" s="177"/>
      <c r="I132" s="177"/>
      <c r="J132" s="177"/>
      <c r="K132" s="177"/>
    </row>
    <row r="133" spans="1:11" ht="20.100000000000001" customHeight="1">
      <c r="A133" s="14"/>
      <c r="B133" s="1"/>
      <c r="C133" s="177"/>
      <c r="D133" s="177"/>
      <c r="E133" s="177"/>
      <c r="F133" s="177"/>
      <c r="G133" s="177"/>
      <c r="H133" s="177"/>
      <c r="I133" s="177"/>
      <c r="J133" s="177"/>
      <c r="K133" s="177"/>
    </row>
    <row r="134" spans="1:11">
      <c r="A134" s="14"/>
      <c r="B134" s="1"/>
      <c r="C134" s="177"/>
      <c r="D134" s="177"/>
      <c r="E134" s="177"/>
      <c r="F134" s="177"/>
      <c r="G134" s="177"/>
      <c r="H134" s="177"/>
      <c r="I134" s="177"/>
      <c r="J134" s="177"/>
      <c r="K134" s="177"/>
    </row>
    <row r="135" spans="1:11">
      <c r="A135" s="14"/>
      <c r="B135" s="1"/>
      <c r="C135" s="177"/>
      <c r="D135" s="177"/>
      <c r="E135" s="177"/>
      <c r="F135" s="177"/>
      <c r="G135" s="177"/>
      <c r="H135" s="177"/>
      <c r="I135" s="177"/>
      <c r="J135" s="177"/>
      <c r="K135" s="177"/>
    </row>
    <row r="136" spans="1:11">
      <c r="A136" s="14"/>
      <c r="B136" s="1"/>
      <c r="C136" s="177"/>
      <c r="D136" s="177"/>
      <c r="E136" s="177"/>
      <c r="F136" s="177"/>
      <c r="G136" s="177"/>
      <c r="H136" s="177"/>
      <c r="I136" s="177"/>
      <c r="J136" s="177"/>
      <c r="K136" s="177"/>
    </row>
    <row r="137" spans="1:11">
      <c r="A137" s="14"/>
      <c r="B137" s="1"/>
      <c r="C137" s="177"/>
      <c r="D137" s="177"/>
      <c r="E137" s="177"/>
      <c r="F137" s="177"/>
      <c r="G137" s="177"/>
      <c r="H137" s="177"/>
      <c r="I137" s="177"/>
      <c r="J137" s="177"/>
      <c r="K137" s="177"/>
    </row>
    <row r="138" spans="1:11">
      <c r="A138" s="14"/>
      <c r="B138" s="1"/>
      <c r="C138" s="177"/>
      <c r="D138" s="177"/>
      <c r="E138" s="177"/>
      <c r="F138" s="177"/>
      <c r="G138" s="177"/>
      <c r="H138" s="177"/>
      <c r="I138" s="177"/>
      <c r="J138" s="177"/>
      <c r="K138" s="177"/>
    </row>
    <row r="139" spans="1:11">
      <c r="A139" s="14"/>
      <c r="C139" s="177"/>
      <c r="D139" s="177"/>
      <c r="E139" s="177"/>
      <c r="F139" s="177"/>
      <c r="G139" s="177"/>
      <c r="H139" s="177"/>
      <c r="I139" s="177"/>
      <c r="J139" s="177"/>
      <c r="K139" s="177"/>
    </row>
    <row r="140" spans="1:11">
      <c r="A140" s="14"/>
      <c r="C140" s="177"/>
      <c r="D140" s="177"/>
      <c r="E140" s="177"/>
      <c r="F140" s="177"/>
      <c r="G140" s="177"/>
      <c r="H140" s="177"/>
      <c r="I140" s="177"/>
      <c r="J140" s="177"/>
      <c r="K140" s="177"/>
    </row>
    <row r="141" spans="1:11">
      <c r="A141" s="14"/>
      <c r="C141" s="177"/>
      <c r="D141" s="177"/>
      <c r="E141" s="177"/>
      <c r="F141" s="177"/>
      <c r="G141" s="177"/>
      <c r="H141" s="177"/>
      <c r="I141" s="177"/>
      <c r="J141" s="177"/>
      <c r="K141" s="177"/>
    </row>
    <row r="142" spans="1:11">
      <c r="A142" s="14"/>
      <c r="C142" s="177"/>
      <c r="D142" s="177"/>
      <c r="E142" s="177"/>
      <c r="F142" s="177"/>
      <c r="G142" s="177"/>
      <c r="H142" s="177"/>
      <c r="I142" s="177"/>
      <c r="J142" s="177"/>
      <c r="K142" s="177"/>
    </row>
    <row r="143" spans="1:11">
      <c r="A143" s="14"/>
      <c r="C143" s="177"/>
      <c r="D143" s="177"/>
      <c r="E143" s="177"/>
      <c r="F143" s="177"/>
      <c r="G143" s="177"/>
      <c r="H143" s="177"/>
      <c r="I143" s="177"/>
      <c r="J143" s="177"/>
      <c r="K143" s="177"/>
    </row>
    <row r="144" spans="1:11">
      <c r="A144" s="14"/>
      <c r="C144" s="177"/>
      <c r="D144" s="177"/>
      <c r="E144" s="177"/>
      <c r="F144" s="177"/>
      <c r="G144" s="177"/>
      <c r="H144" s="177"/>
      <c r="I144" s="177"/>
      <c r="J144" s="177"/>
      <c r="K144" s="177"/>
    </row>
    <row r="145" spans="1:11">
      <c r="A145" s="14"/>
      <c r="C145" s="177"/>
      <c r="D145" s="177"/>
      <c r="E145" s="177"/>
      <c r="F145" s="177"/>
      <c r="G145" s="177"/>
      <c r="H145" s="177"/>
      <c r="I145" s="177"/>
      <c r="J145" s="177"/>
      <c r="K145" s="177"/>
    </row>
    <row r="146" spans="1:11">
      <c r="A146" s="14"/>
      <c r="C146" s="177"/>
      <c r="D146" s="177"/>
      <c r="E146" s="177"/>
      <c r="F146" s="177"/>
      <c r="G146" s="177"/>
      <c r="H146" s="177"/>
      <c r="I146" s="177"/>
      <c r="J146" s="177"/>
      <c r="K146" s="177"/>
    </row>
    <row r="147" spans="1:11">
      <c r="A147" s="14"/>
      <c r="C147" s="177"/>
      <c r="D147" s="177"/>
      <c r="E147" s="177"/>
      <c r="F147" s="177"/>
      <c r="G147" s="177"/>
      <c r="H147" s="177"/>
      <c r="I147" s="177"/>
      <c r="J147" s="177"/>
      <c r="K147" s="177"/>
    </row>
    <row r="148" spans="1:11">
      <c r="A148" s="14"/>
      <c r="C148" s="177"/>
      <c r="D148" s="177"/>
      <c r="E148" s="177"/>
      <c r="F148" s="177"/>
      <c r="G148" s="177"/>
      <c r="H148" s="177"/>
      <c r="I148" s="177"/>
      <c r="J148" s="177"/>
      <c r="K148" s="177"/>
    </row>
    <row r="149" spans="1:11">
      <c r="A149" s="14"/>
      <c r="C149" s="177"/>
      <c r="D149" s="177"/>
      <c r="E149" s="177"/>
      <c r="F149" s="177"/>
      <c r="G149" s="177"/>
      <c r="H149" s="177"/>
      <c r="I149" s="177"/>
      <c r="J149" s="177"/>
      <c r="K149" s="177"/>
    </row>
    <row r="150" spans="1:11">
      <c r="A150" s="14"/>
      <c r="C150" s="177"/>
      <c r="D150" s="177"/>
      <c r="E150" s="177"/>
      <c r="F150" s="177"/>
      <c r="G150" s="177"/>
      <c r="H150" s="177"/>
      <c r="I150" s="177"/>
      <c r="J150" s="177"/>
      <c r="K150" s="177"/>
    </row>
    <row r="151" spans="1:11">
      <c r="A151" s="14"/>
      <c r="C151" s="177"/>
      <c r="D151" s="177"/>
      <c r="E151" s="177"/>
      <c r="F151" s="177"/>
      <c r="G151" s="177"/>
      <c r="H151" s="177"/>
      <c r="I151" s="177"/>
      <c r="J151" s="177"/>
      <c r="K151" s="177"/>
    </row>
    <row r="152" spans="1:11">
      <c r="A152" s="14"/>
      <c r="C152" s="177"/>
      <c r="D152" s="177"/>
      <c r="E152" s="177"/>
      <c r="F152" s="177"/>
      <c r="G152" s="177"/>
      <c r="H152" s="177"/>
      <c r="I152" s="177"/>
      <c r="J152" s="177"/>
      <c r="K152" s="177"/>
    </row>
    <row r="153" spans="1:11">
      <c r="A153" s="14"/>
      <c r="C153" s="177"/>
      <c r="D153" s="177"/>
      <c r="E153" s="177"/>
      <c r="F153" s="177"/>
      <c r="G153" s="177"/>
      <c r="H153" s="177"/>
      <c r="I153" s="177"/>
      <c r="J153" s="177"/>
      <c r="K153" s="177"/>
    </row>
    <row r="154" spans="1:11">
      <c r="A154" s="14"/>
      <c r="C154" s="177"/>
      <c r="D154" s="177"/>
      <c r="E154" s="177"/>
      <c r="F154" s="177"/>
      <c r="G154" s="177"/>
      <c r="H154" s="177"/>
      <c r="I154" s="177"/>
      <c r="J154" s="177"/>
      <c r="K154" s="177"/>
    </row>
    <row r="155" spans="1:11">
      <c r="A155" s="14"/>
      <c r="C155" s="177"/>
      <c r="D155" s="177"/>
      <c r="E155" s="177"/>
      <c r="F155" s="177"/>
      <c r="G155" s="177"/>
      <c r="H155" s="177"/>
      <c r="I155" s="177"/>
      <c r="J155" s="177"/>
      <c r="K155" s="177"/>
    </row>
    <row r="156" spans="1:11">
      <c r="A156" s="14"/>
      <c r="C156" s="177"/>
      <c r="D156" s="177"/>
      <c r="E156" s="177"/>
      <c r="F156" s="177"/>
      <c r="G156" s="177"/>
      <c r="H156" s="177"/>
      <c r="I156" s="177"/>
      <c r="J156" s="177"/>
      <c r="K156" s="177"/>
    </row>
    <row r="157" spans="1:11">
      <c r="A157" s="14"/>
      <c r="C157" s="177"/>
      <c r="D157" s="177"/>
      <c r="E157" s="177"/>
      <c r="F157" s="177"/>
      <c r="G157" s="177"/>
      <c r="H157" s="177"/>
      <c r="I157" s="177"/>
      <c r="J157" s="177"/>
      <c r="K157" s="177"/>
    </row>
    <row r="158" spans="1:11">
      <c r="A158" s="14"/>
      <c r="C158" s="177"/>
      <c r="D158" s="177"/>
      <c r="E158" s="177"/>
      <c r="F158" s="177"/>
      <c r="G158" s="177"/>
      <c r="H158" s="177"/>
      <c r="I158" s="177"/>
      <c r="J158" s="177"/>
      <c r="K158" s="177"/>
    </row>
    <row r="159" spans="1:11">
      <c r="A159" s="14"/>
      <c r="C159" s="177"/>
      <c r="D159" s="177"/>
      <c r="E159" s="177"/>
      <c r="F159" s="177"/>
      <c r="G159" s="177"/>
      <c r="H159" s="177"/>
      <c r="I159" s="177"/>
      <c r="J159" s="177"/>
      <c r="K159" s="177"/>
    </row>
    <row r="160" spans="1:11">
      <c r="A160" s="14"/>
      <c r="C160" s="177"/>
      <c r="D160" s="177"/>
      <c r="E160" s="177"/>
      <c r="F160" s="177"/>
      <c r="G160" s="177"/>
      <c r="H160" s="177"/>
      <c r="I160" s="177"/>
      <c r="J160" s="177"/>
      <c r="K160" s="177"/>
    </row>
    <row r="161" spans="1:11">
      <c r="A161" s="14"/>
      <c r="C161" s="177"/>
      <c r="D161" s="177"/>
      <c r="E161" s="177"/>
      <c r="F161" s="177"/>
      <c r="G161" s="177"/>
      <c r="H161" s="177"/>
      <c r="I161" s="177"/>
      <c r="J161" s="177"/>
      <c r="K161" s="177"/>
    </row>
    <row r="162" spans="1:11">
      <c r="A162" s="14"/>
      <c r="C162" s="177"/>
      <c r="D162" s="177"/>
      <c r="E162" s="177"/>
      <c r="F162" s="177"/>
      <c r="G162" s="177"/>
      <c r="H162" s="177"/>
      <c r="I162" s="177"/>
      <c r="J162" s="177"/>
      <c r="K162" s="177"/>
    </row>
    <row r="163" spans="1:11">
      <c r="A163" s="14"/>
      <c r="C163" s="177"/>
      <c r="D163" s="177"/>
      <c r="E163" s="177"/>
      <c r="F163" s="177"/>
      <c r="G163" s="177"/>
      <c r="H163" s="177"/>
      <c r="I163" s="177"/>
      <c r="J163" s="177"/>
      <c r="K163" s="177"/>
    </row>
    <row r="164" spans="1:11">
      <c r="A164" s="14"/>
      <c r="C164" s="177"/>
      <c r="D164" s="177"/>
      <c r="E164" s="177"/>
      <c r="F164" s="177"/>
      <c r="G164" s="177"/>
      <c r="H164" s="177"/>
      <c r="I164" s="177"/>
      <c r="J164" s="177"/>
      <c r="K164" s="177"/>
    </row>
    <row r="165" spans="1:11">
      <c r="A165" s="14"/>
    </row>
  </sheetData>
  <autoFilter ref="B6:B165"/>
  <customSheetViews>
    <customSheetView guid="{0844CA05-8743-4C94-A064-2B8F7267080E}" showAutoFilter="1">
      <pane ySplit="6" topLeftCell="A7" activePane="bottomLeft" state="frozen"/>
      <selection pane="bottomLeft" activeCell="C43" sqref="C43:J43"/>
      <pageMargins left="0.7" right="0.7" top="0.75" bottom="0.75" header="0.3" footer="0.3"/>
      <pageSetup paperSize="9" orientation="portrait" r:id="rId1"/>
      <autoFilter ref="B1"/>
    </customSheetView>
    <customSheetView guid="{257C13E9-7F11-4D3D-B195-760B62ED7EA1}" showAutoFilter="1">
      <pane ySplit="6" topLeftCell="A7" activePane="bottomLeft" state="frozen"/>
      <selection pane="bottomLeft" activeCell="C43" sqref="C43:J43"/>
      <pageMargins left="0.7" right="0.7" top="0.75" bottom="0.75" header="0.3" footer="0.3"/>
      <pageSetup paperSize="9" orientation="portrait" r:id="rId2"/>
      <autoFilter ref="B1"/>
    </customSheetView>
    <customSheetView guid="{7009FCE3-6810-450D-8A6C-9CEA3E9B616C}" showAutoFilter="1">
      <pane ySplit="5" topLeftCell="A7" activePane="bottomLeft" state="frozen"/>
      <selection pane="bottomLeft" activeCell="C43" sqref="C43:J43"/>
      <pageMargins left="0.7" right="0.7" top="0.75" bottom="0.75" header="0.3" footer="0.3"/>
      <pageSetup paperSize="9" orientation="portrait" r:id="rId3"/>
      <autoFilter ref="B1"/>
    </customSheetView>
  </customSheetViews>
  <mergeCells count="55">
    <mergeCell ref="H20:J20"/>
    <mergeCell ref="I5:J5"/>
    <mergeCell ref="G4:H4"/>
    <mergeCell ref="C9:J9"/>
    <mergeCell ref="C38:J38"/>
    <mergeCell ref="C36:J36"/>
    <mergeCell ref="C26:J26"/>
    <mergeCell ref="H23:J23"/>
    <mergeCell ref="C24:J24"/>
    <mergeCell ref="C18:J18"/>
    <mergeCell ref="C43:J43"/>
    <mergeCell ref="C97:J97"/>
    <mergeCell ref="C94:J94"/>
    <mergeCell ref="C35:J35"/>
    <mergeCell ref="H42:J42"/>
    <mergeCell ref="C63:J63"/>
    <mergeCell ref="C55:J55"/>
    <mergeCell ref="H39:J39"/>
    <mergeCell ref="C72:J72"/>
    <mergeCell ref="C67:J67"/>
    <mergeCell ref="C70:J70"/>
    <mergeCell ref="C65:J65"/>
    <mergeCell ref="H58:I58"/>
    <mergeCell ref="A1:L1"/>
    <mergeCell ref="A2:B2"/>
    <mergeCell ref="C2:F2"/>
    <mergeCell ref="G2:H2"/>
    <mergeCell ref="I2:J2"/>
    <mergeCell ref="K2:L2"/>
    <mergeCell ref="K3:L3"/>
    <mergeCell ref="K4:L4"/>
    <mergeCell ref="K5:L5"/>
    <mergeCell ref="A33:A34"/>
    <mergeCell ref="H34:J34"/>
    <mergeCell ref="A3:B3"/>
    <mergeCell ref="C14:J14"/>
    <mergeCell ref="I3:J3"/>
    <mergeCell ref="G3:H3"/>
    <mergeCell ref="A4:B4"/>
    <mergeCell ref="C4:F4"/>
    <mergeCell ref="A5:B5"/>
    <mergeCell ref="C3:F3"/>
    <mergeCell ref="I4:J4"/>
    <mergeCell ref="C5:F5"/>
    <mergeCell ref="C10:J10"/>
    <mergeCell ref="A62:A63"/>
    <mergeCell ref="C48:J48"/>
    <mergeCell ref="C98:J98"/>
    <mergeCell ref="C84:J84"/>
    <mergeCell ref="C79:J79"/>
    <mergeCell ref="C73:J73"/>
    <mergeCell ref="C81:J81"/>
    <mergeCell ref="C80:J80"/>
    <mergeCell ref="C87:J87"/>
    <mergeCell ref="H60:I60"/>
  </mergeCells>
  <pageMargins left="0.7" right="0.7" top="0.75" bottom="0.75" header="0.3" footer="0.3"/>
  <pageSetup paperSize="9" orientation="portrait" r:id="rId4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rgb="FFFF0000"/>
  </sheetPr>
  <dimension ref="A1:M164"/>
  <sheetViews>
    <sheetView workbookViewId="0">
      <pane xSplit="1" ySplit="6" topLeftCell="B44" activePane="bottomRight" state="frozen"/>
      <selection pane="topRight" activeCell="B1" sqref="B1"/>
      <selection pane="bottomLeft" activeCell="A7" sqref="A7"/>
      <selection pane="bottomRight" activeCell="K54" sqref="K54"/>
    </sheetView>
  </sheetViews>
  <sheetFormatPr defaultRowHeight="15.75"/>
  <cols>
    <col min="1" max="1" width="11" style="53" customWidth="1"/>
    <col min="2" max="10" width="10.140625" style="16" customWidth="1"/>
    <col min="11" max="11" width="10.140625" style="597" customWidth="1"/>
    <col min="12" max="12" width="43.28515625" style="15" customWidth="1"/>
    <col min="13" max="16384" width="9.140625" style="6"/>
  </cols>
  <sheetData>
    <row r="1" spans="1:13" s="3" customFormat="1" ht="30.75" customHeight="1" thickTop="1">
      <c r="A1" s="829" t="s">
        <v>447</v>
      </c>
      <c r="B1" s="830"/>
      <c r="C1" s="830"/>
      <c r="D1" s="830"/>
      <c r="E1" s="830"/>
      <c r="F1" s="830"/>
      <c r="G1" s="830"/>
      <c r="H1" s="830"/>
      <c r="I1" s="830"/>
      <c r="J1" s="830"/>
      <c r="K1" s="830"/>
      <c r="L1" s="831"/>
      <c r="M1" s="2"/>
    </row>
    <row r="2" spans="1:13" ht="20.25" customHeight="1">
      <c r="A2" s="823" t="s">
        <v>157</v>
      </c>
      <c r="B2" s="824"/>
      <c r="C2" s="820">
        <f>+(25+118+82)*25</f>
        <v>5625</v>
      </c>
      <c r="D2" s="821"/>
      <c r="E2" s="821"/>
      <c r="F2" s="822"/>
      <c r="G2" s="914"/>
      <c r="H2" s="915"/>
      <c r="I2" s="816" t="s">
        <v>158</v>
      </c>
      <c r="J2" s="817"/>
      <c r="K2" s="825"/>
      <c r="L2" s="826"/>
      <c r="M2" s="5"/>
    </row>
    <row r="3" spans="1:13" ht="20.25" customHeight="1">
      <c r="A3" s="823" t="s">
        <v>159</v>
      </c>
      <c r="B3" s="824"/>
      <c r="C3" s="820"/>
      <c r="D3" s="821"/>
      <c r="E3" s="821"/>
      <c r="F3" s="822"/>
      <c r="G3" s="844"/>
      <c r="H3" s="845"/>
      <c r="I3" s="816" t="s">
        <v>160</v>
      </c>
      <c r="J3" s="817"/>
      <c r="K3" s="825"/>
      <c r="L3" s="826"/>
      <c r="M3" s="5"/>
    </row>
    <row r="4" spans="1:13" ht="20.25" customHeight="1">
      <c r="A4" s="823" t="s">
        <v>161</v>
      </c>
      <c r="B4" s="824"/>
      <c r="C4" s="820" t="s">
        <v>315</v>
      </c>
      <c r="D4" s="821"/>
      <c r="E4" s="821"/>
      <c r="F4" s="822"/>
      <c r="G4" s="914"/>
      <c r="H4" s="915"/>
      <c r="I4" s="816" t="s">
        <v>162</v>
      </c>
      <c r="J4" s="817"/>
      <c r="K4" s="827" t="s">
        <v>190</v>
      </c>
      <c r="L4" s="828"/>
      <c r="M4" s="5"/>
    </row>
    <row r="5" spans="1:13" ht="34.5" customHeight="1" thickBot="1">
      <c r="A5" s="849" t="s">
        <v>163</v>
      </c>
      <c r="B5" s="850"/>
      <c r="C5" s="846" t="s">
        <v>316</v>
      </c>
      <c r="D5" s="847"/>
      <c r="E5" s="847"/>
      <c r="F5" s="848"/>
      <c r="G5" s="54"/>
      <c r="H5" s="55"/>
      <c r="I5" s="816" t="s">
        <v>255</v>
      </c>
      <c r="J5" s="817"/>
      <c r="K5" s="1010" t="s">
        <v>707</v>
      </c>
      <c r="L5" s="1011"/>
      <c r="M5" s="5"/>
    </row>
    <row r="6" spans="1:13" s="3" customFormat="1" ht="39" customHeight="1" thickTop="1" thickBot="1">
      <c r="A6" s="8" t="s">
        <v>0</v>
      </c>
      <c r="B6" s="9" t="s">
        <v>1</v>
      </c>
      <c r="C6" s="9" t="s">
        <v>2</v>
      </c>
      <c r="D6" s="9" t="s">
        <v>3</v>
      </c>
      <c r="E6" s="9" t="s">
        <v>4</v>
      </c>
      <c r="F6" s="9" t="s">
        <v>5</v>
      </c>
      <c r="G6" s="9" t="s">
        <v>6</v>
      </c>
      <c r="H6" s="9" t="s">
        <v>7</v>
      </c>
      <c r="I6" s="9" t="s">
        <v>8</v>
      </c>
      <c r="J6" s="9" t="s">
        <v>9</v>
      </c>
      <c r="K6" s="692" t="s">
        <v>1458</v>
      </c>
      <c r="L6" s="10" t="s">
        <v>10</v>
      </c>
      <c r="M6" s="2"/>
    </row>
    <row r="7" spans="1:13" ht="20.100000000000001" customHeight="1" thickTop="1">
      <c r="A7" s="11">
        <v>40622</v>
      </c>
      <c r="B7" s="1" t="s">
        <v>116</v>
      </c>
      <c r="C7" s="12"/>
      <c r="D7" s="12"/>
      <c r="E7" s="12"/>
      <c r="F7" s="12"/>
      <c r="G7" s="12"/>
      <c r="H7" s="1096" t="s">
        <v>41</v>
      </c>
      <c r="I7" s="1096"/>
      <c r="J7" s="1096"/>
      <c r="K7" s="569" t="s">
        <v>1469</v>
      </c>
      <c r="L7" s="13" t="s">
        <v>43</v>
      </c>
    </row>
    <row r="8" spans="1:13" ht="20.100000000000001" customHeight="1">
      <c r="A8" s="14">
        <v>40670</v>
      </c>
      <c r="B8" s="1" t="s">
        <v>116</v>
      </c>
      <c r="C8" s="1"/>
      <c r="D8" s="1"/>
      <c r="E8" s="1"/>
      <c r="F8" s="1"/>
      <c r="G8" s="1"/>
      <c r="H8" s="1024"/>
      <c r="I8" s="1024"/>
      <c r="J8" s="1024"/>
      <c r="K8" s="623"/>
      <c r="L8" s="15" t="s">
        <v>57</v>
      </c>
    </row>
    <row r="9" spans="1:13" ht="20.100000000000001" customHeight="1">
      <c r="A9" s="14">
        <v>40745</v>
      </c>
      <c r="B9" s="1" t="s">
        <v>116</v>
      </c>
      <c r="C9" s="1"/>
      <c r="D9" s="1"/>
      <c r="E9" s="1"/>
      <c r="F9" s="1"/>
      <c r="G9" s="1"/>
      <c r="H9" s="1024"/>
      <c r="I9" s="1024"/>
      <c r="J9" s="1024"/>
      <c r="K9" s="623"/>
      <c r="L9" s="15" t="s">
        <v>66</v>
      </c>
    </row>
    <row r="10" spans="1:13" ht="33" customHeight="1" thickBot="1">
      <c r="A10" s="17">
        <v>40873</v>
      </c>
      <c r="B10" s="18" t="s">
        <v>11</v>
      </c>
      <c r="C10" s="155">
        <v>180</v>
      </c>
      <c r="D10" s="155">
        <v>178</v>
      </c>
      <c r="E10" s="155">
        <v>1</v>
      </c>
      <c r="F10" s="155" t="s">
        <v>63</v>
      </c>
      <c r="G10" s="155">
        <v>150</v>
      </c>
      <c r="H10" s="155"/>
      <c r="I10" s="18"/>
      <c r="J10" s="18"/>
      <c r="K10" s="18"/>
      <c r="L10" s="155" t="s">
        <v>708</v>
      </c>
    </row>
    <row r="11" spans="1:13" ht="20.100000000000001" customHeight="1" thickTop="1">
      <c r="A11" s="67">
        <v>40960</v>
      </c>
      <c r="B11" s="68" t="s">
        <v>30</v>
      </c>
      <c r="C11" s="918" t="s">
        <v>124</v>
      </c>
      <c r="D11" s="919"/>
      <c r="E11" s="919"/>
      <c r="F11" s="919"/>
      <c r="G11" s="919"/>
      <c r="H11" s="919"/>
      <c r="I11" s="919"/>
      <c r="J11" s="920"/>
      <c r="K11" s="594"/>
      <c r="L11" s="69"/>
    </row>
    <row r="12" spans="1:13" ht="20.100000000000001" customHeight="1">
      <c r="A12" s="14">
        <v>41014</v>
      </c>
      <c r="B12" s="1" t="s">
        <v>116</v>
      </c>
      <c r="C12" s="49"/>
      <c r="D12" s="49"/>
      <c r="E12" s="49"/>
      <c r="F12" s="49"/>
      <c r="G12" s="49"/>
      <c r="H12" s="837" t="s">
        <v>41</v>
      </c>
      <c r="I12" s="841"/>
      <c r="J12" s="838"/>
      <c r="K12" s="566"/>
      <c r="L12" s="15" t="s">
        <v>134</v>
      </c>
    </row>
    <row r="13" spans="1:13" ht="24" customHeight="1">
      <c r="A13" s="116">
        <v>41040</v>
      </c>
      <c r="B13" s="117" t="s">
        <v>121</v>
      </c>
      <c r="C13" s="899" t="s">
        <v>122</v>
      </c>
      <c r="D13" s="900"/>
      <c r="E13" s="900"/>
      <c r="F13" s="900"/>
      <c r="G13" s="900"/>
      <c r="H13" s="900"/>
      <c r="I13" s="900"/>
      <c r="J13" s="901"/>
      <c r="K13" s="583"/>
      <c r="L13" s="145"/>
    </row>
    <row r="14" spans="1:13" ht="20.100000000000001" customHeight="1">
      <c r="A14" s="14">
        <v>41056</v>
      </c>
      <c r="B14" s="1" t="s">
        <v>20</v>
      </c>
      <c r="C14" s="905" t="s">
        <v>21</v>
      </c>
      <c r="D14" s="906"/>
      <c r="E14" s="906"/>
      <c r="F14" s="906"/>
      <c r="G14" s="906"/>
      <c r="H14" s="906"/>
      <c r="I14" s="906"/>
      <c r="J14" s="907"/>
      <c r="K14" s="588"/>
    </row>
    <row r="15" spans="1:13" ht="20.100000000000001" customHeight="1">
      <c r="A15" s="24">
        <v>41110</v>
      </c>
      <c r="B15" s="25" t="s">
        <v>11</v>
      </c>
      <c r="C15" s="157">
        <v>210</v>
      </c>
      <c r="D15" s="157">
        <v>208</v>
      </c>
      <c r="E15" s="157">
        <v>1</v>
      </c>
      <c r="F15" s="157"/>
      <c r="G15" s="157">
        <v>155</v>
      </c>
      <c r="H15" s="157"/>
      <c r="I15" s="157"/>
      <c r="J15" s="25"/>
      <c r="K15" s="25"/>
      <c r="L15" s="27" t="s">
        <v>144</v>
      </c>
    </row>
    <row r="16" spans="1:13" ht="20.100000000000001" customHeight="1" thickBot="1">
      <c r="A16" s="32">
        <v>41194</v>
      </c>
      <c r="B16" s="33" t="s">
        <v>116</v>
      </c>
      <c r="C16" s="147"/>
      <c r="D16" s="35"/>
      <c r="E16" s="147"/>
      <c r="F16" s="147"/>
      <c r="G16" s="147"/>
      <c r="H16" s="1093" t="s">
        <v>41</v>
      </c>
      <c r="I16" s="1094"/>
      <c r="J16" s="1095"/>
      <c r="K16" s="644"/>
      <c r="L16" s="36" t="s">
        <v>709</v>
      </c>
    </row>
    <row r="17" spans="1:12" ht="20.100000000000001" customHeight="1" thickTop="1">
      <c r="A17" s="11">
        <v>41302</v>
      </c>
      <c r="B17" s="12" t="s">
        <v>116</v>
      </c>
      <c r="C17" s="12"/>
      <c r="D17" s="126"/>
      <c r="E17" s="12"/>
      <c r="F17" s="12"/>
      <c r="G17" s="12"/>
      <c r="H17" s="839" t="s">
        <v>41</v>
      </c>
      <c r="I17" s="1025"/>
      <c r="J17" s="840"/>
      <c r="K17" s="695"/>
      <c r="L17" s="13" t="s">
        <v>196</v>
      </c>
    </row>
    <row r="18" spans="1:12" ht="20.100000000000001" customHeight="1">
      <c r="A18" s="14">
        <v>41330</v>
      </c>
      <c r="B18" s="1" t="s">
        <v>4</v>
      </c>
      <c r="C18" s="853" t="s">
        <v>293</v>
      </c>
      <c r="D18" s="854"/>
      <c r="E18" s="854"/>
      <c r="F18" s="854"/>
      <c r="G18" s="854"/>
      <c r="H18" s="854"/>
      <c r="I18" s="854"/>
      <c r="J18" s="855"/>
      <c r="K18" s="690"/>
      <c r="L18" s="13"/>
    </row>
    <row r="19" spans="1:12" ht="20.100000000000001" customHeight="1">
      <c r="A19" s="14">
        <v>41365</v>
      </c>
      <c r="B19" s="1" t="s">
        <v>4</v>
      </c>
      <c r="C19" s="853" t="s">
        <v>294</v>
      </c>
      <c r="D19" s="854"/>
      <c r="E19" s="854"/>
      <c r="F19" s="854"/>
      <c r="G19" s="854"/>
      <c r="H19" s="854"/>
      <c r="I19" s="854"/>
      <c r="J19" s="855"/>
      <c r="K19" s="690"/>
      <c r="L19" s="13"/>
    </row>
    <row r="20" spans="1:12" ht="33" customHeight="1">
      <c r="A20" s="14">
        <v>41387</v>
      </c>
      <c r="B20" s="1" t="s">
        <v>20</v>
      </c>
      <c r="C20" s="853" t="s">
        <v>710</v>
      </c>
      <c r="D20" s="854"/>
      <c r="E20" s="854"/>
      <c r="F20" s="854"/>
      <c r="G20" s="854"/>
      <c r="H20" s="854"/>
      <c r="I20" s="854"/>
      <c r="J20" s="855"/>
      <c r="K20" s="573"/>
    </row>
    <row r="21" spans="1:12" ht="19.5" customHeight="1">
      <c r="A21" s="14">
        <v>41426</v>
      </c>
      <c r="B21" s="1" t="s">
        <v>274</v>
      </c>
      <c r="C21" s="853" t="s">
        <v>289</v>
      </c>
      <c r="D21" s="854"/>
      <c r="E21" s="854"/>
      <c r="F21" s="854"/>
      <c r="G21" s="854"/>
      <c r="H21" s="854"/>
      <c r="I21" s="854"/>
      <c r="J21" s="855"/>
      <c r="K21" s="573"/>
    </row>
    <row r="22" spans="1:12" ht="19.5" customHeight="1">
      <c r="A22" s="14">
        <v>41487</v>
      </c>
      <c r="B22" s="1" t="s">
        <v>274</v>
      </c>
      <c r="C22" s="853" t="s">
        <v>290</v>
      </c>
      <c r="D22" s="854"/>
      <c r="E22" s="854"/>
      <c r="F22" s="854"/>
      <c r="G22" s="854"/>
      <c r="H22" s="854"/>
      <c r="I22" s="854"/>
      <c r="J22" s="855"/>
      <c r="K22" s="573"/>
    </row>
    <row r="23" spans="1:12" ht="19.5" customHeight="1">
      <c r="A23" s="14">
        <v>41529</v>
      </c>
      <c r="B23" s="1" t="s">
        <v>4</v>
      </c>
      <c r="C23" s="853" t="s">
        <v>292</v>
      </c>
      <c r="D23" s="854"/>
      <c r="E23" s="854"/>
      <c r="F23" s="854"/>
      <c r="G23" s="854"/>
      <c r="H23" s="854"/>
      <c r="I23" s="854"/>
      <c r="J23" s="855"/>
      <c r="K23" s="573"/>
    </row>
    <row r="24" spans="1:12" ht="20.100000000000001" customHeight="1">
      <c r="A24" s="14">
        <v>41531</v>
      </c>
      <c r="B24" s="1" t="s">
        <v>116</v>
      </c>
      <c r="C24" s="1"/>
      <c r="D24" s="49"/>
      <c r="E24" s="1"/>
      <c r="F24" s="1"/>
      <c r="G24" s="1"/>
      <c r="H24" s="1"/>
      <c r="I24" s="1"/>
      <c r="J24" s="1"/>
      <c r="K24" s="623"/>
      <c r="L24" s="80" t="s">
        <v>196</v>
      </c>
    </row>
    <row r="25" spans="1:12" ht="30" customHeight="1">
      <c r="A25" s="14">
        <v>41571</v>
      </c>
      <c r="B25" s="1" t="s">
        <v>20</v>
      </c>
      <c r="C25" s="905" t="s">
        <v>711</v>
      </c>
      <c r="D25" s="906"/>
      <c r="E25" s="906"/>
      <c r="F25" s="906"/>
      <c r="G25" s="906"/>
      <c r="H25" s="906"/>
      <c r="I25" s="906"/>
      <c r="J25" s="907"/>
      <c r="K25" s="588"/>
    </row>
    <row r="26" spans="1:12" ht="21.75" customHeight="1" thickBot="1">
      <c r="A26" s="46">
        <v>41575</v>
      </c>
      <c r="B26" s="47" t="s">
        <v>274</v>
      </c>
      <c r="C26" s="1103" t="s">
        <v>291</v>
      </c>
      <c r="D26" s="1104"/>
      <c r="E26" s="1104"/>
      <c r="F26" s="1104"/>
      <c r="G26" s="1104"/>
      <c r="H26" s="1104"/>
      <c r="I26" s="1104"/>
      <c r="J26" s="1105"/>
      <c r="K26" s="697"/>
      <c r="L26" s="48"/>
    </row>
    <row r="27" spans="1:12" ht="20.100000000000001" customHeight="1" thickTop="1">
      <c r="A27" s="67">
        <v>41652</v>
      </c>
      <c r="B27" s="68" t="s">
        <v>116</v>
      </c>
      <c r="C27" s="68"/>
      <c r="D27" s="79"/>
      <c r="E27" s="68"/>
      <c r="F27" s="68"/>
      <c r="G27" s="68"/>
      <c r="H27" s="839" t="s">
        <v>41</v>
      </c>
      <c r="I27" s="1025"/>
      <c r="J27" s="840"/>
      <c r="K27" s="567"/>
      <c r="L27" s="69" t="s">
        <v>133</v>
      </c>
    </row>
    <row r="28" spans="1:12" ht="20.100000000000001" customHeight="1">
      <c r="A28" s="11">
        <v>41696</v>
      </c>
      <c r="B28" s="12" t="s">
        <v>274</v>
      </c>
      <c r="C28" s="853" t="s">
        <v>291</v>
      </c>
      <c r="D28" s="854"/>
      <c r="E28" s="854"/>
      <c r="F28" s="854"/>
      <c r="G28" s="854"/>
      <c r="H28" s="854"/>
      <c r="I28" s="854"/>
      <c r="J28" s="855"/>
      <c r="K28" s="690"/>
      <c r="L28" s="13"/>
    </row>
    <row r="29" spans="1:12" ht="37.5" customHeight="1">
      <c r="A29" s="14">
        <v>41697</v>
      </c>
      <c r="B29" s="1" t="s">
        <v>20</v>
      </c>
      <c r="C29" s="853" t="s">
        <v>712</v>
      </c>
      <c r="D29" s="854"/>
      <c r="E29" s="854"/>
      <c r="F29" s="854"/>
      <c r="G29" s="854"/>
      <c r="H29" s="854"/>
      <c r="I29" s="854"/>
      <c r="J29" s="855"/>
      <c r="K29" s="573"/>
    </row>
    <row r="30" spans="1:12" ht="21" customHeight="1">
      <c r="A30" s="14">
        <v>41702</v>
      </c>
      <c r="B30" s="1" t="s">
        <v>274</v>
      </c>
      <c r="C30" s="853" t="s">
        <v>713</v>
      </c>
      <c r="D30" s="854"/>
      <c r="E30" s="854"/>
      <c r="F30" s="854"/>
      <c r="G30" s="854"/>
      <c r="H30" s="854"/>
      <c r="I30" s="854"/>
      <c r="J30" s="855"/>
      <c r="K30" s="573"/>
    </row>
    <row r="31" spans="1:12" ht="20.100000000000001" customHeight="1">
      <c r="A31" s="38">
        <v>41754</v>
      </c>
      <c r="B31" s="39" t="s">
        <v>11</v>
      </c>
      <c r="C31" s="39">
        <v>80</v>
      </c>
      <c r="D31" s="88">
        <f t="shared" ref="D31:D88" si="0">+C31*(100-E31)/100</f>
        <v>20</v>
      </c>
      <c r="E31" s="39">
        <v>75</v>
      </c>
      <c r="F31" s="39"/>
      <c r="G31" s="39"/>
      <c r="H31" s="39"/>
      <c r="I31" s="39"/>
      <c r="J31" s="39"/>
      <c r="K31" s="39"/>
      <c r="L31" s="41" t="s">
        <v>285</v>
      </c>
    </row>
    <row r="32" spans="1:12" ht="34.5" customHeight="1">
      <c r="A32" s="14">
        <v>41767</v>
      </c>
      <c r="B32" s="1" t="s">
        <v>20</v>
      </c>
      <c r="C32" s="853" t="s">
        <v>714</v>
      </c>
      <c r="D32" s="854"/>
      <c r="E32" s="854"/>
      <c r="F32" s="854"/>
      <c r="G32" s="854"/>
      <c r="H32" s="854"/>
      <c r="I32" s="854"/>
      <c r="J32" s="855"/>
      <c r="K32" s="573"/>
    </row>
    <row r="33" spans="1:13" ht="32.25" customHeight="1">
      <c r="A33" s="14">
        <v>41771</v>
      </c>
      <c r="B33" s="1" t="s">
        <v>20</v>
      </c>
      <c r="C33" s="853" t="s">
        <v>715</v>
      </c>
      <c r="D33" s="854"/>
      <c r="E33" s="854"/>
      <c r="F33" s="854"/>
      <c r="G33" s="854"/>
      <c r="H33" s="854"/>
      <c r="I33" s="854"/>
      <c r="J33" s="855"/>
      <c r="K33" s="573"/>
    </row>
    <row r="34" spans="1:13" ht="57.75" customHeight="1">
      <c r="A34" s="14">
        <v>41790</v>
      </c>
      <c r="B34" s="195" t="s">
        <v>27</v>
      </c>
      <c r="C34" s="853" t="s">
        <v>716</v>
      </c>
      <c r="D34" s="854"/>
      <c r="E34" s="854"/>
      <c r="F34" s="854"/>
      <c r="G34" s="854"/>
      <c r="H34" s="854"/>
      <c r="I34" s="854"/>
      <c r="J34" s="855"/>
      <c r="K34" s="573"/>
      <c r="L34" s="109" t="s">
        <v>309</v>
      </c>
    </row>
    <row r="35" spans="1:13" ht="65.25" customHeight="1">
      <c r="A35" s="14">
        <v>41808</v>
      </c>
      <c r="B35" s="58" t="s">
        <v>27</v>
      </c>
      <c r="C35" s="853" t="s">
        <v>717</v>
      </c>
      <c r="D35" s="854"/>
      <c r="E35" s="854"/>
      <c r="F35" s="854"/>
      <c r="G35" s="854"/>
      <c r="H35" s="854"/>
      <c r="I35" s="854"/>
      <c r="J35" s="855"/>
      <c r="K35" s="713" t="s">
        <v>1052</v>
      </c>
    </row>
    <row r="36" spans="1:13" ht="25.5" customHeight="1">
      <c r="A36" s="14">
        <v>41839</v>
      </c>
      <c r="B36" s="1" t="s">
        <v>20</v>
      </c>
      <c r="C36" s="853" t="s">
        <v>718</v>
      </c>
      <c r="D36" s="854"/>
      <c r="E36" s="854"/>
      <c r="F36" s="854"/>
      <c r="G36" s="854"/>
      <c r="H36" s="854"/>
      <c r="I36" s="854"/>
      <c r="J36" s="855"/>
      <c r="K36" s="573"/>
    </row>
    <row r="37" spans="1:13" ht="31.5">
      <c r="A37" s="14">
        <v>41853</v>
      </c>
      <c r="B37" s="1" t="s">
        <v>11</v>
      </c>
      <c r="C37" s="16">
        <v>45</v>
      </c>
      <c r="D37" s="49">
        <f t="shared" si="0"/>
        <v>2.25</v>
      </c>
      <c r="E37" s="16">
        <v>95</v>
      </c>
      <c r="G37" s="16">
        <v>125</v>
      </c>
      <c r="L37" s="15" t="s">
        <v>719</v>
      </c>
    </row>
    <row r="38" spans="1:13" ht="21.75" customHeight="1">
      <c r="A38" s="38">
        <v>41873</v>
      </c>
      <c r="B38" s="39" t="s">
        <v>116</v>
      </c>
      <c r="C38" s="102"/>
      <c r="D38" s="88"/>
      <c r="E38" s="102"/>
      <c r="F38" s="102"/>
      <c r="G38" s="102"/>
      <c r="H38" s="102"/>
      <c r="I38" s="102"/>
      <c r="J38" s="102"/>
      <c r="K38" s="605"/>
      <c r="L38" s="41" t="s">
        <v>194</v>
      </c>
    </row>
    <row r="39" spans="1:13" ht="37.5" customHeight="1">
      <c r="A39" s="81" t="s">
        <v>331</v>
      </c>
      <c r="B39" s="82" t="s">
        <v>23</v>
      </c>
      <c r="C39" s="974" t="s">
        <v>720</v>
      </c>
      <c r="D39" s="975"/>
      <c r="E39" s="975"/>
      <c r="F39" s="975"/>
      <c r="G39" s="975"/>
      <c r="H39" s="975"/>
      <c r="I39" s="975"/>
      <c r="J39" s="976"/>
      <c r="K39" s="611" t="s">
        <v>1462</v>
      </c>
      <c r="L39" s="84"/>
    </row>
    <row r="40" spans="1:13" ht="23.25" customHeight="1">
      <c r="A40" s="14">
        <v>41880</v>
      </c>
      <c r="B40" s="1" t="s">
        <v>116</v>
      </c>
      <c r="D40" s="49"/>
      <c r="H40" s="102">
        <v>1870</v>
      </c>
      <c r="I40" s="102">
        <v>100</v>
      </c>
      <c r="L40" s="15" t="s">
        <v>330</v>
      </c>
    </row>
    <row r="41" spans="1:13" ht="23.25" customHeight="1">
      <c r="A41" s="14">
        <v>41881</v>
      </c>
      <c r="B41" s="1" t="s">
        <v>11</v>
      </c>
      <c r="C41" s="16">
        <v>170</v>
      </c>
      <c r="D41" s="49">
        <f t="shared" si="0"/>
        <v>34</v>
      </c>
      <c r="E41" s="102">
        <v>80</v>
      </c>
      <c r="G41" s="16">
        <v>125</v>
      </c>
      <c r="K41" s="562"/>
      <c r="L41" s="4" t="s">
        <v>332</v>
      </c>
      <c r="M41" s="5"/>
    </row>
    <row r="42" spans="1:13" ht="23.25" customHeight="1">
      <c r="A42" s="14">
        <v>41899</v>
      </c>
      <c r="B42" s="1" t="s">
        <v>11</v>
      </c>
      <c r="C42" s="16">
        <v>155</v>
      </c>
      <c r="D42" s="49">
        <f t="shared" si="0"/>
        <v>15.5</v>
      </c>
      <c r="E42" s="16">
        <v>90</v>
      </c>
      <c r="G42" s="16">
        <v>120</v>
      </c>
      <c r="L42" s="15" t="s">
        <v>348</v>
      </c>
    </row>
    <row r="43" spans="1:13" ht="23.25" customHeight="1">
      <c r="A43" s="38">
        <v>41954</v>
      </c>
      <c r="B43" s="39" t="s">
        <v>11</v>
      </c>
      <c r="C43" s="102">
        <v>95</v>
      </c>
      <c r="D43" s="88">
        <f t="shared" si="0"/>
        <v>9.5</v>
      </c>
      <c r="E43" s="102">
        <v>90</v>
      </c>
      <c r="F43" s="102"/>
      <c r="G43" s="102"/>
      <c r="H43" s="102"/>
      <c r="I43" s="102"/>
      <c r="J43" s="102"/>
      <c r="K43" s="605"/>
      <c r="L43" s="41" t="s">
        <v>346</v>
      </c>
    </row>
    <row r="44" spans="1:13" ht="23.25" customHeight="1">
      <c r="A44" s="14">
        <v>41959</v>
      </c>
      <c r="B44" s="1" t="s">
        <v>116</v>
      </c>
      <c r="C44" s="1"/>
      <c r="D44" s="49"/>
      <c r="E44" s="1"/>
      <c r="F44" s="1"/>
      <c r="G44" s="1"/>
      <c r="H44" s="39">
        <v>2355</v>
      </c>
      <c r="I44" s="39">
        <v>100</v>
      </c>
      <c r="J44" s="1"/>
      <c r="K44" s="623"/>
      <c r="L44" s="42" t="s">
        <v>448</v>
      </c>
    </row>
    <row r="45" spans="1:13" ht="23.25" customHeight="1">
      <c r="A45" s="14">
        <v>41962</v>
      </c>
      <c r="B45" s="1" t="s">
        <v>11</v>
      </c>
      <c r="C45" s="16">
        <v>150</v>
      </c>
      <c r="D45" s="49">
        <f t="shared" si="0"/>
        <v>15</v>
      </c>
      <c r="E45" s="16">
        <v>90</v>
      </c>
      <c r="F45" s="1"/>
      <c r="G45" s="16">
        <v>120</v>
      </c>
      <c r="H45" s="1"/>
      <c r="I45" s="1"/>
      <c r="J45" s="1"/>
      <c r="K45" s="623"/>
      <c r="L45" s="15" t="s">
        <v>346</v>
      </c>
    </row>
    <row r="46" spans="1:13" ht="20.100000000000001" customHeight="1">
      <c r="A46" s="14">
        <v>41991</v>
      </c>
      <c r="B46" s="1" t="s">
        <v>11</v>
      </c>
      <c r="C46" s="16">
        <v>145</v>
      </c>
      <c r="D46" s="49">
        <f t="shared" si="0"/>
        <v>14.5</v>
      </c>
      <c r="E46" s="16">
        <v>90</v>
      </c>
      <c r="G46" s="16">
        <v>115</v>
      </c>
      <c r="H46" s="1"/>
      <c r="I46" s="1"/>
      <c r="J46" s="1"/>
      <c r="K46" s="623"/>
      <c r="L46" s="15" t="s">
        <v>346</v>
      </c>
    </row>
    <row r="47" spans="1:13" ht="16.5" thickBot="1">
      <c r="A47" s="43">
        <v>42004</v>
      </c>
      <c r="B47" s="44" t="s">
        <v>11</v>
      </c>
      <c r="C47" s="44">
        <v>115</v>
      </c>
      <c r="D47" s="151">
        <f t="shared" si="0"/>
        <v>11.5</v>
      </c>
      <c r="E47" s="44">
        <v>90</v>
      </c>
      <c r="F47" s="44"/>
      <c r="G47" s="44">
        <v>112</v>
      </c>
      <c r="H47" s="44"/>
      <c r="I47" s="44"/>
      <c r="J47" s="44"/>
      <c r="K47" s="44"/>
      <c r="L47" s="45" t="s">
        <v>346</v>
      </c>
    </row>
    <row r="48" spans="1:13" ht="16.5" thickTop="1">
      <c r="A48" s="898">
        <v>42039</v>
      </c>
      <c r="B48" s="12" t="s">
        <v>11</v>
      </c>
      <c r="C48" s="148">
        <v>140</v>
      </c>
      <c r="D48" s="126">
        <f t="shared" si="0"/>
        <v>14</v>
      </c>
      <c r="E48" s="148">
        <v>90</v>
      </c>
      <c r="F48" s="148"/>
      <c r="G48" s="148">
        <v>150</v>
      </c>
      <c r="H48" s="12"/>
      <c r="I48" s="12"/>
      <c r="J48" s="12"/>
      <c r="K48" s="645"/>
      <c r="L48" s="13" t="s">
        <v>370</v>
      </c>
    </row>
    <row r="49" spans="1:12" ht="20.100000000000001" customHeight="1">
      <c r="A49" s="873"/>
      <c r="B49" s="1" t="s">
        <v>116</v>
      </c>
      <c r="C49" s="1"/>
      <c r="D49" s="49"/>
      <c r="E49" s="1"/>
      <c r="F49" s="1"/>
      <c r="G49" s="1"/>
      <c r="H49" s="1">
        <v>2450</v>
      </c>
      <c r="I49" s="1">
        <v>100</v>
      </c>
      <c r="J49" s="1"/>
      <c r="K49" s="623"/>
      <c r="L49" s="15" t="s">
        <v>67</v>
      </c>
    </row>
    <row r="50" spans="1:12" ht="20.100000000000001" customHeight="1">
      <c r="A50" s="14">
        <v>42080</v>
      </c>
      <c r="B50" s="1" t="s">
        <v>18</v>
      </c>
      <c r="C50" s="837" t="s">
        <v>375</v>
      </c>
      <c r="D50" s="841"/>
      <c r="E50" s="841"/>
      <c r="F50" s="841"/>
      <c r="G50" s="841"/>
      <c r="H50" s="841"/>
      <c r="I50" s="841"/>
      <c r="J50" s="838"/>
      <c r="K50" s="566"/>
    </row>
    <row r="51" spans="1:12" ht="17.25" customHeight="1" thickBot="1">
      <c r="A51" s="32">
        <v>42359</v>
      </c>
      <c r="B51" s="33" t="s">
        <v>55</v>
      </c>
      <c r="C51" s="859" t="s">
        <v>916</v>
      </c>
      <c r="D51" s="860"/>
      <c r="E51" s="860"/>
      <c r="F51" s="860"/>
      <c r="G51" s="860"/>
      <c r="H51" s="860"/>
      <c r="I51" s="860"/>
      <c r="J51" s="861"/>
      <c r="K51" s="574"/>
      <c r="L51" s="36"/>
    </row>
    <row r="52" spans="1:12" ht="20.100000000000001" customHeight="1" thickTop="1" thickBot="1">
      <c r="A52" s="492">
        <v>42823</v>
      </c>
      <c r="B52" s="47" t="s">
        <v>116</v>
      </c>
      <c r="C52" s="47"/>
      <c r="D52" s="37">
        <f t="shared" si="0"/>
        <v>0</v>
      </c>
      <c r="E52" s="47"/>
      <c r="F52" s="47"/>
      <c r="G52" s="47"/>
      <c r="H52" s="47"/>
      <c r="I52" s="47"/>
      <c r="J52" s="47">
        <v>2935</v>
      </c>
      <c r="K52" s="47"/>
      <c r="L52" s="48" t="s">
        <v>9</v>
      </c>
    </row>
    <row r="53" spans="1:12" ht="36" customHeight="1" thickTop="1">
      <c r="A53" s="67">
        <v>43309</v>
      </c>
      <c r="B53" s="68" t="s">
        <v>18</v>
      </c>
      <c r="C53" s="1100" t="s">
        <v>1259</v>
      </c>
      <c r="D53" s="1101"/>
      <c r="E53" s="1101"/>
      <c r="F53" s="1101"/>
      <c r="G53" s="1101"/>
      <c r="H53" s="1101"/>
      <c r="I53" s="1101"/>
      <c r="J53" s="1102"/>
      <c r="K53" s="647"/>
      <c r="L53" s="69"/>
    </row>
    <row r="54" spans="1:12" ht="33.75" customHeight="1" thickBot="1">
      <c r="A54" s="32">
        <v>43355</v>
      </c>
      <c r="B54" s="33" t="s">
        <v>23</v>
      </c>
      <c r="C54" s="1097" t="s">
        <v>1341</v>
      </c>
      <c r="D54" s="1098"/>
      <c r="E54" s="1098"/>
      <c r="F54" s="1098"/>
      <c r="G54" s="1098"/>
      <c r="H54" s="1098"/>
      <c r="I54" s="1098"/>
      <c r="J54" s="1099"/>
      <c r="K54" s="646"/>
      <c r="L54" s="36"/>
    </row>
    <row r="55" spans="1:12" ht="20.100000000000001" customHeight="1" thickTop="1">
      <c r="A55" s="493"/>
      <c r="B55" s="494"/>
      <c r="C55" s="494"/>
      <c r="D55" s="126">
        <f t="shared" si="0"/>
        <v>0</v>
      </c>
      <c r="E55" s="494"/>
      <c r="F55" s="494"/>
      <c r="G55" s="494"/>
      <c r="H55" s="494"/>
      <c r="I55" s="494"/>
      <c r="J55" s="494"/>
      <c r="K55" s="645"/>
      <c r="L55" s="13"/>
    </row>
    <row r="56" spans="1:12">
      <c r="A56" s="14"/>
      <c r="B56" s="1"/>
      <c r="C56" s="1"/>
      <c r="D56" s="49">
        <f t="shared" si="0"/>
        <v>0</v>
      </c>
      <c r="E56" s="1"/>
      <c r="F56" s="1"/>
      <c r="G56" s="1"/>
      <c r="H56" s="1"/>
      <c r="I56" s="1"/>
      <c r="J56" s="1"/>
      <c r="K56" s="623"/>
    </row>
    <row r="57" spans="1:12">
      <c r="A57" s="14"/>
      <c r="B57" s="1"/>
      <c r="C57" s="1"/>
      <c r="D57" s="49">
        <f t="shared" si="0"/>
        <v>0</v>
      </c>
      <c r="E57" s="1"/>
      <c r="F57" s="1"/>
      <c r="G57" s="1"/>
      <c r="H57" s="1"/>
      <c r="I57" s="1"/>
      <c r="J57" s="1"/>
      <c r="K57" s="623"/>
    </row>
    <row r="58" spans="1:12">
      <c r="A58" s="14"/>
      <c r="B58" s="1"/>
      <c r="C58" s="1"/>
      <c r="D58" s="49">
        <f t="shared" si="0"/>
        <v>0</v>
      </c>
      <c r="E58" s="1"/>
      <c r="F58" s="1"/>
      <c r="G58" s="1"/>
      <c r="H58" s="1"/>
      <c r="I58" s="1"/>
      <c r="J58" s="1"/>
      <c r="K58" s="623"/>
    </row>
    <row r="59" spans="1:12">
      <c r="A59" s="14"/>
      <c r="B59" s="1"/>
      <c r="C59" s="1"/>
      <c r="D59" s="49">
        <f t="shared" si="0"/>
        <v>0</v>
      </c>
      <c r="E59" s="1"/>
      <c r="F59" s="1"/>
      <c r="G59" s="1"/>
      <c r="H59" s="1"/>
      <c r="I59" s="1"/>
      <c r="J59" s="1"/>
      <c r="K59" s="623"/>
    </row>
    <row r="60" spans="1:12">
      <c r="A60" s="14"/>
      <c r="B60" s="1"/>
      <c r="C60" s="1"/>
      <c r="D60" s="49">
        <f t="shared" si="0"/>
        <v>0</v>
      </c>
      <c r="E60" s="1"/>
      <c r="F60" s="1"/>
      <c r="G60" s="1"/>
      <c r="H60" s="1"/>
      <c r="I60" s="1"/>
      <c r="J60" s="1"/>
      <c r="K60" s="623"/>
    </row>
    <row r="61" spans="1:12" ht="20.100000000000001" customHeight="1">
      <c r="A61" s="14"/>
      <c r="B61" s="1"/>
      <c r="C61" s="1"/>
      <c r="D61" s="49">
        <f t="shared" si="0"/>
        <v>0</v>
      </c>
      <c r="E61" s="1"/>
      <c r="F61" s="1"/>
      <c r="G61" s="1"/>
      <c r="H61" s="1"/>
      <c r="I61" s="1"/>
      <c r="J61" s="1"/>
      <c r="K61" s="623"/>
    </row>
    <row r="62" spans="1:12" ht="20.100000000000001" customHeight="1">
      <c r="A62" s="14"/>
      <c r="B62" s="1"/>
      <c r="C62" s="1"/>
      <c r="D62" s="49">
        <f t="shared" si="0"/>
        <v>0</v>
      </c>
      <c r="E62" s="1"/>
      <c r="F62" s="1"/>
      <c r="G62" s="1"/>
      <c r="H62" s="1"/>
      <c r="I62" s="1"/>
      <c r="J62" s="1"/>
      <c r="K62" s="623"/>
    </row>
    <row r="63" spans="1:12">
      <c r="A63" s="14"/>
      <c r="B63" s="1"/>
      <c r="C63" s="1"/>
      <c r="D63" s="49">
        <f t="shared" si="0"/>
        <v>0</v>
      </c>
      <c r="E63" s="1"/>
      <c r="F63" s="1"/>
      <c r="G63" s="1"/>
      <c r="H63" s="1"/>
      <c r="I63" s="1"/>
      <c r="J63" s="1"/>
      <c r="K63" s="623"/>
    </row>
    <row r="64" spans="1:12" ht="20.100000000000001" customHeight="1">
      <c r="A64" s="14"/>
      <c r="B64" s="1"/>
      <c r="C64" s="1"/>
      <c r="D64" s="49">
        <f t="shared" si="0"/>
        <v>0</v>
      </c>
      <c r="E64" s="1"/>
      <c r="F64" s="1"/>
      <c r="G64" s="1"/>
      <c r="H64" s="1"/>
      <c r="I64" s="1"/>
      <c r="J64" s="1"/>
      <c r="K64" s="623"/>
    </row>
    <row r="65" spans="1:11" ht="20.100000000000001" customHeight="1">
      <c r="A65" s="14"/>
      <c r="B65" s="1"/>
      <c r="C65" s="1"/>
      <c r="D65" s="49">
        <f t="shared" si="0"/>
        <v>0</v>
      </c>
      <c r="E65" s="1"/>
      <c r="F65" s="1"/>
      <c r="G65" s="1"/>
      <c r="H65" s="1"/>
      <c r="I65" s="1"/>
      <c r="J65" s="1"/>
      <c r="K65" s="623"/>
    </row>
    <row r="66" spans="1:11" ht="20.100000000000001" customHeight="1">
      <c r="A66" s="14"/>
      <c r="B66" s="1"/>
      <c r="C66" s="1"/>
      <c r="D66" s="49">
        <f t="shared" si="0"/>
        <v>0</v>
      </c>
      <c r="E66" s="1"/>
      <c r="F66" s="1"/>
      <c r="G66" s="1"/>
      <c r="H66" s="1"/>
      <c r="I66" s="1"/>
      <c r="J66" s="1"/>
      <c r="K66" s="623"/>
    </row>
    <row r="67" spans="1:11" ht="20.100000000000001" customHeight="1">
      <c r="A67" s="14"/>
      <c r="B67" s="1"/>
      <c r="C67" s="1"/>
      <c r="D67" s="49">
        <f t="shared" si="0"/>
        <v>0</v>
      </c>
      <c r="E67" s="1"/>
      <c r="F67" s="1"/>
      <c r="G67" s="1"/>
      <c r="H67" s="1"/>
      <c r="I67" s="1"/>
      <c r="J67" s="1"/>
      <c r="K67" s="623"/>
    </row>
    <row r="68" spans="1:11" ht="20.100000000000001" customHeight="1">
      <c r="A68" s="14"/>
      <c r="B68" s="1"/>
      <c r="C68" s="1"/>
      <c r="D68" s="49">
        <f t="shared" si="0"/>
        <v>0</v>
      </c>
      <c r="E68" s="1"/>
      <c r="F68" s="1"/>
      <c r="G68" s="1"/>
      <c r="H68" s="1"/>
      <c r="I68" s="1"/>
      <c r="J68" s="1"/>
      <c r="K68" s="623"/>
    </row>
    <row r="69" spans="1:11" ht="20.100000000000001" customHeight="1">
      <c r="A69" s="14"/>
      <c r="B69" s="1"/>
      <c r="C69" s="1"/>
      <c r="D69" s="49">
        <f t="shared" si="0"/>
        <v>0</v>
      </c>
      <c r="E69" s="1"/>
      <c r="F69" s="1"/>
      <c r="G69" s="1"/>
      <c r="H69" s="1"/>
      <c r="I69" s="1"/>
      <c r="J69" s="1"/>
      <c r="K69" s="623"/>
    </row>
    <row r="70" spans="1:11">
      <c r="A70" s="14"/>
      <c r="B70" s="1"/>
      <c r="C70" s="1"/>
      <c r="D70" s="49">
        <f t="shared" si="0"/>
        <v>0</v>
      </c>
      <c r="E70" s="1"/>
      <c r="F70" s="1"/>
      <c r="G70" s="1"/>
      <c r="H70" s="1"/>
      <c r="I70" s="1"/>
      <c r="J70" s="1"/>
      <c r="K70" s="623"/>
    </row>
    <row r="71" spans="1:11" ht="20.100000000000001" customHeight="1">
      <c r="A71" s="14"/>
      <c r="B71" s="1"/>
      <c r="C71" s="1"/>
      <c r="D71" s="49">
        <f t="shared" si="0"/>
        <v>0</v>
      </c>
      <c r="E71" s="1"/>
      <c r="F71" s="1"/>
      <c r="G71" s="1"/>
      <c r="H71" s="1"/>
      <c r="I71" s="1"/>
      <c r="J71" s="1"/>
      <c r="K71" s="623"/>
    </row>
    <row r="72" spans="1:11" ht="20.100000000000001" customHeight="1">
      <c r="A72" s="14"/>
      <c r="B72" s="1"/>
      <c r="C72" s="1"/>
      <c r="D72" s="49">
        <f t="shared" si="0"/>
        <v>0</v>
      </c>
      <c r="E72" s="1"/>
      <c r="F72" s="1"/>
      <c r="G72" s="1"/>
      <c r="H72" s="1"/>
      <c r="I72" s="1"/>
      <c r="J72" s="1"/>
      <c r="K72" s="623"/>
    </row>
    <row r="73" spans="1:11">
      <c r="A73" s="14"/>
      <c r="B73" s="1"/>
      <c r="C73" s="1"/>
      <c r="D73" s="49">
        <f t="shared" si="0"/>
        <v>0</v>
      </c>
      <c r="E73" s="1"/>
      <c r="F73" s="1"/>
      <c r="G73" s="1"/>
      <c r="H73" s="1"/>
      <c r="I73" s="1"/>
      <c r="J73" s="1"/>
      <c r="K73" s="623"/>
    </row>
    <row r="74" spans="1:11">
      <c r="A74" s="14"/>
      <c r="B74" s="1"/>
      <c r="C74" s="1"/>
      <c r="D74" s="49">
        <f t="shared" si="0"/>
        <v>0</v>
      </c>
      <c r="E74" s="1"/>
      <c r="F74" s="1"/>
      <c r="G74" s="1"/>
      <c r="H74" s="1"/>
      <c r="I74" s="1"/>
      <c r="J74" s="1"/>
      <c r="K74" s="623"/>
    </row>
    <row r="75" spans="1:11">
      <c r="A75" s="14"/>
      <c r="B75" s="1"/>
      <c r="C75" s="1"/>
      <c r="D75" s="49">
        <f t="shared" si="0"/>
        <v>0</v>
      </c>
      <c r="E75" s="1"/>
      <c r="F75" s="1"/>
      <c r="G75" s="1"/>
      <c r="H75" s="1"/>
      <c r="I75" s="1"/>
      <c r="J75" s="1"/>
      <c r="K75" s="623"/>
    </row>
    <row r="76" spans="1:11">
      <c r="A76" s="14"/>
      <c r="B76" s="1"/>
      <c r="C76" s="1"/>
      <c r="D76" s="49">
        <f t="shared" si="0"/>
        <v>0</v>
      </c>
      <c r="E76" s="1"/>
      <c r="F76" s="1"/>
      <c r="G76" s="1"/>
      <c r="H76" s="1"/>
      <c r="I76" s="1"/>
      <c r="J76" s="1"/>
      <c r="K76" s="623"/>
    </row>
    <row r="77" spans="1:11">
      <c r="A77" s="14"/>
      <c r="B77" s="1"/>
      <c r="C77" s="1"/>
      <c r="D77" s="49">
        <f t="shared" si="0"/>
        <v>0</v>
      </c>
      <c r="E77" s="1"/>
      <c r="F77" s="1"/>
      <c r="G77" s="1"/>
      <c r="H77" s="1"/>
      <c r="I77" s="1"/>
      <c r="J77" s="1"/>
      <c r="K77" s="623"/>
    </row>
    <row r="78" spans="1:11">
      <c r="A78" s="14"/>
      <c r="B78" s="1"/>
      <c r="C78" s="1"/>
      <c r="D78" s="49">
        <f t="shared" si="0"/>
        <v>0</v>
      </c>
      <c r="E78" s="1"/>
      <c r="F78" s="1"/>
      <c r="G78" s="1"/>
      <c r="H78" s="1"/>
      <c r="I78" s="1"/>
      <c r="J78" s="1"/>
      <c r="K78" s="623"/>
    </row>
    <row r="79" spans="1:11" ht="20.100000000000001" customHeight="1">
      <c r="A79" s="14"/>
      <c r="B79" s="1"/>
      <c r="C79" s="1"/>
      <c r="D79" s="49">
        <f t="shared" si="0"/>
        <v>0</v>
      </c>
      <c r="E79" s="1"/>
      <c r="F79" s="1"/>
      <c r="G79" s="1"/>
      <c r="H79" s="1"/>
      <c r="I79" s="1"/>
      <c r="J79" s="1"/>
      <c r="K79" s="623"/>
    </row>
    <row r="80" spans="1:11">
      <c r="A80" s="14"/>
      <c r="B80" s="1"/>
      <c r="C80" s="1"/>
      <c r="D80" s="49">
        <f t="shared" si="0"/>
        <v>0</v>
      </c>
      <c r="E80" s="1"/>
      <c r="F80" s="1"/>
      <c r="G80" s="1"/>
      <c r="H80" s="1"/>
      <c r="I80" s="1"/>
      <c r="J80" s="1"/>
      <c r="K80" s="623"/>
    </row>
    <row r="81" spans="1:11" ht="20.100000000000001" customHeight="1">
      <c r="A81" s="14"/>
      <c r="B81" s="1"/>
      <c r="C81" s="1"/>
      <c r="D81" s="49">
        <f t="shared" si="0"/>
        <v>0</v>
      </c>
      <c r="E81" s="1"/>
      <c r="F81" s="1"/>
      <c r="G81" s="1"/>
      <c r="H81" s="1"/>
      <c r="I81" s="1"/>
      <c r="J81" s="1"/>
      <c r="K81" s="623"/>
    </row>
    <row r="82" spans="1:11">
      <c r="A82" s="14"/>
      <c r="B82" s="1"/>
      <c r="C82" s="1"/>
      <c r="D82" s="49">
        <f t="shared" si="0"/>
        <v>0</v>
      </c>
      <c r="E82" s="1"/>
      <c r="F82" s="1"/>
      <c r="G82" s="1"/>
      <c r="H82" s="1"/>
      <c r="I82" s="1"/>
      <c r="J82" s="1"/>
      <c r="K82" s="623"/>
    </row>
    <row r="83" spans="1:11">
      <c r="A83" s="14"/>
      <c r="B83" s="1"/>
      <c r="C83" s="1"/>
      <c r="D83" s="49">
        <f t="shared" si="0"/>
        <v>0</v>
      </c>
      <c r="E83" s="1"/>
      <c r="F83" s="1"/>
      <c r="G83" s="1"/>
      <c r="H83" s="1"/>
      <c r="I83" s="1"/>
      <c r="J83" s="1"/>
      <c r="K83" s="623"/>
    </row>
    <row r="84" spans="1:11">
      <c r="A84" s="14"/>
      <c r="B84" s="1"/>
      <c r="C84" s="1"/>
      <c r="D84" s="49">
        <f t="shared" si="0"/>
        <v>0</v>
      </c>
      <c r="E84" s="1"/>
      <c r="F84" s="1"/>
      <c r="G84" s="1"/>
      <c r="H84" s="1"/>
      <c r="I84" s="1"/>
      <c r="J84" s="1"/>
      <c r="K84" s="623"/>
    </row>
    <row r="85" spans="1:11">
      <c r="A85" s="14"/>
      <c r="B85" s="1"/>
      <c r="C85" s="1"/>
      <c r="D85" s="49">
        <f t="shared" si="0"/>
        <v>0</v>
      </c>
      <c r="E85" s="1"/>
      <c r="F85" s="1"/>
      <c r="G85" s="1"/>
      <c r="H85" s="1"/>
      <c r="I85" s="1"/>
      <c r="J85" s="1"/>
      <c r="K85" s="623"/>
    </row>
    <row r="86" spans="1:11">
      <c r="A86" s="14"/>
      <c r="B86" s="1"/>
      <c r="C86" s="1"/>
      <c r="D86" s="49">
        <f t="shared" si="0"/>
        <v>0</v>
      </c>
      <c r="E86" s="1"/>
      <c r="F86" s="1"/>
      <c r="G86" s="1"/>
      <c r="H86" s="1"/>
      <c r="I86" s="1"/>
      <c r="J86" s="1"/>
      <c r="K86" s="623"/>
    </row>
    <row r="87" spans="1:11" ht="20.100000000000001" customHeight="1">
      <c r="A87" s="14"/>
      <c r="B87" s="1"/>
      <c r="C87" s="1"/>
      <c r="D87" s="49">
        <f t="shared" si="0"/>
        <v>0</v>
      </c>
      <c r="E87" s="1"/>
      <c r="F87" s="1"/>
      <c r="G87" s="1"/>
      <c r="H87" s="1"/>
      <c r="I87" s="1"/>
      <c r="J87" s="1"/>
      <c r="K87" s="623"/>
    </row>
    <row r="88" spans="1:11" ht="20.100000000000001" customHeight="1">
      <c r="A88" s="14"/>
      <c r="B88" s="1"/>
      <c r="C88" s="1"/>
      <c r="D88" s="49">
        <f t="shared" si="0"/>
        <v>0</v>
      </c>
      <c r="E88" s="1"/>
      <c r="F88" s="1"/>
      <c r="G88" s="1"/>
      <c r="H88" s="1"/>
      <c r="I88" s="1"/>
      <c r="J88" s="1"/>
      <c r="K88" s="623"/>
    </row>
    <row r="89" spans="1:11" ht="20.100000000000001" customHeight="1">
      <c r="A89" s="14"/>
      <c r="B89" s="1"/>
      <c r="C89" s="1"/>
      <c r="D89" s="49">
        <f t="shared" ref="D89:D105" si="1">+C89*(100-E89)/100</f>
        <v>0</v>
      </c>
      <c r="E89" s="1"/>
      <c r="F89" s="1"/>
      <c r="G89" s="1"/>
      <c r="H89" s="1"/>
      <c r="I89" s="1"/>
      <c r="J89" s="1"/>
      <c r="K89" s="623"/>
    </row>
    <row r="90" spans="1:11" ht="20.100000000000001" customHeight="1">
      <c r="A90" s="14"/>
      <c r="B90" s="1"/>
      <c r="C90" s="1"/>
      <c r="D90" s="49">
        <f t="shared" si="1"/>
        <v>0</v>
      </c>
      <c r="E90" s="1"/>
      <c r="F90" s="1"/>
      <c r="G90" s="1"/>
      <c r="H90" s="1"/>
      <c r="I90" s="1"/>
      <c r="J90" s="1"/>
      <c r="K90" s="623"/>
    </row>
    <row r="91" spans="1:11" ht="20.100000000000001" customHeight="1">
      <c r="A91" s="14"/>
      <c r="B91" s="1"/>
      <c r="C91" s="1"/>
      <c r="D91" s="49">
        <f t="shared" si="1"/>
        <v>0</v>
      </c>
      <c r="E91" s="1"/>
      <c r="F91" s="1"/>
      <c r="G91" s="1"/>
      <c r="H91" s="1"/>
      <c r="I91" s="1"/>
      <c r="J91" s="1"/>
      <c r="K91" s="623"/>
    </row>
    <row r="92" spans="1:11" ht="20.100000000000001" customHeight="1">
      <c r="A92" s="14"/>
      <c r="B92" s="1"/>
      <c r="C92" s="1"/>
      <c r="D92" s="49">
        <f t="shared" si="1"/>
        <v>0</v>
      </c>
      <c r="E92" s="1"/>
      <c r="F92" s="1"/>
      <c r="G92" s="1"/>
      <c r="H92" s="1"/>
      <c r="I92" s="1"/>
      <c r="J92" s="1"/>
      <c r="K92" s="623"/>
    </row>
    <row r="93" spans="1:11" ht="20.100000000000001" customHeight="1">
      <c r="A93" s="14"/>
      <c r="B93" s="1"/>
      <c r="C93" s="1"/>
      <c r="D93" s="49">
        <f t="shared" si="1"/>
        <v>0</v>
      </c>
      <c r="E93" s="1"/>
      <c r="F93" s="1"/>
      <c r="G93" s="1"/>
      <c r="H93" s="1"/>
      <c r="I93" s="1"/>
      <c r="J93" s="1"/>
      <c r="K93" s="623"/>
    </row>
    <row r="94" spans="1:11" ht="20.100000000000001" customHeight="1">
      <c r="A94" s="14"/>
      <c r="B94" s="1"/>
      <c r="C94" s="1"/>
      <c r="D94" s="49">
        <f t="shared" si="1"/>
        <v>0</v>
      </c>
      <c r="E94" s="1"/>
      <c r="F94" s="1"/>
      <c r="G94" s="1"/>
      <c r="H94" s="1"/>
      <c r="I94" s="1"/>
      <c r="J94" s="1"/>
      <c r="K94" s="623"/>
    </row>
    <row r="95" spans="1:11">
      <c r="A95" s="14"/>
      <c r="B95" s="1"/>
      <c r="C95" s="1"/>
      <c r="D95" s="49">
        <f t="shared" si="1"/>
        <v>0</v>
      </c>
      <c r="E95" s="1"/>
      <c r="F95" s="1"/>
      <c r="G95" s="1"/>
      <c r="H95" s="1"/>
      <c r="I95" s="1"/>
      <c r="J95" s="1"/>
      <c r="K95" s="623"/>
    </row>
    <row r="96" spans="1:11" ht="20.100000000000001" customHeight="1">
      <c r="A96" s="14"/>
      <c r="B96" s="1"/>
      <c r="C96" s="1"/>
      <c r="D96" s="49">
        <f t="shared" si="1"/>
        <v>0</v>
      </c>
      <c r="E96" s="1"/>
      <c r="F96" s="1"/>
      <c r="G96" s="1"/>
      <c r="H96" s="1"/>
      <c r="I96" s="1"/>
      <c r="J96" s="1"/>
      <c r="K96" s="623"/>
    </row>
    <row r="97" spans="1:11">
      <c r="A97" s="14"/>
      <c r="B97" s="1"/>
      <c r="C97" s="1"/>
      <c r="D97" s="49">
        <f t="shared" si="1"/>
        <v>0</v>
      </c>
      <c r="E97" s="1"/>
      <c r="F97" s="1"/>
      <c r="G97" s="1"/>
      <c r="H97" s="1"/>
      <c r="I97" s="1"/>
      <c r="J97" s="1"/>
      <c r="K97" s="623"/>
    </row>
    <row r="98" spans="1:11" ht="20.100000000000001" customHeight="1">
      <c r="A98" s="14"/>
      <c r="B98" s="1"/>
      <c r="C98" s="1"/>
      <c r="D98" s="49">
        <f t="shared" si="1"/>
        <v>0</v>
      </c>
      <c r="E98" s="1"/>
      <c r="F98" s="1"/>
      <c r="G98" s="1"/>
      <c r="H98" s="1"/>
      <c r="I98" s="1"/>
      <c r="J98" s="1"/>
      <c r="K98" s="623"/>
    </row>
    <row r="99" spans="1:11">
      <c r="A99" s="14"/>
      <c r="B99" s="1"/>
      <c r="C99" s="1"/>
      <c r="D99" s="49">
        <f t="shared" si="1"/>
        <v>0</v>
      </c>
      <c r="E99" s="1"/>
      <c r="F99" s="1"/>
      <c r="G99" s="1"/>
      <c r="H99" s="1"/>
      <c r="I99" s="1"/>
      <c r="J99" s="1"/>
      <c r="K99" s="623"/>
    </row>
    <row r="100" spans="1:11">
      <c r="A100" s="14"/>
      <c r="B100" s="1"/>
      <c r="C100" s="1"/>
      <c r="D100" s="49">
        <f t="shared" si="1"/>
        <v>0</v>
      </c>
      <c r="E100" s="1"/>
      <c r="F100" s="1"/>
      <c r="G100" s="1"/>
      <c r="H100" s="1"/>
      <c r="I100" s="1"/>
      <c r="J100" s="1"/>
      <c r="K100" s="623"/>
    </row>
    <row r="101" spans="1:11">
      <c r="A101" s="14"/>
      <c r="B101" s="1"/>
      <c r="C101" s="1"/>
      <c r="D101" s="49">
        <f t="shared" si="1"/>
        <v>0</v>
      </c>
      <c r="E101" s="1"/>
      <c r="F101" s="1"/>
      <c r="G101" s="1"/>
      <c r="H101" s="1"/>
      <c r="I101" s="1"/>
      <c r="J101" s="1"/>
      <c r="K101" s="623"/>
    </row>
    <row r="102" spans="1:11" ht="20.100000000000001" customHeight="1">
      <c r="A102" s="14"/>
      <c r="B102" s="1"/>
      <c r="C102" s="1"/>
      <c r="D102" s="49">
        <f t="shared" si="1"/>
        <v>0</v>
      </c>
      <c r="E102" s="1"/>
      <c r="F102" s="1"/>
      <c r="G102" s="1"/>
      <c r="H102" s="1"/>
      <c r="I102" s="1"/>
      <c r="J102" s="1"/>
      <c r="K102" s="623"/>
    </row>
    <row r="103" spans="1:11" ht="20.100000000000001" customHeight="1">
      <c r="A103" s="14"/>
      <c r="B103" s="1"/>
      <c r="C103" s="1"/>
      <c r="D103" s="49">
        <f t="shared" si="1"/>
        <v>0</v>
      </c>
      <c r="E103" s="1"/>
      <c r="F103" s="1"/>
      <c r="G103" s="1"/>
      <c r="H103" s="1"/>
      <c r="I103" s="1"/>
      <c r="J103" s="1"/>
      <c r="K103" s="623"/>
    </row>
    <row r="104" spans="1:11" ht="20.100000000000001" customHeight="1">
      <c r="A104" s="14"/>
      <c r="B104" s="1"/>
      <c r="C104" s="1"/>
      <c r="D104" s="49">
        <f t="shared" si="1"/>
        <v>0</v>
      </c>
      <c r="E104" s="1"/>
      <c r="F104" s="1"/>
      <c r="G104" s="1"/>
      <c r="H104" s="1"/>
      <c r="I104" s="1"/>
      <c r="J104" s="1"/>
      <c r="K104" s="623"/>
    </row>
    <row r="105" spans="1:11" ht="20.100000000000001" customHeight="1">
      <c r="A105" s="14"/>
      <c r="B105" s="1"/>
      <c r="C105" s="1"/>
      <c r="D105" s="49">
        <f t="shared" si="1"/>
        <v>0</v>
      </c>
      <c r="E105" s="1"/>
      <c r="F105" s="1"/>
      <c r="G105" s="1"/>
      <c r="H105" s="1"/>
      <c r="I105" s="1"/>
      <c r="J105" s="1"/>
      <c r="K105" s="623"/>
    </row>
    <row r="106" spans="1:11">
      <c r="A106" s="14"/>
      <c r="B106" s="1"/>
      <c r="C106" s="1"/>
      <c r="D106" s="1"/>
      <c r="E106" s="1"/>
      <c r="F106" s="1"/>
      <c r="G106" s="1"/>
      <c r="H106" s="1"/>
      <c r="I106" s="1"/>
      <c r="J106" s="1"/>
      <c r="K106" s="623"/>
    </row>
    <row r="107" spans="1:11">
      <c r="A107" s="14"/>
      <c r="B107" s="1"/>
      <c r="C107" s="1"/>
      <c r="D107" s="1"/>
      <c r="E107" s="1"/>
      <c r="F107" s="1"/>
      <c r="G107" s="1"/>
      <c r="H107" s="1"/>
      <c r="I107" s="1"/>
      <c r="J107" s="1"/>
      <c r="K107" s="623"/>
    </row>
    <row r="108" spans="1:11">
      <c r="A108" s="14"/>
      <c r="B108" s="1"/>
      <c r="C108" s="1"/>
      <c r="D108" s="1"/>
      <c r="E108" s="1"/>
      <c r="F108" s="1"/>
      <c r="G108" s="1"/>
      <c r="H108" s="1"/>
      <c r="I108" s="1"/>
      <c r="J108" s="1"/>
      <c r="K108" s="623"/>
    </row>
    <row r="109" spans="1:11" ht="20.100000000000001" customHeight="1">
      <c r="A109" s="14"/>
      <c r="B109" s="1"/>
      <c r="C109" s="1"/>
      <c r="D109" s="1"/>
      <c r="E109" s="1"/>
      <c r="F109" s="1"/>
      <c r="G109" s="1"/>
      <c r="H109" s="1"/>
      <c r="I109" s="1"/>
      <c r="J109" s="1"/>
      <c r="K109" s="623"/>
    </row>
    <row r="110" spans="1:11">
      <c r="A110" s="14"/>
      <c r="B110" s="1"/>
      <c r="C110" s="1"/>
      <c r="D110" s="1"/>
      <c r="E110" s="1"/>
      <c r="F110" s="1"/>
      <c r="G110" s="1"/>
      <c r="H110" s="1"/>
      <c r="I110" s="1"/>
      <c r="J110" s="1"/>
      <c r="K110" s="623"/>
    </row>
    <row r="111" spans="1:11">
      <c r="A111" s="14"/>
      <c r="B111" s="1"/>
      <c r="C111" s="1"/>
      <c r="D111" s="1"/>
      <c r="E111" s="1"/>
      <c r="F111" s="1"/>
      <c r="G111" s="1"/>
      <c r="H111" s="1"/>
      <c r="I111" s="1"/>
      <c r="J111" s="1"/>
      <c r="K111" s="623"/>
    </row>
    <row r="112" spans="1:11">
      <c r="A112" s="14"/>
      <c r="B112" s="1"/>
      <c r="C112" s="1"/>
      <c r="D112" s="1"/>
      <c r="E112" s="1"/>
      <c r="F112" s="1"/>
      <c r="G112" s="1"/>
      <c r="H112" s="1"/>
      <c r="I112" s="1"/>
      <c r="J112" s="1"/>
      <c r="K112" s="623"/>
    </row>
    <row r="113" spans="1:11" ht="20.100000000000001" customHeight="1">
      <c r="A113" s="14"/>
      <c r="B113" s="1"/>
      <c r="C113" s="1"/>
      <c r="D113" s="1"/>
      <c r="E113" s="1"/>
      <c r="F113" s="1"/>
      <c r="G113" s="1"/>
      <c r="H113" s="1"/>
      <c r="I113" s="1"/>
      <c r="J113" s="1"/>
      <c r="K113" s="623"/>
    </row>
    <row r="114" spans="1:11" ht="20.100000000000001" customHeight="1">
      <c r="A114" s="14"/>
      <c r="B114" s="1"/>
      <c r="C114" s="1"/>
      <c r="D114" s="1"/>
      <c r="E114" s="1"/>
      <c r="F114" s="1"/>
      <c r="G114" s="1"/>
      <c r="H114" s="1"/>
      <c r="I114" s="1"/>
      <c r="J114" s="1"/>
      <c r="K114" s="623"/>
    </row>
    <row r="115" spans="1:11">
      <c r="A115" s="14"/>
      <c r="B115" s="1"/>
      <c r="C115" s="1"/>
      <c r="D115" s="1"/>
      <c r="E115" s="1"/>
      <c r="F115" s="1"/>
      <c r="G115" s="1"/>
      <c r="H115" s="1"/>
      <c r="I115" s="1"/>
      <c r="J115" s="1"/>
      <c r="K115" s="623"/>
    </row>
    <row r="116" spans="1:11">
      <c r="A116" s="14"/>
      <c r="B116" s="1"/>
      <c r="C116" s="1"/>
      <c r="D116" s="1"/>
      <c r="E116" s="1"/>
      <c r="F116" s="1"/>
      <c r="G116" s="1"/>
      <c r="H116" s="1"/>
      <c r="I116" s="1"/>
      <c r="J116" s="1"/>
      <c r="K116" s="623"/>
    </row>
    <row r="117" spans="1:11">
      <c r="A117" s="14"/>
      <c r="B117" s="1"/>
      <c r="C117" s="1"/>
      <c r="D117" s="1"/>
      <c r="E117" s="1"/>
      <c r="F117" s="1"/>
      <c r="G117" s="1"/>
      <c r="H117" s="1"/>
      <c r="I117" s="1"/>
      <c r="J117" s="1"/>
      <c r="K117" s="623"/>
    </row>
    <row r="118" spans="1:11">
      <c r="A118" s="14"/>
      <c r="B118" s="1"/>
      <c r="C118" s="1"/>
      <c r="D118" s="1"/>
      <c r="E118" s="1"/>
      <c r="F118" s="1"/>
      <c r="G118" s="1"/>
      <c r="H118" s="1"/>
      <c r="I118" s="1"/>
      <c r="J118" s="1"/>
      <c r="K118" s="623"/>
    </row>
    <row r="119" spans="1:11">
      <c r="A119" s="14"/>
      <c r="B119" s="1"/>
      <c r="C119" s="1"/>
      <c r="D119" s="1"/>
      <c r="E119" s="1"/>
      <c r="F119" s="1"/>
      <c r="G119" s="1"/>
      <c r="H119" s="1"/>
      <c r="I119" s="1"/>
      <c r="J119" s="1"/>
      <c r="K119" s="623"/>
    </row>
    <row r="120" spans="1:11">
      <c r="A120" s="14"/>
      <c r="B120" s="1"/>
      <c r="C120" s="1"/>
      <c r="D120" s="1"/>
      <c r="E120" s="1"/>
      <c r="F120" s="1"/>
      <c r="G120" s="1"/>
      <c r="H120" s="1"/>
      <c r="I120" s="1"/>
      <c r="J120" s="1"/>
      <c r="K120" s="623"/>
    </row>
    <row r="121" spans="1:11" ht="20.100000000000001" customHeight="1">
      <c r="A121" s="14"/>
      <c r="B121" s="1"/>
      <c r="C121" s="1"/>
      <c r="D121" s="1"/>
      <c r="E121" s="1"/>
      <c r="F121" s="1"/>
      <c r="G121" s="1"/>
      <c r="H121" s="1"/>
      <c r="I121" s="1"/>
      <c r="J121" s="1"/>
      <c r="K121" s="623"/>
    </row>
    <row r="122" spans="1:11" ht="20.100000000000001" customHeight="1">
      <c r="A122" s="14"/>
      <c r="B122" s="1"/>
      <c r="C122" s="1"/>
      <c r="D122" s="1"/>
      <c r="E122" s="1"/>
      <c r="F122" s="1"/>
      <c r="G122" s="1"/>
      <c r="H122" s="1"/>
      <c r="I122" s="1"/>
      <c r="J122" s="1"/>
      <c r="K122" s="623"/>
    </row>
    <row r="123" spans="1:11" ht="20.100000000000001" customHeight="1">
      <c r="A123" s="14"/>
      <c r="B123" s="1"/>
      <c r="C123" s="1"/>
      <c r="D123" s="1"/>
      <c r="E123" s="1"/>
      <c r="F123" s="1"/>
      <c r="G123" s="1"/>
      <c r="H123" s="1"/>
      <c r="I123" s="1"/>
      <c r="J123" s="1"/>
      <c r="K123" s="623"/>
    </row>
    <row r="124" spans="1:11" ht="20.100000000000001" customHeight="1">
      <c r="A124" s="14"/>
      <c r="B124" s="1"/>
      <c r="C124" s="1"/>
      <c r="D124" s="1"/>
      <c r="E124" s="1"/>
      <c r="F124" s="1"/>
      <c r="G124" s="1"/>
      <c r="H124" s="1"/>
      <c r="I124" s="1"/>
      <c r="J124" s="1"/>
      <c r="K124" s="623"/>
    </row>
    <row r="125" spans="1:11">
      <c r="A125" s="14"/>
      <c r="B125" s="1"/>
      <c r="C125" s="1"/>
      <c r="D125" s="1"/>
      <c r="E125" s="1"/>
      <c r="F125" s="1"/>
      <c r="G125" s="1"/>
      <c r="H125" s="1"/>
      <c r="I125" s="1"/>
      <c r="J125" s="1"/>
      <c r="K125" s="623"/>
    </row>
    <row r="126" spans="1:11" ht="20.100000000000001" customHeight="1">
      <c r="A126" s="14"/>
      <c r="B126" s="1"/>
      <c r="C126" s="1"/>
      <c r="D126" s="1"/>
      <c r="E126" s="1"/>
      <c r="F126" s="1"/>
      <c r="G126" s="1"/>
      <c r="H126" s="1"/>
      <c r="I126" s="1"/>
      <c r="J126" s="1"/>
      <c r="K126" s="623"/>
    </row>
    <row r="127" spans="1:11" ht="20.100000000000001" customHeight="1">
      <c r="A127" s="14"/>
      <c r="B127" s="1"/>
      <c r="C127" s="1"/>
      <c r="D127" s="1"/>
      <c r="E127" s="1"/>
      <c r="F127" s="1"/>
      <c r="G127" s="1"/>
      <c r="H127" s="1"/>
      <c r="I127" s="1"/>
      <c r="J127" s="1"/>
      <c r="K127" s="623"/>
    </row>
    <row r="128" spans="1:11" ht="20.100000000000001" customHeight="1">
      <c r="A128" s="14"/>
      <c r="B128" s="1"/>
      <c r="C128" s="1"/>
      <c r="D128" s="1"/>
      <c r="E128" s="1"/>
      <c r="F128" s="1"/>
      <c r="G128" s="1"/>
      <c r="H128" s="1"/>
      <c r="I128" s="1"/>
      <c r="J128" s="1"/>
      <c r="K128" s="623"/>
    </row>
    <row r="129" spans="1:11" ht="20.100000000000001" customHeight="1">
      <c r="A129" s="14"/>
      <c r="B129" s="1"/>
      <c r="C129" s="1"/>
      <c r="D129" s="1"/>
      <c r="E129" s="1"/>
      <c r="F129" s="1"/>
      <c r="G129" s="1"/>
      <c r="H129" s="1"/>
      <c r="I129" s="1"/>
      <c r="J129" s="1"/>
      <c r="K129" s="623"/>
    </row>
    <row r="130" spans="1:11" ht="20.100000000000001" customHeight="1">
      <c r="A130" s="14"/>
      <c r="B130" s="1"/>
      <c r="C130" s="1"/>
      <c r="D130" s="1"/>
      <c r="E130" s="1"/>
      <c r="F130" s="1"/>
      <c r="G130" s="1"/>
      <c r="H130" s="1"/>
      <c r="I130" s="1"/>
      <c r="J130" s="1"/>
      <c r="K130" s="623"/>
    </row>
    <row r="131" spans="1:11" ht="20.100000000000001" customHeight="1">
      <c r="A131" s="14"/>
      <c r="B131" s="1"/>
      <c r="C131" s="1"/>
      <c r="D131" s="1"/>
      <c r="E131" s="1"/>
      <c r="F131" s="1"/>
      <c r="G131" s="1"/>
      <c r="H131" s="1"/>
      <c r="I131" s="1"/>
      <c r="J131" s="1"/>
      <c r="K131" s="623"/>
    </row>
    <row r="132" spans="1:11" ht="20.100000000000001" customHeight="1">
      <c r="A132" s="14"/>
      <c r="B132" s="1"/>
      <c r="C132" s="1"/>
      <c r="D132" s="1"/>
      <c r="E132" s="1"/>
      <c r="F132" s="1"/>
      <c r="G132" s="1"/>
      <c r="H132" s="1"/>
      <c r="I132" s="1"/>
      <c r="J132" s="1"/>
      <c r="K132" s="623"/>
    </row>
    <row r="133" spans="1:11" ht="20.100000000000001" customHeight="1">
      <c r="A133" s="14"/>
      <c r="B133" s="1"/>
      <c r="C133" s="1"/>
      <c r="D133" s="1"/>
      <c r="E133" s="1"/>
      <c r="F133" s="1"/>
      <c r="G133" s="1"/>
      <c r="H133" s="1"/>
      <c r="I133" s="1"/>
      <c r="J133" s="1"/>
      <c r="K133" s="623"/>
    </row>
    <row r="134" spans="1:11">
      <c r="A134" s="14"/>
      <c r="B134" s="1"/>
      <c r="C134" s="1"/>
      <c r="D134" s="1"/>
      <c r="E134" s="1"/>
      <c r="F134" s="1"/>
      <c r="G134" s="1"/>
      <c r="H134" s="1"/>
      <c r="I134" s="1"/>
      <c r="J134" s="1"/>
      <c r="K134" s="623"/>
    </row>
    <row r="135" spans="1:11" ht="20.100000000000001" customHeight="1">
      <c r="A135" s="14"/>
      <c r="B135" s="1"/>
      <c r="C135" s="1"/>
      <c r="D135" s="1"/>
      <c r="E135" s="1"/>
      <c r="F135" s="1"/>
      <c r="G135" s="1"/>
      <c r="H135" s="1"/>
      <c r="I135" s="1"/>
      <c r="J135" s="1"/>
      <c r="K135" s="623"/>
    </row>
    <row r="136" spans="1:11">
      <c r="A136" s="14"/>
      <c r="B136" s="1"/>
      <c r="C136" s="1"/>
      <c r="D136" s="1"/>
      <c r="E136" s="1"/>
      <c r="F136" s="1"/>
      <c r="G136" s="1"/>
      <c r="H136" s="1"/>
      <c r="I136" s="1"/>
      <c r="J136" s="1"/>
      <c r="K136" s="623"/>
    </row>
    <row r="137" spans="1:11">
      <c r="A137" s="14"/>
      <c r="B137" s="1"/>
      <c r="C137" s="1"/>
      <c r="D137" s="1"/>
      <c r="E137" s="1"/>
      <c r="F137" s="1"/>
      <c r="G137" s="1"/>
      <c r="H137" s="1"/>
      <c r="I137" s="1"/>
      <c r="J137" s="1"/>
      <c r="K137" s="623"/>
    </row>
    <row r="138" spans="1:11">
      <c r="A138" s="14"/>
    </row>
    <row r="139" spans="1:11">
      <c r="A139" s="14"/>
    </row>
    <row r="140" spans="1:11">
      <c r="A140" s="14"/>
    </row>
    <row r="141" spans="1:11">
      <c r="A141" s="14"/>
    </row>
    <row r="142" spans="1:11">
      <c r="A142" s="14"/>
    </row>
    <row r="143" spans="1:11">
      <c r="A143" s="14"/>
    </row>
    <row r="144" spans="1:11">
      <c r="A144" s="14"/>
    </row>
    <row r="145" spans="1:1">
      <c r="A145" s="14"/>
    </row>
    <row r="146" spans="1:1">
      <c r="A146" s="14"/>
    </row>
    <row r="147" spans="1:1">
      <c r="A147" s="14"/>
    </row>
    <row r="148" spans="1:1">
      <c r="A148" s="14"/>
    </row>
    <row r="149" spans="1:1">
      <c r="A149" s="14"/>
    </row>
    <row r="150" spans="1:1">
      <c r="A150" s="14"/>
    </row>
    <row r="151" spans="1:1">
      <c r="A151" s="14"/>
    </row>
    <row r="152" spans="1:1">
      <c r="A152" s="14"/>
    </row>
    <row r="153" spans="1:1">
      <c r="A153" s="14"/>
    </row>
    <row r="154" spans="1:1">
      <c r="A154" s="14"/>
    </row>
    <row r="155" spans="1:1">
      <c r="A155" s="14"/>
    </row>
    <row r="156" spans="1:1">
      <c r="A156" s="14"/>
    </row>
    <row r="157" spans="1:1">
      <c r="A157" s="14"/>
    </row>
    <row r="158" spans="1:1">
      <c r="A158" s="14"/>
    </row>
    <row r="159" spans="1:1">
      <c r="A159" s="14"/>
    </row>
    <row r="160" spans="1:1">
      <c r="A160" s="14"/>
    </row>
    <row r="161" spans="1:1">
      <c r="A161" s="14"/>
    </row>
    <row r="162" spans="1:1">
      <c r="A162" s="14"/>
    </row>
    <row r="163" spans="1:1">
      <c r="A163" s="14"/>
    </row>
    <row r="164" spans="1:1">
      <c r="A164" s="14"/>
    </row>
  </sheetData>
  <autoFilter ref="B6:B164"/>
  <customSheetViews>
    <customSheetView guid="{0844CA05-8743-4C94-A064-2B8F7267080E}" showAutoFilter="1">
      <pane ySplit="6" topLeftCell="A40" activePane="bottomLeft" state="frozen"/>
      <selection pane="bottomLeft" activeCell="C51" sqref="C51:J51"/>
      <pageMargins left="0.7" right="0.7" top="0.75" bottom="0.75" header="0.3" footer="0.3"/>
      <pageSetup paperSize="9" orientation="portrait" r:id="rId1"/>
      <autoFilter ref="B1"/>
    </customSheetView>
    <customSheetView guid="{257C13E9-7F11-4D3D-B195-760B62ED7EA1}" showAutoFilter="1">
      <pane ySplit="6" topLeftCell="A40" activePane="bottomLeft" state="frozen"/>
      <selection pane="bottomLeft" activeCell="C51" sqref="C51:J51"/>
      <pageMargins left="0.7" right="0.7" top="0.75" bottom="0.75" header="0.3" footer="0.3"/>
      <pageSetup paperSize="9" orientation="portrait" r:id="rId2"/>
      <autoFilter ref="B1"/>
    </customSheetView>
    <customSheetView guid="{7009FCE3-6810-450D-8A6C-9CEA3E9B616C}" showAutoFilter="1">
      <pane ySplit="5" topLeftCell="A40" activePane="bottomLeft" state="frozen"/>
      <selection pane="bottomLeft" activeCell="C51" sqref="C51:J51"/>
      <pageMargins left="0.7" right="0.7" top="0.75" bottom="0.75" header="0.3" footer="0.3"/>
      <pageSetup paperSize="9" orientation="portrait" r:id="rId3"/>
      <autoFilter ref="B1"/>
    </customSheetView>
  </customSheetViews>
  <mergeCells count="50">
    <mergeCell ref="A48:A49"/>
    <mergeCell ref="C39:J39"/>
    <mergeCell ref="C36:J36"/>
    <mergeCell ref="C32:J32"/>
    <mergeCell ref="C26:J26"/>
    <mergeCell ref="C23:J23"/>
    <mergeCell ref="C19:J19"/>
    <mergeCell ref="C21:J21"/>
    <mergeCell ref="C22:J22"/>
    <mergeCell ref="C54:J54"/>
    <mergeCell ref="C35:J35"/>
    <mergeCell ref="C25:J25"/>
    <mergeCell ref="C51:J51"/>
    <mergeCell ref="C50:J50"/>
    <mergeCell ref="C34:J34"/>
    <mergeCell ref="C33:J33"/>
    <mergeCell ref="C53:J53"/>
    <mergeCell ref="C28:J28"/>
    <mergeCell ref="C30:J30"/>
    <mergeCell ref="C29:J29"/>
    <mergeCell ref="H27:J27"/>
    <mergeCell ref="A4:B4"/>
    <mergeCell ref="C4:F4"/>
    <mergeCell ref="A1:L1"/>
    <mergeCell ref="A2:B2"/>
    <mergeCell ref="C2:F2"/>
    <mergeCell ref="G2:H2"/>
    <mergeCell ref="I2:J2"/>
    <mergeCell ref="A3:B3"/>
    <mergeCell ref="G3:H3"/>
    <mergeCell ref="I3:J3"/>
    <mergeCell ref="C3:F3"/>
    <mergeCell ref="G4:H4"/>
    <mergeCell ref="I4:J4"/>
    <mergeCell ref="K2:L2"/>
    <mergeCell ref="K3:L3"/>
    <mergeCell ref="K4:L4"/>
    <mergeCell ref="K5:L5"/>
    <mergeCell ref="A5:B5"/>
    <mergeCell ref="C5:F5"/>
    <mergeCell ref="C20:J20"/>
    <mergeCell ref="H16:J16"/>
    <mergeCell ref="H7:J9"/>
    <mergeCell ref="H12:J12"/>
    <mergeCell ref="C11:J11"/>
    <mergeCell ref="C13:J13"/>
    <mergeCell ref="C14:J14"/>
    <mergeCell ref="H17:J17"/>
    <mergeCell ref="I5:J5"/>
    <mergeCell ref="C18:J18"/>
  </mergeCells>
  <hyperlinks>
    <hyperlink ref="B35" r:id="rId4"/>
    <hyperlink ref="B34" r:id="rId5"/>
  </hyperlinks>
  <pageMargins left="0.7" right="0.7" top="0.75" bottom="0.75" header="0.3" footer="0.3"/>
  <pageSetup paperSize="9" orientation="portrait" r:id="rId6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rgb="FFFF0000"/>
  </sheetPr>
  <dimension ref="A1:M155"/>
  <sheetViews>
    <sheetView workbookViewId="0">
      <pane xSplit="1" ySplit="6" topLeftCell="B34" activePane="bottomRight" state="frozen"/>
      <selection pane="topRight" activeCell="B1" sqref="B1"/>
      <selection pane="bottomLeft" activeCell="A7" sqref="A7"/>
      <selection pane="bottomRight" activeCell="K47" sqref="K47"/>
    </sheetView>
  </sheetViews>
  <sheetFormatPr defaultRowHeight="15.75"/>
  <cols>
    <col min="1" max="1" width="11" style="53" customWidth="1"/>
    <col min="2" max="10" width="10.140625" style="16" customWidth="1"/>
    <col min="11" max="11" width="10.140625" style="597" customWidth="1"/>
    <col min="12" max="12" width="43.85546875" style="15" customWidth="1"/>
    <col min="13" max="16384" width="9.140625" style="6"/>
  </cols>
  <sheetData>
    <row r="1" spans="1:13" s="3" customFormat="1" ht="30.75" customHeight="1" thickTop="1">
      <c r="A1" s="829" t="s">
        <v>446</v>
      </c>
      <c r="B1" s="830"/>
      <c r="C1" s="830"/>
      <c r="D1" s="830"/>
      <c r="E1" s="830"/>
      <c r="F1" s="830"/>
      <c r="G1" s="830"/>
      <c r="H1" s="830"/>
      <c r="I1" s="830"/>
      <c r="J1" s="830"/>
      <c r="K1" s="830"/>
      <c r="L1" s="831"/>
      <c r="M1" s="2"/>
    </row>
    <row r="2" spans="1:13" ht="20.25" customHeight="1">
      <c r="A2" s="823" t="s">
        <v>182</v>
      </c>
      <c r="B2" s="824"/>
      <c r="C2" s="820">
        <f>(84+121+30)*25</f>
        <v>5875</v>
      </c>
      <c r="D2" s="821"/>
      <c r="E2" s="821"/>
      <c r="F2" s="822"/>
      <c r="G2" s="914"/>
      <c r="H2" s="915"/>
      <c r="I2" s="816" t="s">
        <v>183</v>
      </c>
      <c r="J2" s="817"/>
      <c r="K2" s="825"/>
      <c r="L2" s="826"/>
      <c r="M2" s="5"/>
    </row>
    <row r="3" spans="1:13" ht="20.25" customHeight="1">
      <c r="A3" s="823" t="s">
        <v>159</v>
      </c>
      <c r="B3" s="824"/>
      <c r="C3" s="820"/>
      <c r="D3" s="821"/>
      <c r="E3" s="821"/>
      <c r="F3" s="822"/>
      <c r="G3" s="844"/>
      <c r="H3" s="845"/>
      <c r="I3" s="816" t="s">
        <v>184</v>
      </c>
      <c r="J3" s="817"/>
      <c r="K3" s="825"/>
      <c r="L3" s="826"/>
      <c r="M3" s="5"/>
    </row>
    <row r="4" spans="1:13" ht="20.25" customHeight="1">
      <c r="A4" s="823" t="s">
        <v>161</v>
      </c>
      <c r="B4" s="824"/>
      <c r="C4" s="820" t="s">
        <v>173</v>
      </c>
      <c r="D4" s="821"/>
      <c r="E4" s="821"/>
      <c r="F4" s="822"/>
      <c r="G4" s="914"/>
      <c r="H4" s="915"/>
      <c r="I4" s="816" t="s">
        <v>185</v>
      </c>
      <c r="J4" s="817"/>
      <c r="K4" s="827">
        <v>1.75</v>
      </c>
      <c r="L4" s="828"/>
      <c r="M4" s="5"/>
    </row>
    <row r="5" spans="1:13" ht="20.25" customHeight="1" thickBot="1">
      <c r="A5" s="849" t="s">
        <v>163</v>
      </c>
      <c r="B5" s="850"/>
      <c r="C5" s="846" t="s">
        <v>238</v>
      </c>
      <c r="D5" s="847"/>
      <c r="E5" s="847"/>
      <c r="F5" s="848"/>
      <c r="G5" s="851"/>
      <c r="H5" s="852"/>
      <c r="I5" s="1106"/>
      <c r="J5" s="1106"/>
      <c r="K5" s="571"/>
      <c r="L5" s="7"/>
      <c r="M5" s="5"/>
    </row>
    <row r="6" spans="1:13" s="3" customFormat="1" ht="39" customHeight="1" thickTop="1" thickBot="1">
      <c r="A6" s="8" t="s">
        <v>0</v>
      </c>
      <c r="B6" s="9" t="s">
        <v>1</v>
      </c>
      <c r="C6" s="9" t="s">
        <v>2</v>
      </c>
      <c r="D6" s="9" t="s">
        <v>3</v>
      </c>
      <c r="E6" s="9" t="s">
        <v>4</v>
      </c>
      <c r="F6" s="9" t="s">
        <v>5</v>
      </c>
      <c r="G6" s="9" t="s">
        <v>6</v>
      </c>
      <c r="H6" s="9" t="s">
        <v>7</v>
      </c>
      <c r="I6" s="9" t="s">
        <v>8</v>
      </c>
      <c r="J6" s="9" t="s">
        <v>9</v>
      </c>
      <c r="K6" s="692" t="s">
        <v>1458</v>
      </c>
      <c r="L6" s="10" t="s">
        <v>10</v>
      </c>
      <c r="M6" s="2"/>
    </row>
    <row r="7" spans="1:13" ht="20.100000000000001" customHeight="1" thickTop="1">
      <c r="A7" s="11">
        <v>40552</v>
      </c>
      <c r="B7" s="12" t="s">
        <v>11</v>
      </c>
      <c r="C7" s="148">
        <v>217</v>
      </c>
      <c r="D7" s="148">
        <v>156</v>
      </c>
      <c r="E7" s="148">
        <v>28</v>
      </c>
      <c r="F7" s="148"/>
      <c r="G7" s="148">
        <v>150</v>
      </c>
      <c r="H7" s="12"/>
      <c r="I7" s="12"/>
      <c r="J7" s="12"/>
      <c r="K7" s="569" t="s">
        <v>1051</v>
      </c>
      <c r="L7" s="274" t="s">
        <v>1064</v>
      </c>
    </row>
    <row r="8" spans="1:13" ht="20.100000000000001" customHeight="1">
      <c r="A8" s="14">
        <v>40619</v>
      </c>
      <c r="B8" s="1" t="s">
        <v>116</v>
      </c>
      <c r="H8" s="16">
        <v>3180</v>
      </c>
      <c r="I8" s="16">
        <v>59</v>
      </c>
      <c r="J8" s="1"/>
      <c r="K8" s="623"/>
      <c r="L8" s="15" t="s">
        <v>37</v>
      </c>
    </row>
    <row r="9" spans="1:13" ht="20.100000000000001" customHeight="1">
      <c r="A9" s="14">
        <v>40724</v>
      </c>
      <c r="B9" s="1" t="s">
        <v>11</v>
      </c>
      <c r="C9" s="16">
        <v>115</v>
      </c>
      <c r="D9" s="16">
        <v>81</v>
      </c>
      <c r="E9" s="16">
        <v>30</v>
      </c>
      <c r="F9" s="16" t="s">
        <v>63</v>
      </c>
      <c r="G9" s="16">
        <v>150</v>
      </c>
      <c r="H9" s="1"/>
      <c r="I9" s="1"/>
      <c r="J9" s="1"/>
      <c r="K9" s="623"/>
      <c r="L9" s="15" t="s">
        <v>697</v>
      </c>
    </row>
    <row r="10" spans="1:13" ht="20.100000000000001" customHeight="1">
      <c r="A10" s="14">
        <v>40725</v>
      </c>
      <c r="B10" s="1" t="s">
        <v>116</v>
      </c>
      <c r="C10" s="1"/>
      <c r="D10" s="1"/>
      <c r="E10" s="1"/>
      <c r="F10" s="1"/>
      <c r="G10" s="1"/>
      <c r="H10" s="1"/>
      <c r="I10" s="1"/>
      <c r="J10" s="1"/>
      <c r="K10" s="623"/>
      <c r="L10" s="15" t="s">
        <v>37</v>
      </c>
    </row>
    <row r="11" spans="1:13" ht="20.100000000000001" customHeight="1">
      <c r="A11" s="14">
        <v>40739</v>
      </c>
      <c r="B11" s="1" t="s">
        <v>116</v>
      </c>
      <c r="C11" s="1"/>
      <c r="D11" s="1"/>
      <c r="E11" s="1"/>
      <c r="F11" s="1"/>
      <c r="G11" s="1"/>
      <c r="H11" s="16">
        <v>3475</v>
      </c>
      <c r="I11" s="16">
        <v>89</v>
      </c>
      <c r="J11" s="1"/>
      <c r="K11" s="623"/>
      <c r="L11" s="15" t="s">
        <v>65</v>
      </c>
    </row>
    <row r="12" spans="1:13" ht="20.100000000000001" customHeight="1">
      <c r="A12" s="14">
        <v>40753</v>
      </c>
      <c r="B12" s="1" t="s">
        <v>55</v>
      </c>
      <c r="C12" s="1024" t="s">
        <v>86</v>
      </c>
      <c r="D12" s="1024"/>
      <c r="E12" s="1024"/>
      <c r="F12" s="1024"/>
      <c r="G12" s="1024"/>
      <c r="H12" s="1024"/>
      <c r="I12" s="1024"/>
      <c r="J12" s="1024"/>
      <c r="K12" s="623"/>
    </row>
    <row r="13" spans="1:13">
      <c r="A13" s="14">
        <v>40763</v>
      </c>
      <c r="B13" s="1" t="s">
        <v>20</v>
      </c>
      <c r="C13" s="843" t="s">
        <v>90</v>
      </c>
      <c r="D13" s="843"/>
      <c r="E13" s="843"/>
      <c r="F13" s="843"/>
      <c r="G13" s="843"/>
      <c r="H13" s="843"/>
      <c r="I13" s="843"/>
      <c r="J13" s="843"/>
      <c r="K13" s="570"/>
    </row>
    <row r="14" spans="1:13" ht="30.75" customHeight="1" thickBot="1">
      <c r="A14" s="17">
        <v>40795</v>
      </c>
      <c r="B14" s="18" t="s">
        <v>116</v>
      </c>
      <c r="C14" s="18"/>
      <c r="D14" s="18"/>
      <c r="E14" s="18"/>
      <c r="F14" s="18"/>
      <c r="G14" s="18"/>
      <c r="H14" s="19">
        <v>4080</v>
      </c>
      <c r="I14" s="19">
        <v>76</v>
      </c>
      <c r="J14" s="18"/>
      <c r="K14" s="18"/>
      <c r="L14" s="20" t="s">
        <v>698</v>
      </c>
    </row>
    <row r="15" spans="1:13" ht="20.100000000000001" customHeight="1" thickTop="1">
      <c r="A15" s="67">
        <v>40941</v>
      </c>
      <c r="B15" s="68" t="s">
        <v>11</v>
      </c>
      <c r="C15" s="79">
        <v>125</v>
      </c>
      <c r="D15" s="79">
        <f>+C15*(100-E15)/100</f>
        <v>75</v>
      </c>
      <c r="E15" s="79">
        <v>40</v>
      </c>
      <c r="F15" s="79" t="s">
        <v>63</v>
      </c>
      <c r="G15" s="79">
        <v>150</v>
      </c>
      <c r="H15" s="79"/>
      <c r="I15" s="79"/>
      <c r="J15" s="79"/>
      <c r="K15" s="79"/>
      <c r="L15" s="79" t="s">
        <v>17</v>
      </c>
    </row>
    <row r="16" spans="1:13" ht="20.100000000000001" customHeight="1">
      <c r="A16" s="38">
        <v>41016</v>
      </c>
      <c r="B16" s="39" t="s">
        <v>116</v>
      </c>
      <c r="C16" s="88"/>
      <c r="D16" s="88"/>
      <c r="E16" s="88"/>
      <c r="F16" s="88"/>
      <c r="G16" s="88"/>
      <c r="H16" s="88">
        <v>3830</v>
      </c>
      <c r="I16" s="88">
        <v>100</v>
      </c>
      <c r="J16" s="88"/>
      <c r="K16" s="88"/>
      <c r="L16" s="88" t="s">
        <v>133</v>
      </c>
    </row>
    <row r="17" spans="1:12" ht="20.100000000000001" customHeight="1">
      <c r="A17" s="14">
        <v>41021</v>
      </c>
      <c r="B17" s="1" t="s">
        <v>20</v>
      </c>
      <c r="C17" s="837" t="s">
        <v>136</v>
      </c>
      <c r="D17" s="841"/>
      <c r="E17" s="841"/>
      <c r="F17" s="841"/>
      <c r="G17" s="841"/>
      <c r="H17" s="841"/>
      <c r="I17" s="841"/>
      <c r="J17" s="838"/>
      <c r="K17" s="566"/>
      <c r="L17" s="49"/>
    </row>
    <row r="18" spans="1:12" ht="20.100000000000001" customHeight="1">
      <c r="A18" s="14">
        <v>41038</v>
      </c>
      <c r="B18" s="1" t="s">
        <v>11</v>
      </c>
      <c r="C18" s="49">
        <v>120</v>
      </c>
      <c r="D18" s="49">
        <f>+C18*(100-E18)/100</f>
        <v>72</v>
      </c>
      <c r="E18" s="49">
        <v>40</v>
      </c>
      <c r="F18" s="49" t="s">
        <v>63</v>
      </c>
      <c r="G18" s="49">
        <v>170</v>
      </c>
      <c r="H18" s="49"/>
      <c r="I18" s="49"/>
      <c r="J18" s="49"/>
      <c r="K18" s="49"/>
      <c r="L18" s="49" t="s">
        <v>17</v>
      </c>
    </row>
    <row r="19" spans="1:12" ht="24" customHeight="1">
      <c r="A19" s="116">
        <v>41098</v>
      </c>
      <c r="B19" s="117" t="s">
        <v>121</v>
      </c>
      <c r="C19" s="899" t="s">
        <v>122</v>
      </c>
      <c r="D19" s="900"/>
      <c r="E19" s="900"/>
      <c r="F19" s="900"/>
      <c r="G19" s="900"/>
      <c r="H19" s="900"/>
      <c r="I19" s="900"/>
      <c r="J19" s="901"/>
      <c r="K19" s="583"/>
      <c r="L19" s="145"/>
    </row>
    <row r="20" spans="1:12" ht="20.100000000000001" customHeight="1">
      <c r="A20" s="14">
        <v>41127</v>
      </c>
      <c r="B20" s="1" t="s">
        <v>30</v>
      </c>
      <c r="C20" s="837" t="s">
        <v>699</v>
      </c>
      <c r="D20" s="841"/>
      <c r="E20" s="841"/>
      <c r="F20" s="841"/>
      <c r="G20" s="841"/>
      <c r="H20" s="841"/>
      <c r="I20" s="841"/>
      <c r="J20" s="838"/>
      <c r="K20" s="566"/>
      <c r="L20" s="49"/>
    </row>
    <row r="21" spans="1:12" ht="57" customHeight="1">
      <c r="A21" s="14">
        <v>41142</v>
      </c>
      <c r="B21" s="1" t="s">
        <v>20</v>
      </c>
      <c r="C21" s="853" t="s">
        <v>700</v>
      </c>
      <c r="D21" s="854"/>
      <c r="E21" s="854"/>
      <c r="F21" s="854"/>
      <c r="G21" s="854"/>
      <c r="H21" s="854"/>
      <c r="I21" s="854"/>
      <c r="J21" s="855"/>
      <c r="K21" s="573"/>
      <c r="L21" s="49"/>
    </row>
    <row r="22" spans="1:12" ht="20.100000000000001" customHeight="1">
      <c r="A22" s="38">
        <v>41166</v>
      </c>
      <c r="B22" s="39" t="s">
        <v>11</v>
      </c>
      <c r="C22" s="88">
        <v>90</v>
      </c>
      <c r="D22" s="88">
        <f>+C22*(100-E22)/100</f>
        <v>49.5</v>
      </c>
      <c r="E22" s="88">
        <v>45</v>
      </c>
      <c r="F22" s="88"/>
      <c r="G22" s="88">
        <v>160</v>
      </c>
      <c r="H22" s="88"/>
      <c r="I22" s="88"/>
      <c r="J22" s="88"/>
      <c r="K22" s="88"/>
      <c r="L22" s="88" t="s">
        <v>579</v>
      </c>
    </row>
    <row r="23" spans="1:12" ht="36.75" customHeight="1">
      <c r="A23" s="14">
        <v>41184</v>
      </c>
      <c r="B23" s="1" t="s">
        <v>20</v>
      </c>
      <c r="C23" s="853" t="s">
        <v>701</v>
      </c>
      <c r="D23" s="854"/>
      <c r="E23" s="854"/>
      <c r="F23" s="854"/>
      <c r="G23" s="854"/>
      <c r="H23" s="854"/>
      <c r="I23" s="854"/>
      <c r="J23" s="855"/>
      <c r="K23" s="573"/>
      <c r="L23" s="49"/>
    </row>
    <row r="24" spans="1:12" ht="56.25" customHeight="1">
      <c r="A24" s="14">
        <v>41226</v>
      </c>
      <c r="B24" s="1" t="s">
        <v>27</v>
      </c>
      <c r="C24" s="853" t="s">
        <v>702</v>
      </c>
      <c r="D24" s="854"/>
      <c r="E24" s="854"/>
      <c r="F24" s="854"/>
      <c r="G24" s="854"/>
      <c r="H24" s="854"/>
      <c r="I24" s="854"/>
      <c r="J24" s="855"/>
      <c r="K24" s="573"/>
      <c r="L24" s="49"/>
    </row>
    <row r="25" spans="1:12" ht="20.100000000000001" customHeight="1" thickBot="1">
      <c r="A25" s="32">
        <v>41243</v>
      </c>
      <c r="B25" s="33" t="s">
        <v>11</v>
      </c>
      <c r="C25" s="35">
        <v>95</v>
      </c>
      <c r="D25" s="35">
        <f>+C25*(100-E25)/100</f>
        <v>52.25</v>
      </c>
      <c r="E25" s="35">
        <v>45</v>
      </c>
      <c r="F25" s="35"/>
      <c r="G25" s="35">
        <v>160</v>
      </c>
      <c r="H25" s="35"/>
      <c r="I25" s="35"/>
      <c r="J25" s="35"/>
      <c r="K25" s="35"/>
      <c r="L25" s="35" t="s">
        <v>703</v>
      </c>
    </row>
    <row r="26" spans="1:12" ht="20.100000000000001" customHeight="1" thickTop="1">
      <c r="A26" s="11">
        <v>41290</v>
      </c>
      <c r="B26" s="12" t="s">
        <v>116</v>
      </c>
      <c r="C26" s="126"/>
      <c r="D26" s="126"/>
      <c r="E26" s="126"/>
      <c r="F26" s="126"/>
      <c r="G26" s="126"/>
      <c r="H26" s="126">
        <v>4665</v>
      </c>
      <c r="I26" s="126">
        <v>68</v>
      </c>
      <c r="J26" s="126"/>
      <c r="K26" s="126"/>
      <c r="L26" s="126" t="s">
        <v>704</v>
      </c>
    </row>
    <row r="27" spans="1:12">
      <c r="A27" s="14">
        <v>41312</v>
      </c>
      <c r="B27" s="1" t="s">
        <v>11</v>
      </c>
      <c r="C27" s="49">
        <v>100</v>
      </c>
      <c r="D27" s="49">
        <f>+C27*(100-E27)/100</f>
        <v>45</v>
      </c>
      <c r="E27" s="49">
        <v>55</v>
      </c>
      <c r="F27" s="49"/>
      <c r="G27" s="156">
        <v>140</v>
      </c>
      <c r="H27" s="49"/>
      <c r="I27" s="49"/>
      <c r="J27" s="49"/>
      <c r="K27" s="49"/>
      <c r="L27" s="49" t="s">
        <v>199</v>
      </c>
    </row>
    <row r="28" spans="1:12" ht="20.100000000000001" customHeight="1">
      <c r="A28" s="14">
        <v>41346</v>
      </c>
      <c r="B28" s="1" t="s">
        <v>30</v>
      </c>
      <c r="C28" s="837" t="s">
        <v>124</v>
      </c>
      <c r="D28" s="841"/>
      <c r="E28" s="841"/>
      <c r="F28" s="841"/>
      <c r="G28" s="841"/>
      <c r="H28" s="841"/>
      <c r="I28" s="841"/>
      <c r="J28" s="838"/>
      <c r="K28" s="566"/>
      <c r="L28" s="49"/>
    </row>
    <row r="29" spans="1:12">
      <c r="A29" s="14">
        <v>41531</v>
      </c>
      <c r="B29" s="1" t="s">
        <v>116</v>
      </c>
      <c r="C29" s="49"/>
      <c r="D29" s="49"/>
      <c r="E29" s="49"/>
      <c r="F29" s="49"/>
      <c r="G29" s="49"/>
      <c r="H29" s="88">
        <v>3630</v>
      </c>
      <c r="I29" s="88">
        <v>38</v>
      </c>
      <c r="J29" s="88"/>
      <c r="K29" s="88"/>
      <c r="L29" s="49" t="s">
        <v>705</v>
      </c>
    </row>
    <row r="30" spans="1:12">
      <c r="A30" s="14">
        <v>41550</v>
      </c>
      <c r="B30" s="1" t="s">
        <v>11</v>
      </c>
      <c r="C30" s="49">
        <v>115</v>
      </c>
      <c r="D30" s="49">
        <f>+C30*(100-E30)/100</f>
        <v>51.75</v>
      </c>
      <c r="E30" s="49">
        <v>55</v>
      </c>
      <c r="F30" s="49"/>
      <c r="G30" s="49">
        <v>160</v>
      </c>
      <c r="H30" s="49"/>
      <c r="I30" s="49"/>
      <c r="J30" s="49"/>
      <c r="K30" s="49"/>
      <c r="L30" s="49" t="s">
        <v>17</v>
      </c>
    </row>
    <row r="31" spans="1:12" ht="33.75" customHeight="1">
      <c r="A31" s="14">
        <v>41555</v>
      </c>
      <c r="B31" s="1" t="s">
        <v>20</v>
      </c>
      <c r="C31" s="843" t="s">
        <v>232</v>
      </c>
      <c r="D31" s="843"/>
      <c r="E31" s="843"/>
      <c r="F31" s="843"/>
      <c r="G31" s="843"/>
      <c r="H31" s="843"/>
      <c r="I31" s="843"/>
      <c r="J31" s="843"/>
      <c r="K31" s="570"/>
      <c r="L31" s="49"/>
    </row>
    <row r="32" spans="1:12" ht="57.75" customHeight="1">
      <c r="A32" s="14">
        <v>41573</v>
      </c>
      <c r="B32" s="140" t="s">
        <v>27</v>
      </c>
      <c r="C32" s="853" t="s">
        <v>706</v>
      </c>
      <c r="D32" s="854"/>
      <c r="E32" s="854"/>
      <c r="F32" s="854"/>
      <c r="G32" s="854"/>
      <c r="H32" s="854"/>
      <c r="I32" s="854"/>
      <c r="J32" s="855"/>
      <c r="K32" s="573"/>
      <c r="L32" s="277" t="s">
        <v>1064</v>
      </c>
    </row>
    <row r="33" spans="1:12" ht="20.100000000000001" customHeight="1" thickBot="1">
      <c r="A33" s="141">
        <v>41599</v>
      </c>
      <c r="B33" s="142" t="s">
        <v>106</v>
      </c>
      <c r="C33" s="1113" t="s">
        <v>241</v>
      </c>
      <c r="D33" s="1114"/>
      <c r="E33" s="1114"/>
      <c r="F33" s="1114"/>
      <c r="G33" s="1114"/>
      <c r="H33" s="1114"/>
      <c r="I33" s="1114"/>
      <c r="J33" s="1115"/>
      <c r="K33" s="650"/>
      <c r="L33" s="26"/>
    </row>
    <row r="34" spans="1:12" ht="20.100000000000001" customHeight="1" thickTop="1">
      <c r="A34" s="67">
        <v>41677</v>
      </c>
      <c r="B34" s="68" t="s">
        <v>55</v>
      </c>
      <c r="C34" s="989" t="s">
        <v>261</v>
      </c>
      <c r="D34" s="990"/>
      <c r="E34" s="990"/>
      <c r="F34" s="990"/>
      <c r="G34" s="990"/>
      <c r="H34" s="990"/>
      <c r="I34" s="990"/>
      <c r="J34" s="991"/>
      <c r="K34" s="616"/>
      <c r="L34" s="79"/>
    </row>
    <row r="35" spans="1:12" ht="16.5" thickBot="1">
      <c r="A35" s="17">
        <v>41812</v>
      </c>
      <c r="B35" s="18" t="s">
        <v>116</v>
      </c>
      <c r="C35" s="26"/>
      <c r="D35" s="26"/>
      <c r="E35" s="26"/>
      <c r="F35" s="26"/>
      <c r="G35" s="26"/>
      <c r="H35" s="26"/>
      <c r="I35" s="26"/>
      <c r="J35" s="26">
        <v>1700</v>
      </c>
      <c r="K35" s="26"/>
      <c r="L35" s="26" t="s">
        <v>314</v>
      </c>
    </row>
    <row r="36" spans="1:12" ht="20.100000000000001" customHeight="1" thickTop="1">
      <c r="A36" s="67">
        <v>42043</v>
      </c>
      <c r="B36" s="68" t="s">
        <v>116</v>
      </c>
      <c r="C36" s="79"/>
      <c r="D36" s="79"/>
      <c r="E36" s="79"/>
      <c r="F36" s="79"/>
      <c r="G36" s="79"/>
      <c r="H36" s="79"/>
      <c r="I36" s="79"/>
      <c r="J36" s="79">
        <v>1480</v>
      </c>
      <c r="K36" s="79"/>
      <c r="L36" s="79" t="s">
        <v>314</v>
      </c>
    </row>
    <row r="37" spans="1:12" ht="20.100000000000001" customHeight="1" thickBot="1">
      <c r="A37" s="285">
        <v>42135</v>
      </c>
      <c r="B37" s="18" t="s">
        <v>116</v>
      </c>
      <c r="C37" s="26"/>
      <c r="D37" s="26"/>
      <c r="E37" s="26"/>
      <c r="F37" s="26"/>
      <c r="G37" s="26"/>
      <c r="H37" s="26"/>
      <c r="I37" s="26"/>
      <c r="J37" s="26">
        <v>1375</v>
      </c>
      <c r="K37" s="26"/>
      <c r="L37" s="26" t="s">
        <v>314</v>
      </c>
    </row>
    <row r="38" spans="1:12" ht="32.25" customHeight="1" thickTop="1">
      <c r="A38" s="67">
        <v>42558</v>
      </c>
      <c r="B38" s="68" t="s">
        <v>18</v>
      </c>
      <c r="C38" s="877" t="s">
        <v>969</v>
      </c>
      <c r="D38" s="878"/>
      <c r="E38" s="878"/>
      <c r="F38" s="878"/>
      <c r="G38" s="878"/>
      <c r="H38" s="878"/>
      <c r="I38" s="878"/>
      <c r="J38" s="879"/>
      <c r="K38" s="586"/>
      <c r="L38" s="79" t="s">
        <v>965</v>
      </c>
    </row>
    <row r="39" spans="1:12" ht="25.5" customHeight="1">
      <c r="A39" s="287">
        <v>42559</v>
      </c>
      <c r="B39" s="288" t="s">
        <v>4</v>
      </c>
      <c r="C39" s="837" t="s">
        <v>966</v>
      </c>
      <c r="D39" s="841"/>
      <c r="E39" s="841"/>
      <c r="F39" s="841"/>
      <c r="G39" s="841"/>
      <c r="H39" s="841"/>
      <c r="I39" s="841"/>
      <c r="J39" s="838"/>
      <c r="K39" s="566"/>
      <c r="L39" s="49"/>
    </row>
    <row r="40" spans="1:12" ht="20.100000000000001" customHeight="1">
      <c r="A40" s="287">
        <v>42580</v>
      </c>
      <c r="B40" s="288" t="s">
        <v>116</v>
      </c>
      <c r="C40" s="49"/>
      <c r="D40" s="49"/>
      <c r="E40" s="49"/>
      <c r="F40" s="49"/>
      <c r="G40" s="49"/>
      <c r="H40" s="49">
        <v>4335</v>
      </c>
      <c r="I40" s="49">
        <v>100</v>
      </c>
      <c r="J40" s="49"/>
      <c r="K40" s="49"/>
      <c r="L40" s="49" t="s">
        <v>45</v>
      </c>
    </row>
    <row r="41" spans="1:12" ht="20.100000000000001" customHeight="1" thickBot="1">
      <c r="A41" s="32">
        <v>42640</v>
      </c>
      <c r="B41" s="33" t="s">
        <v>11</v>
      </c>
      <c r="C41" s="35">
        <v>115</v>
      </c>
      <c r="D41" s="35">
        <f>+C41*(100-E41)/100</f>
        <v>11.5</v>
      </c>
      <c r="E41" s="35">
        <v>90</v>
      </c>
      <c r="F41" s="35"/>
      <c r="G41" s="35">
        <v>165</v>
      </c>
      <c r="H41" s="35"/>
      <c r="I41" s="35"/>
      <c r="J41" s="35"/>
      <c r="K41" s="35"/>
      <c r="L41" s="35" t="s">
        <v>993</v>
      </c>
    </row>
    <row r="42" spans="1:12" ht="20.100000000000001" customHeight="1" thickTop="1">
      <c r="A42" s="286">
        <v>42752</v>
      </c>
      <c r="B42" s="289" t="s">
        <v>11</v>
      </c>
      <c r="C42" s="126">
        <v>60</v>
      </c>
      <c r="D42" s="126">
        <f>+C42*(100-E42)/100</f>
        <v>6</v>
      </c>
      <c r="E42" s="126">
        <v>90</v>
      </c>
      <c r="F42" s="126"/>
      <c r="G42" s="126">
        <v>185</v>
      </c>
      <c r="H42" s="126"/>
      <c r="I42" s="126"/>
      <c r="J42" s="126"/>
      <c r="K42" s="126"/>
      <c r="L42" s="126" t="s">
        <v>1007</v>
      </c>
    </row>
    <row r="43" spans="1:12" s="218" customFormat="1" ht="24.75" customHeight="1">
      <c r="A43" s="38">
        <v>42780</v>
      </c>
      <c r="B43" s="39" t="s">
        <v>106</v>
      </c>
      <c r="C43" s="1107" t="s">
        <v>1085</v>
      </c>
      <c r="D43" s="1108"/>
      <c r="E43" s="1108"/>
      <c r="F43" s="1108"/>
      <c r="G43" s="1108"/>
      <c r="H43" s="1108"/>
      <c r="I43" s="1108"/>
      <c r="J43" s="1109"/>
      <c r="K43" s="648"/>
      <c r="L43" s="88"/>
    </row>
    <row r="44" spans="1:12">
      <c r="A44" s="306">
        <v>42819</v>
      </c>
      <c r="B44" s="307" t="s">
        <v>116</v>
      </c>
      <c r="C44" s="305"/>
      <c r="D44" s="49"/>
      <c r="E44" s="305"/>
      <c r="F44" s="305"/>
      <c r="G44" s="305"/>
      <c r="H44" s="305"/>
      <c r="I44" s="305"/>
      <c r="J44" s="305">
        <v>2790</v>
      </c>
      <c r="L44" s="15" t="s">
        <v>9</v>
      </c>
    </row>
    <row r="45" spans="1:12">
      <c r="A45" s="14">
        <v>42867</v>
      </c>
      <c r="B45" s="1" t="s">
        <v>55</v>
      </c>
      <c r="C45" s="1110" t="s">
        <v>1115</v>
      </c>
      <c r="D45" s="1111"/>
      <c r="E45" s="1111"/>
      <c r="F45" s="1111"/>
      <c r="G45" s="1111"/>
      <c r="H45" s="1111"/>
      <c r="I45" s="1111"/>
      <c r="J45" s="1112"/>
      <c r="K45" s="649"/>
      <c r="L45" s="49"/>
    </row>
    <row r="46" spans="1:12" ht="20.100000000000001" customHeight="1" thickBot="1">
      <c r="A46" s="32">
        <v>43312</v>
      </c>
      <c r="B46" s="33" t="s">
        <v>18</v>
      </c>
      <c r="C46" s="859" t="s">
        <v>1260</v>
      </c>
      <c r="D46" s="860"/>
      <c r="E46" s="860"/>
      <c r="F46" s="860"/>
      <c r="G46" s="860"/>
      <c r="H46" s="860"/>
      <c r="I46" s="860"/>
      <c r="J46" s="861"/>
      <c r="K46" s="574"/>
      <c r="L46" s="35"/>
    </row>
    <row r="47" spans="1:12" ht="16.5" thickTop="1">
      <c r="A47" s="504"/>
      <c r="B47" s="506"/>
      <c r="C47" s="126"/>
      <c r="D47" s="126">
        <f t="shared" ref="D47:D56" si="0">+C47*(100-E47)/100</f>
        <v>0</v>
      </c>
      <c r="E47" s="126"/>
      <c r="F47" s="126"/>
      <c r="G47" s="126"/>
      <c r="H47" s="126"/>
      <c r="I47" s="126"/>
      <c r="J47" s="126"/>
      <c r="K47" s="126"/>
      <c r="L47" s="126"/>
    </row>
    <row r="48" spans="1:12">
      <c r="A48" s="14"/>
      <c r="B48" s="1"/>
      <c r="C48" s="49"/>
      <c r="D48" s="49">
        <f t="shared" si="0"/>
        <v>0</v>
      </c>
      <c r="E48" s="49"/>
      <c r="F48" s="49"/>
      <c r="G48" s="49"/>
      <c r="H48" s="49"/>
      <c r="I48" s="49"/>
      <c r="J48" s="49"/>
      <c r="K48" s="49"/>
      <c r="L48" s="49"/>
    </row>
    <row r="49" spans="1:12">
      <c r="A49" s="14"/>
      <c r="B49" s="1"/>
      <c r="C49" s="49"/>
      <c r="D49" s="49">
        <f t="shared" si="0"/>
        <v>0</v>
      </c>
      <c r="E49" s="49"/>
      <c r="F49" s="49"/>
      <c r="G49" s="49"/>
      <c r="H49" s="49"/>
      <c r="I49" s="49"/>
      <c r="J49" s="49"/>
      <c r="K49" s="49"/>
      <c r="L49" s="49"/>
    </row>
    <row r="50" spans="1:12">
      <c r="A50" s="14"/>
      <c r="B50" s="1"/>
      <c r="C50" s="49"/>
      <c r="D50" s="49">
        <f t="shared" si="0"/>
        <v>0</v>
      </c>
      <c r="E50" s="49"/>
      <c r="F50" s="49"/>
      <c r="G50" s="49"/>
      <c r="H50" s="49"/>
      <c r="I50" s="49"/>
      <c r="J50" s="49"/>
      <c r="K50" s="49"/>
      <c r="L50" s="49"/>
    </row>
    <row r="51" spans="1:12">
      <c r="A51" s="14"/>
      <c r="B51" s="1"/>
      <c r="C51" s="49"/>
      <c r="D51" s="49">
        <f t="shared" si="0"/>
        <v>0</v>
      </c>
      <c r="E51" s="49"/>
      <c r="F51" s="49"/>
      <c r="G51" s="49"/>
      <c r="H51" s="49"/>
      <c r="I51" s="49"/>
      <c r="J51" s="49"/>
      <c r="K51" s="49"/>
      <c r="L51" s="49"/>
    </row>
    <row r="52" spans="1:12" ht="20.100000000000001" customHeight="1">
      <c r="A52" s="14"/>
      <c r="B52" s="1"/>
      <c r="C52" s="49"/>
      <c r="D52" s="49">
        <f t="shared" si="0"/>
        <v>0</v>
      </c>
      <c r="E52" s="49"/>
      <c r="F52" s="49"/>
      <c r="G52" s="49"/>
      <c r="H52" s="49"/>
      <c r="I52" s="49"/>
      <c r="J52" s="49"/>
      <c r="K52" s="49"/>
      <c r="L52" s="49"/>
    </row>
    <row r="53" spans="1:12" ht="20.100000000000001" customHeight="1">
      <c r="A53" s="14"/>
      <c r="B53" s="1"/>
      <c r="C53" s="49"/>
      <c r="D53" s="49">
        <f t="shared" si="0"/>
        <v>0</v>
      </c>
      <c r="E53" s="49"/>
      <c r="F53" s="49"/>
      <c r="G53" s="49"/>
      <c r="H53" s="49"/>
      <c r="I53" s="49"/>
      <c r="J53" s="49"/>
      <c r="K53" s="49"/>
      <c r="L53" s="49"/>
    </row>
    <row r="54" spans="1:12">
      <c r="A54" s="14"/>
      <c r="B54" s="1"/>
      <c r="C54" s="49"/>
      <c r="D54" s="49">
        <f t="shared" si="0"/>
        <v>0</v>
      </c>
      <c r="E54" s="49"/>
      <c r="F54" s="49"/>
      <c r="G54" s="49"/>
      <c r="H54" s="49"/>
      <c r="I54" s="49"/>
      <c r="J54" s="49"/>
      <c r="K54" s="49"/>
      <c r="L54" s="49"/>
    </row>
    <row r="55" spans="1:12" ht="20.100000000000001" customHeight="1">
      <c r="A55" s="14"/>
      <c r="B55" s="1"/>
      <c r="C55" s="49"/>
      <c r="D55" s="49">
        <f t="shared" si="0"/>
        <v>0</v>
      </c>
      <c r="E55" s="49"/>
      <c r="F55" s="49"/>
      <c r="G55" s="49"/>
      <c r="H55" s="49"/>
      <c r="I55" s="49"/>
      <c r="J55" s="49"/>
      <c r="K55" s="49"/>
      <c r="L55" s="49"/>
    </row>
    <row r="56" spans="1:12" ht="20.100000000000001" customHeight="1">
      <c r="A56" s="14"/>
      <c r="B56" s="1"/>
      <c r="C56" s="49"/>
      <c r="D56" s="49">
        <f t="shared" si="0"/>
        <v>0</v>
      </c>
      <c r="E56" s="49"/>
      <c r="F56" s="49"/>
      <c r="G56" s="49"/>
      <c r="H56" s="49"/>
      <c r="I56" s="49"/>
      <c r="J56" s="49"/>
      <c r="K56" s="49"/>
      <c r="L56" s="49"/>
    </row>
    <row r="57" spans="1:12" ht="20.100000000000001" customHeight="1">
      <c r="A57" s="14"/>
      <c r="B57" s="1"/>
      <c r="C57" s="1"/>
      <c r="D57" s="1"/>
      <c r="E57" s="1"/>
      <c r="F57" s="1"/>
      <c r="G57" s="1"/>
      <c r="H57" s="1"/>
      <c r="I57" s="1"/>
      <c r="J57" s="1"/>
      <c r="K57" s="623"/>
    </row>
    <row r="58" spans="1:12" ht="20.100000000000001" customHeight="1">
      <c r="A58" s="14"/>
      <c r="B58" s="1"/>
      <c r="C58" s="1"/>
      <c r="D58" s="1"/>
      <c r="E58" s="1"/>
      <c r="F58" s="1"/>
      <c r="G58" s="1"/>
      <c r="H58" s="1"/>
      <c r="I58" s="1"/>
      <c r="J58" s="1"/>
      <c r="K58" s="623"/>
    </row>
    <row r="59" spans="1:12" ht="20.100000000000001" customHeight="1">
      <c r="A59" s="14"/>
      <c r="B59" s="1"/>
      <c r="C59" s="1"/>
      <c r="D59" s="1"/>
      <c r="E59" s="1"/>
      <c r="F59" s="1"/>
      <c r="G59" s="1"/>
      <c r="H59" s="1"/>
      <c r="I59" s="1"/>
      <c r="J59" s="1"/>
      <c r="K59" s="623"/>
    </row>
    <row r="60" spans="1:12" ht="20.100000000000001" customHeight="1">
      <c r="A60" s="14"/>
      <c r="B60" s="1"/>
      <c r="C60" s="1"/>
      <c r="D60" s="1"/>
      <c r="E60" s="1"/>
      <c r="F60" s="1"/>
      <c r="G60" s="1"/>
      <c r="H60" s="1"/>
      <c r="I60" s="1"/>
      <c r="J60" s="1"/>
      <c r="K60" s="623"/>
    </row>
    <row r="61" spans="1:12">
      <c r="A61" s="14"/>
      <c r="B61" s="1"/>
      <c r="C61" s="1"/>
      <c r="D61" s="1"/>
      <c r="E61" s="1"/>
      <c r="F61" s="1"/>
      <c r="G61" s="1"/>
      <c r="H61" s="1"/>
      <c r="I61" s="1"/>
      <c r="J61" s="1"/>
      <c r="K61" s="623"/>
    </row>
    <row r="62" spans="1:12" ht="20.100000000000001" customHeight="1">
      <c r="A62" s="14"/>
      <c r="B62" s="1"/>
      <c r="C62" s="1"/>
      <c r="D62" s="1"/>
      <c r="E62" s="1"/>
      <c r="F62" s="1"/>
      <c r="G62" s="1"/>
      <c r="H62" s="1"/>
      <c r="I62" s="1"/>
      <c r="J62" s="1"/>
      <c r="K62" s="623"/>
    </row>
    <row r="63" spans="1:12" ht="20.100000000000001" customHeight="1">
      <c r="A63" s="14"/>
      <c r="B63" s="1"/>
      <c r="C63" s="1"/>
      <c r="D63" s="1"/>
      <c r="E63" s="1"/>
      <c r="F63" s="1"/>
      <c r="G63" s="1"/>
      <c r="H63" s="1"/>
      <c r="I63" s="1"/>
      <c r="J63" s="1"/>
      <c r="K63" s="623"/>
    </row>
    <row r="64" spans="1:12">
      <c r="A64" s="14"/>
      <c r="B64" s="1"/>
      <c r="C64" s="1"/>
      <c r="D64" s="1"/>
      <c r="E64" s="1"/>
      <c r="F64" s="1"/>
      <c r="G64" s="1"/>
      <c r="H64" s="1"/>
      <c r="I64" s="1"/>
      <c r="J64" s="1"/>
      <c r="K64" s="623"/>
    </row>
    <row r="65" spans="1:11">
      <c r="A65" s="14"/>
      <c r="B65" s="1"/>
      <c r="C65" s="1"/>
      <c r="D65" s="1"/>
      <c r="E65" s="1"/>
      <c r="F65" s="1"/>
      <c r="G65" s="1"/>
      <c r="H65" s="1"/>
      <c r="I65" s="1"/>
      <c r="J65" s="1"/>
      <c r="K65" s="623"/>
    </row>
    <row r="66" spans="1:11">
      <c r="A66" s="14"/>
      <c r="B66" s="1"/>
      <c r="C66" s="1"/>
      <c r="D66" s="1"/>
      <c r="E66" s="1"/>
      <c r="F66" s="1"/>
      <c r="G66" s="1"/>
      <c r="H66" s="1"/>
      <c r="I66" s="1"/>
      <c r="J66" s="1"/>
      <c r="K66" s="623"/>
    </row>
    <row r="67" spans="1:11">
      <c r="A67" s="14"/>
      <c r="B67" s="1"/>
      <c r="C67" s="1"/>
      <c r="D67" s="1"/>
      <c r="E67" s="1"/>
      <c r="F67" s="1"/>
      <c r="G67" s="1"/>
      <c r="H67" s="1"/>
      <c r="I67" s="1"/>
      <c r="J67" s="1"/>
      <c r="K67" s="623"/>
    </row>
    <row r="68" spans="1:11">
      <c r="A68" s="14"/>
      <c r="B68" s="1"/>
      <c r="C68" s="1"/>
      <c r="D68" s="1"/>
      <c r="E68" s="1"/>
      <c r="F68" s="1"/>
      <c r="G68" s="1"/>
      <c r="H68" s="1"/>
      <c r="I68" s="1"/>
      <c r="J68" s="1"/>
      <c r="K68" s="623"/>
    </row>
    <row r="69" spans="1:11">
      <c r="A69" s="14"/>
      <c r="B69" s="1"/>
      <c r="C69" s="1"/>
      <c r="D69" s="1"/>
      <c r="E69" s="1"/>
      <c r="F69" s="1"/>
      <c r="G69" s="1"/>
      <c r="H69" s="1"/>
      <c r="I69" s="1"/>
      <c r="J69" s="1"/>
      <c r="K69" s="623"/>
    </row>
    <row r="70" spans="1:11" ht="20.100000000000001" customHeight="1">
      <c r="A70" s="14"/>
      <c r="B70" s="1"/>
      <c r="C70" s="1"/>
      <c r="D70" s="1"/>
      <c r="E70" s="1"/>
      <c r="F70" s="1"/>
      <c r="G70" s="1"/>
      <c r="H70" s="1"/>
      <c r="I70" s="1"/>
      <c r="J70" s="1"/>
      <c r="K70" s="623"/>
    </row>
    <row r="71" spans="1:11">
      <c r="A71" s="14"/>
      <c r="B71" s="1"/>
      <c r="C71" s="1"/>
      <c r="D71" s="1"/>
      <c r="E71" s="1"/>
      <c r="F71" s="1"/>
      <c r="G71" s="1"/>
      <c r="H71" s="1"/>
      <c r="I71" s="1"/>
      <c r="J71" s="1"/>
      <c r="K71" s="623"/>
    </row>
    <row r="72" spans="1:11" ht="20.100000000000001" customHeight="1">
      <c r="A72" s="14"/>
      <c r="B72" s="1"/>
      <c r="C72" s="1"/>
      <c r="D72" s="1"/>
      <c r="E72" s="1"/>
      <c r="F72" s="1"/>
      <c r="G72" s="1"/>
      <c r="H72" s="1"/>
      <c r="I72" s="1"/>
      <c r="J72" s="1"/>
      <c r="K72" s="623"/>
    </row>
    <row r="73" spans="1:11">
      <c r="A73" s="14"/>
      <c r="B73" s="1"/>
      <c r="C73" s="1"/>
      <c r="D73" s="1"/>
      <c r="E73" s="1"/>
      <c r="F73" s="1"/>
      <c r="G73" s="1"/>
      <c r="H73" s="1"/>
      <c r="I73" s="1"/>
      <c r="J73" s="1"/>
      <c r="K73" s="623"/>
    </row>
    <row r="74" spans="1:11">
      <c r="A74" s="14"/>
      <c r="B74" s="1"/>
      <c r="C74" s="1"/>
      <c r="D74" s="1"/>
      <c r="E74" s="1"/>
      <c r="F74" s="1"/>
      <c r="G74" s="1"/>
      <c r="H74" s="1"/>
      <c r="I74" s="1"/>
      <c r="J74" s="1"/>
      <c r="K74" s="623"/>
    </row>
    <row r="75" spans="1:11">
      <c r="A75" s="14"/>
      <c r="B75" s="1"/>
      <c r="C75" s="1"/>
      <c r="D75" s="1"/>
      <c r="E75" s="1"/>
      <c r="F75" s="1"/>
      <c r="G75" s="1"/>
      <c r="H75" s="1"/>
      <c r="I75" s="1"/>
      <c r="J75" s="1"/>
      <c r="K75" s="623"/>
    </row>
    <row r="76" spans="1:11">
      <c r="A76" s="14"/>
      <c r="B76" s="1"/>
      <c r="C76" s="1"/>
      <c r="D76" s="1"/>
      <c r="E76" s="1"/>
      <c r="F76" s="1"/>
      <c r="G76" s="1"/>
      <c r="H76" s="1"/>
      <c r="I76" s="1"/>
      <c r="J76" s="1"/>
      <c r="K76" s="623"/>
    </row>
    <row r="77" spans="1:11">
      <c r="A77" s="14"/>
      <c r="B77" s="1"/>
      <c r="C77" s="1"/>
      <c r="D77" s="1"/>
      <c r="E77" s="1"/>
      <c r="F77" s="1"/>
      <c r="G77" s="1"/>
      <c r="H77" s="1"/>
      <c r="I77" s="1"/>
      <c r="J77" s="1"/>
      <c r="K77" s="623"/>
    </row>
    <row r="78" spans="1:11" ht="20.100000000000001" customHeight="1">
      <c r="A78" s="14"/>
      <c r="B78" s="1"/>
      <c r="C78" s="1"/>
      <c r="D78" s="1"/>
      <c r="E78" s="1"/>
      <c r="F78" s="1"/>
      <c r="G78" s="1"/>
      <c r="H78" s="1"/>
      <c r="I78" s="1"/>
      <c r="J78" s="1"/>
      <c r="K78" s="623"/>
    </row>
    <row r="79" spans="1:11" ht="20.100000000000001" customHeight="1">
      <c r="A79" s="14"/>
      <c r="B79" s="1"/>
      <c r="C79" s="1"/>
      <c r="D79" s="1"/>
      <c r="E79" s="1"/>
      <c r="F79" s="1"/>
      <c r="G79" s="1"/>
      <c r="H79" s="1"/>
      <c r="I79" s="1"/>
      <c r="J79" s="1"/>
      <c r="K79" s="623"/>
    </row>
    <row r="80" spans="1:11" ht="20.100000000000001" customHeight="1">
      <c r="A80" s="14"/>
      <c r="B80" s="1"/>
      <c r="C80" s="1"/>
      <c r="D80" s="1"/>
      <c r="E80" s="1"/>
      <c r="F80" s="1"/>
      <c r="G80" s="1"/>
      <c r="H80" s="1"/>
      <c r="I80" s="1"/>
      <c r="J80" s="1"/>
      <c r="K80" s="623"/>
    </row>
    <row r="81" spans="1:11" ht="20.100000000000001" customHeight="1">
      <c r="A81" s="14"/>
      <c r="B81" s="1"/>
      <c r="C81" s="1"/>
      <c r="D81" s="1"/>
      <c r="E81" s="1"/>
      <c r="F81" s="1"/>
      <c r="G81" s="1"/>
      <c r="H81" s="1"/>
      <c r="I81" s="1"/>
      <c r="J81" s="1"/>
      <c r="K81" s="623"/>
    </row>
    <row r="82" spans="1:11" ht="20.100000000000001" customHeight="1">
      <c r="A82" s="14"/>
      <c r="B82" s="1"/>
      <c r="C82" s="1"/>
      <c r="D82" s="1"/>
      <c r="E82" s="1"/>
      <c r="F82" s="1"/>
      <c r="G82" s="1"/>
      <c r="H82" s="1"/>
      <c r="I82" s="1"/>
      <c r="J82" s="1"/>
      <c r="K82" s="623"/>
    </row>
    <row r="83" spans="1:11" ht="20.100000000000001" customHeight="1">
      <c r="A83" s="14"/>
      <c r="B83" s="1"/>
      <c r="C83" s="1"/>
      <c r="D83" s="1"/>
      <c r="E83" s="1"/>
      <c r="F83" s="1"/>
      <c r="G83" s="1"/>
      <c r="H83" s="1"/>
      <c r="I83" s="1"/>
      <c r="J83" s="1"/>
      <c r="K83" s="623"/>
    </row>
    <row r="84" spans="1:11" ht="20.100000000000001" customHeight="1">
      <c r="A84" s="14"/>
      <c r="B84" s="1"/>
      <c r="C84" s="1"/>
      <c r="D84" s="1"/>
      <c r="E84" s="1"/>
      <c r="F84" s="1"/>
      <c r="G84" s="1"/>
      <c r="H84" s="1"/>
      <c r="I84" s="1"/>
      <c r="J84" s="1"/>
      <c r="K84" s="623"/>
    </row>
    <row r="85" spans="1:11" ht="20.100000000000001" customHeight="1">
      <c r="A85" s="14"/>
      <c r="B85" s="1"/>
      <c r="C85" s="1"/>
      <c r="D85" s="1"/>
      <c r="E85" s="1"/>
      <c r="F85" s="1"/>
      <c r="G85" s="1"/>
      <c r="H85" s="1"/>
      <c r="I85" s="1"/>
      <c r="J85" s="1"/>
      <c r="K85" s="623"/>
    </row>
    <row r="86" spans="1:11">
      <c r="A86" s="14"/>
      <c r="B86" s="1"/>
      <c r="C86" s="1"/>
      <c r="D86" s="1"/>
      <c r="E86" s="1"/>
      <c r="F86" s="1"/>
      <c r="G86" s="1"/>
      <c r="H86" s="1"/>
      <c r="I86" s="1"/>
      <c r="J86" s="1"/>
      <c r="K86" s="623"/>
    </row>
    <row r="87" spans="1:11" ht="20.100000000000001" customHeight="1">
      <c r="A87" s="14"/>
      <c r="B87" s="1"/>
      <c r="C87" s="1"/>
      <c r="D87" s="1"/>
      <c r="E87" s="1"/>
      <c r="F87" s="1"/>
      <c r="G87" s="1"/>
      <c r="H87" s="1"/>
      <c r="I87" s="1"/>
      <c r="J87" s="1"/>
      <c r="K87" s="623"/>
    </row>
    <row r="88" spans="1:11">
      <c r="A88" s="14"/>
      <c r="B88" s="1"/>
      <c r="C88" s="1"/>
      <c r="D88" s="1"/>
      <c r="E88" s="1"/>
      <c r="F88" s="1"/>
      <c r="G88" s="1"/>
      <c r="H88" s="1"/>
      <c r="I88" s="1"/>
      <c r="J88" s="1"/>
      <c r="K88" s="623"/>
    </row>
    <row r="89" spans="1:11" ht="20.100000000000001" customHeight="1">
      <c r="A89" s="14"/>
      <c r="B89" s="1"/>
      <c r="C89" s="1"/>
      <c r="D89" s="1"/>
      <c r="E89" s="1"/>
      <c r="F89" s="1"/>
      <c r="G89" s="1"/>
      <c r="H89" s="1"/>
      <c r="I89" s="1"/>
      <c r="J89" s="1"/>
      <c r="K89" s="623"/>
    </row>
    <row r="90" spans="1:11">
      <c r="A90" s="14"/>
      <c r="B90" s="1"/>
      <c r="C90" s="1"/>
      <c r="D90" s="1"/>
      <c r="E90" s="1"/>
      <c r="F90" s="1"/>
      <c r="G90" s="1"/>
      <c r="H90" s="1"/>
      <c r="I90" s="1"/>
      <c r="J90" s="1"/>
      <c r="K90" s="623"/>
    </row>
    <row r="91" spans="1:11">
      <c r="A91" s="14"/>
      <c r="B91" s="1"/>
      <c r="C91" s="1"/>
      <c r="D91" s="1"/>
      <c r="E91" s="1"/>
      <c r="F91" s="1"/>
      <c r="G91" s="1"/>
      <c r="H91" s="1"/>
      <c r="I91" s="1"/>
      <c r="J91" s="1"/>
      <c r="K91" s="623"/>
    </row>
    <row r="92" spans="1:11">
      <c r="A92" s="14"/>
      <c r="B92" s="1"/>
      <c r="C92" s="1"/>
      <c r="D92" s="1"/>
      <c r="E92" s="1"/>
      <c r="F92" s="1"/>
      <c r="G92" s="1"/>
      <c r="H92" s="1"/>
      <c r="I92" s="1"/>
      <c r="J92" s="1"/>
      <c r="K92" s="623"/>
    </row>
    <row r="93" spans="1:11" ht="20.100000000000001" customHeight="1">
      <c r="A93" s="14"/>
      <c r="B93" s="1"/>
      <c r="C93" s="1"/>
      <c r="D93" s="1"/>
      <c r="E93" s="1"/>
      <c r="F93" s="1"/>
      <c r="G93" s="1"/>
      <c r="H93" s="1"/>
      <c r="I93" s="1"/>
      <c r="J93" s="1"/>
      <c r="K93" s="623"/>
    </row>
    <row r="94" spans="1:11" ht="20.100000000000001" customHeight="1">
      <c r="A94" s="14"/>
      <c r="B94" s="1"/>
      <c r="C94" s="1"/>
      <c r="D94" s="1"/>
      <c r="E94" s="1"/>
      <c r="F94" s="1"/>
      <c r="G94" s="1"/>
      <c r="H94" s="1"/>
      <c r="I94" s="1"/>
      <c r="J94" s="1"/>
      <c r="K94" s="623"/>
    </row>
    <row r="95" spans="1:11" ht="20.100000000000001" customHeight="1">
      <c r="A95" s="14"/>
      <c r="B95" s="1"/>
      <c r="C95" s="1"/>
      <c r="D95" s="1"/>
      <c r="E95" s="1"/>
      <c r="F95" s="1"/>
      <c r="G95" s="1"/>
      <c r="H95" s="1"/>
      <c r="I95" s="1"/>
      <c r="J95" s="1"/>
      <c r="K95" s="623"/>
    </row>
    <row r="96" spans="1:11" ht="20.100000000000001" customHeight="1">
      <c r="A96" s="14"/>
      <c r="B96" s="1"/>
      <c r="C96" s="1"/>
      <c r="D96" s="1"/>
      <c r="E96" s="1"/>
      <c r="F96" s="1"/>
      <c r="G96" s="1"/>
      <c r="H96" s="1"/>
      <c r="I96" s="1"/>
      <c r="J96" s="1"/>
      <c r="K96" s="623"/>
    </row>
    <row r="97" spans="1:11">
      <c r="A97" s="14"/>
      <c r="B97" s="1"/>
      <c r="C97" s="1"/>
      <c r="D97" s="1"/>
      <c r="E97" s="1"/>
      <c r="F97" s="1"/>
      <c r="G97" s="1"/>
      <c r="H97" s="1"/>
      <c r="I97" s="1"/>
      <c r="J97" s="1"/>
      <c r="K97" s="623"/>
    </row>
    <row r="98" spans="1:11">
      <c r="A98" s="14"/>
      <c r="B98" s="1"/>
      <c r="C98" s="1"/>
      <c r="D98" s="1"/>
      <c r="E98" s="1"/>
      <c r="F98" s="1"/>
      <c r="G98" s="1"/>
      <c r="H98" s="1"/>
      <c r="I98" s="1"/>
      <c r="J98" s="1"/>
      <c r="K98" s="623"/>
    </row>
    <row r="99" spans="1:11">
      <c r="A99" s="14"/>
      <c r="B99" s="1"/>
      <c r="C99" s="1"/>
      <c r="D99" s="1"/>
      <c r="E99" s="1"/>
      <c r="F99" s="1"/>
      <c r="G99" s="1"/>
      <c r="H99" s="1"/>
      <c r="I99" s="1"/>
      <c r="J99" s="1"/>
      <c r="K99" s="623"/>
    </row>
    <row r="100" spans="1:11" ht="20.100000000000001" customHeight="1">
      <c r="A100" s="14"/>
      <c r="B100" s="1"/>
      <c r="C100" s="1"/>
      <c r="D100" s="1"/>
      <c r="E100" s="1"/>
      <c r="F100" s="1"/>
      <c r="G100" s="1"/>
      <c r="H100" s="1"/>
      <c r="I100" s="1"/>
      <c r="J100" s="1"/>
      <c r="K100" s="623"/>
    </row>
    <row r="101" spans="1:11">
      <c r="A101" s="14"/>
      <c r="B101" s="1"/>
      <c r="C101" s="1"/>
      <c r="D101" s="1"/>
      <c r="E101" s="1"/>
      <c r="F101" s="1"/>
      <c r="G101" s="1"/>
      <c r="H101" s="1"/>
      <c r="I101" s="1"/>
      <c r="J101" s="1"/>
      <c r="K101" s="623"/>
    </row>
    <row r="102" spans="1:11">
      <c r="A102" s="14"/>
      <c r="B102" s="1"/>
      <c r="C102" s="1"/>
      <c r="D102" s="1"/>
      <c r="E102" s="1"/>
      <c r="F102" s="1"/>
      <c r="G102" s="1"/>
      <c r="H102" s="1"/>
      <c r="I102" s="1"/>
      <c r="J102" s="1"/>
      <c r="K102" s="623"/>
    </row>
    <row r="103" spans="1:11">
      <c r="A103" s="14"/>
      <c r="B103" s="1"/>
      <c r="C103" s="1"/>
      <c r="D103" s="1"/>
      <c r="E103" s="1"/>
      <c r="F103" s="1"/>
      <c r="G103" s="1"/>
      <c r="H103" s="1"/>
      <c r="I103" s="1"/>
      <c r="J103" s="1"/>
      <c r="K103" s="623"/>
    </row>
    <row r="104" spans="1:11" ht="20.100000000000001" customHeight="1">
      <c r="A104" s="14"/>
      <c r="B104" s="1"/>
      <c r="C104" s="1"/>
      <c r="D104" s="1"/>
      <c r="E104" s="1"/>
      <c r="F104" s="1"/>
      <c r="G104" s="1"/>
      <c r="H104" s="1"/>
      <c r="I104" s="1"/>
      <c r="J104" s="1"/>
      <c r="K104" s="623"/>
    </row>
    <row r="105" spans="1:11" ht="20.100000000000001" customHeight="1">
      <c r="A105" s="14"/>
      <c r="B105" s="1"/>
      <c r="C105" s="1"/>
      <c r="D105" s="1"/>
      <c r="E105" s="1"/>
      <c r="F105" s="1"/>
      <c r="G105" s="1"/>
      <c r="H105" s="1"/>
      <c r="I105" s="1"/>
      <c r="J105" s="1"/>
      <c r="K105" s="623"/>
    </row>
    <row r="106" spans="1:11">
      <c r="A106" s="14"/>
      <c r="B106" s="1"/>
      <c r="C106" s="1"/>
      <c r="D106" s="1"/>
      <c r="E106" s="1"/>
      <c r="F106" s="1"/>
      <c r="G106" s="1"/>
      <c r="H106" s="1"/>
      <c r="I106" s="1"/>
      <c r="J106" s="1"/>
      <c r="K106" s="623"/>
    </row>
    <row r="107" spans="1:11">
      <c r="A107" s="14"/>
      <c r="B107" s="1"/>
      <c r="C107" s="1"/>
      <c r="D107" s="1"/>
      <c r="E107" s="1"/>
      <c r="F107" s="1"/>
      <c r="G107" s="1"/>
      <c r="H107" s="1"/>
      <c r="I107" s="1"/>
      <c r="J107" s="1"/>
      <c r="K107" s="623"/>
    </row>
    <row r="108" spans="1:11">
      <c r="A108" s="14"/>
      <c r="B108" s="1"/>
      <c r="C108" s="1"/>
      <c r="D108" s="1"/>
      <c r="E108" s="1"/>
      <c r="F108" s="1"/>
      <c r="G108" s="1"/>
      <c r="H108" s="1"/>
      <c r="I108" s="1"/>
      <c r="J108" s="1"/>
      <c r="K108" s="623"/>
    </row>
    <row r="109" spans="1:11">
      <c r="A109" s="14"/>
      <c r="B109" s="1"/>
      <c r="C109" s="1"/>
      <c r="D109" s="1"/>
      <c r="E109" s="1"/>
      <c r="F109" s="1"/>
      <c r="G109" s="1"/>
      <c r="H109" s="1"/>
      <c r="I109" s="1"/>
      <c r="J109" s="1"/>
      <c r="K109" s="623"/>
    </row>
    <row r="110" spans="1:11">
      <c r="A110" s="14"/>
      <c r="B110" s="1"/>
      <c r="C110" s="1"/>
      <c r="D110" s="1"/>
      <c r="E110" s="1"/>
      <c r="F110" s="1"/>
      <c r="G110" s="1"/>
      <c r="H110" s="1"/>
      <c r="I110" s="1"/>
      <c r="J110" s="1"/>
      <c r="K110" s="623"/>
    </row>
    <row r="111" spans="1:11">
      <c r="A111" s="14"/>
      <c r="B111" s="1"/>
      <c r="C111" s="1"/>
      <c r="D111" s="1"/>
      <c r="E111" s="1"/>
      <c r="F111" s="1"/>
      <c r="G111" s="1"/>
      <c r="H111" s="1"/>
      <c r="I111" s="1"/>
      <c r="J111" s="1"/>
      <c r="K111" s="623"/>
    </row>
    <row r="112" spans="1:11" ht="20.100000000000001" customHeight="1">
      <c r="A112" s="14"/>
      <c r="B112" s="1"/>
      <c r="C112" s="1"/>
      <c r="D112" s="1"/>
      <c r="E112" s="1"/>
      <c r="F112" s="1"/>
      <c r="G112" s="1"/>
      <c r="H112" s="1"/>
      <c r="I112" s="1"/>
      <c r="J112" s="1"/>
      <c r="K112" s="623"/>
    </row>
    <row r="113" spans="1:11" ht="20.100000000000001" customHeight="1">
      <c r="A113" s="14"/>
      <c r="B113" s="1"/>
      <c r="C113" s="1"/>
      <c r="D113" s="1"/>
      <c r="E113" s="1"/>
      <c r="F113" s="1"/>
      <c r="G113" s="1"/>
      <c r="H113" s="1"/>
      <c r="I113" s="1"/>
      <c r="J113" s="1"/>
      <c r="K113" s="623"/>
    </row>
    <row r="114" spans="1:11" ht="20.100000000000001" customHeight="1">
      <c r="A114" s="14"/>
      <c r="B114" s="1"/>
      <c r="C114" s="1"/>
      <c r="D114" s="1"/>
      <c r="E114" s="1"/>
      <c r="F114" s="1"/>
      <c r="G114" s="1"/>
      <c r="H114" s="1"/>
      <c r="I114" s="1"/>
      <c r="J114" s="1"/>
      <c r="K114" s="623"/>
    </row>
    <row r="115" spans="1:11" ht="20.100000000000001" customHeight="1">
      <c r="A115" s="14"/>
      <c r="B115" s="1"/>
      <c r="C115" s="1"/>
      <c r="D115" s="1"/>
      <c r="E115" s="1"/>
      <c r="F115" s="1"/>
      <c r="G115" s="1"/>
      <c r="H115" s="1"/>
      <c r="I115" s="1"/>
      <c r="J115" s="1"/>
      <c r="K115" s="623"/>
    </row>
    <row r="116" spans="1:11">
      <c r="A116" s="14"/>
      <c r="B116" s="1"/>
      <c r="C116" s="1"/>
      <c r="D116" s="1"/>
      <c r="E116" s="1"/>
      <c r="F116" s="1"/>
      <c r="G116" s="1"/>
      <c r="H116" s="1"/>
      <c r="I116" s="1"/>
      <c r="J116" s="1"/>
      <c r="K116" s="623"/>
    </row>
    <row r="117" spans="1:11" ht="20.100000000000001" customHeight="1">
      <c r="A117" s="14"/>
      <c r="B117" s="1"/>
      <c r="C117" s="1"/>
      <c r="D117" s="1"/>
      <c r="E117" s="1"/>
      <c r="F117" s="1"/>
      <c r="G117" s="1"/>
      <c r="H117" s="1"/>
      <c r="I117" s="1"/>
      <c r="J117" s="1"/>
      <c r="K117" s="623"/>
    </row>
    <row r="118" spans="1:11" ht="20.100000000000001" customHeight="1">
      <c r="A118" s="14"/>
      <c r="B118" s="1"/>
      <c r="C118" s="1"/>
      <c r="D118" s="1"/>
      <c r="E118" s="1"/>
      <c r="F118" s="1"/>
      <c r="G118" s="1"/>
      <c r="H118" s="1"/>
      <c r="I118" s="1"/>
      <c r="J118" s="1"/>
      <c r="K118" s="623"/>
    </row>
    <row r="119" spans="1:11" ht="20.100000000000001" customHeight="1">
      <c r="A119" s="14"/>
      <c r="B119" s="1"/>
      <c r="C119" s="1"/>
      <c r="D119" s="1"/>
      <c r="E119" s="1"/>
      <c r="F119" s="1"/>
      <c r="G119" s="1"/>
      <c r="H119" s="1"/>
      <c r="I119" s="1"/>
      <c r="J119" s="1"/>
      <c r="K119" s="623"/>
    </row>
    <row r="120" spans="1:11" ht="20.100000000000001" customHeight="1">
      <c r="A120" s="14"/>
      <c r="B120" s="1"/>
      <c r="C120" s="1"/>
      <c r="D120" s="1"/>
      <c r="E120" s="1"/>
      <c r="F120" s="1"/>
      <c r="G120" s="1"/>
      <c r="H120" s="1"/>
      <c r="I120" s="1"/>
      <c r="J120" s="1"/>
      <c r="K120" s="623"/>
    </row>
    <row r="121" spans="1:11" ht="20.100000000000001" customHeight="1">
      <c r="A121" s="14"/>
      <c r="B121" s="1"/>
      <c r="C121" s="1"/>
      <c r="D121" s="1"/>
      <c r="E121" s="1"/>
      <c r="F121" s="1"/>
      <c r="G121" s="1"/>
      <c r="H121" s="1"/>
      <c r="I121" s="1"/>
      <c r="J121" s="1"/>
      <c r="K121" s="623"/>
    </row>
    <row r="122" spans="1:11" ht="20.100000000000001" customHeight="1">
      <c r="A122" s="14"/>
      <c r="B122" s="1"/>
      <c r="C122" s="1"/>
      <c r="D122" s="1"/>
      <c r="E122" s="1"/>
      <c r="F122" s="1"/>
      <c r="G122" s="1"/>
      <c r="H122" s="1"/>
      <c r="I122" s="1"/>
      <c r="J122" s="1"/>
      <c r="K122" s="623"/>
    </row>
    <row r="123" spans="1:11" ht="20.100000000000001" customHeight="1">
      <c r="A123" s="14"/>
      <c r="B123" s="1"/>
      <c r="C123" s="1"/>
      <c r="D123" s="1"/>
      <c r="E123" s="1"/>
      <c r="F123" s="1"/>
      <c r="G123" s="1"/>
      <c r="H123" s="1"/>
      <c r="I123" s="1"/>
      <c r="J123" s="1"/>
      <c r="K123" s="623"/>
    </row>
    <row r="124" spans="1:11" ht="20.100000000000001" customHeight="1">
      <c r="A124" s="14"/>
      <c r="B124" s="1"/>
      <c r="C124" s="1"/>
      <c r="D124" s="1"/>
      <c r="E124" s="1"/>
      <c r="F124" s="1"/>
      <c r="G124" s="1"/>
      <c r="H124" s="1"/>
      <c r="I124" s="1"/>
      <c r="J124" s="1"/>
      <c r="K124" s="623"/>
    </row>
    <row r="125" spans="1:11">
      <c r="A125" s="14"/>
      <c r="B125" s="1"/>
      <c r="C125" s="1"/>
      <c r="D125" s="1"/>
      <c r="E125" s="1"/>
      <c r="F125" s="1"/>
      <c r="G125" s="1"/>
      <c r="H125" s="1"/>
      <c r="I125" s="1"/>
      <c r="J125" s="1"/>
      <c r="K125" s="623"/>
    </row>
    <row r="126" spans="1:11" ht="20.100000000000001" customHeight="1">
      <c r="A126" s="14"/>
      <c r="B126" s="1"/>
      <c r="C126" s="1"/>
      <c r="D126" s="1"/>
      <c r="E126" s="1"/>
      <c r="F126" s="1"/>
      <c r="G126" s="1"/>
      <c r="H126" s="1"/>
      <c r="I126" s="1"/>
      <c r="J126" s="1"/>
      <c r="K126" s="623"/>
    </row>
    <row r="127" spans="1:11">
      <c r="A127" s="14"/>
      <c r="B127" s="1"/>
      <c r="C127" s="1"/>
      <c r="D127" s="1"/>
      <c r="E127" s="1"/>
      <c r="F127" s="1"/>
      <c r="G127" s="1"/>
      <c r="H127" s="1"/>
      <c r="I127" s="1"/>
      <c r="J127" s="1"/>
      <c r="K127" s="623"/>
    </row>
    <row r="128" spans="1:11">
      <c r="A128" s="14"/>
      <c r="B128" s="1"/>
      <c r="C128" s="1"/>
      <c r="D128" s="1"/>
      <c r="E128" s="1"/>
      <c r="F128" s="1"/>
      <c r="G128" s="1"/>
      <c r="H128" s="1"/>
      <c r="I128" s="1"/>
      <c r="J128" s="1"/>
      <c r="K128" s="623"/>
    </row>
    <row r="129" spans="1:1">
      <c r="A129" s="14"/>
    </row>
    <row r="130" spans="1:1">
      <c r="A130" s="14"/>
    </row>
    <row r="131" spans="1:1">
      <c r="A131" s="14"/>
    </row>
    <row r="132" spans="1:1">
      <c r="A132" s="14"/>
    </row>
    <row r="133" spans="1:1">
      <c r="A133" s="14"/>
    </row>
    <row r="134" spans="1:1">
      <c r="A134" s="14"/>
    </row>
    <row r="135" spans="1:1">
      <c r="A135" s="14"/>
    </row>
    <row r="136" spans="1:1">
      <c r="A136" s="14"/>
    </row>
    <row r="137" spans="1:1">
      <c r="A137" s="14"/>
    </row>
    <row r="138" spans="1:1">
      <c r="A138" s="14"/>
    </row>
    <row r="139" spans="1:1">
      <c r="A139" s="14"/>
    </row>
    <row r="140" spans="1:1">
      <c r="A140" s="14"/>
    </row>
    <row r="141" spans="1:1">
      <c r="A141" s="14"/>
    </row>
    <row r="142" spans="1:1">
      <c r="A142" s="14"/>
    </row>
    <row r="143" spans="1:1">
      <c r="A143" s="14"/>
    </row>
    <row r="144" spans="1:1">
      <c r="A144" s="14"/>
    </row>
    <row r="145" spans="1:1">
      <c r="A145" s="14"/>
    </row>
    <row r="146" spans="1:1">
      <c r="A146" s="14"/>
    </row>
    <row r="147" spans="1:1">
      <c r="A147" s="14"/>
    </row>
    <row r="148" spans="1:1">
      <c r="A148" s="14"/>
    </row>
    <row r="149" spans="1:1">
      <c r="A149" s="14"/>
    </row>
    <row r="150" spans="1:1">
      <c r="A150" s="14"/>
    </row>
    <row r="151" spans="1:1">
      <c r="A151" s="14"/>
    </row>
    <row r="152" spans="1:1">
      <c r="A152" s="14"/>
    </row>
    <row r="153" spans="1:1">
      <c r="A153" s="14"/>
    </row>
    <row r="154" spans="1:1">
      <c r="A154" s="14"/>
    </row>
    <row r="155" spans="1:1">
      <c r="A155" s="14"/>
    </row>
  </sheetData>
  <autoFilter ref="B6:B170"/>
  <customSheetViews>
    <customSheetView guid="{0844CA05-8743-4C94-A064-2B8F7267080E}" showAutoFilter="1">
      <pane ySplit="6" topLeftCell="A31" activePane="bottomLeft" state="frozen"/>
      <selection pane="bottomLeft" activeCell="N35" sqref="N35"/>
      <pageMargins left="0.7" right="0.7" top="0.75" bottom="0.75" header="0.3" footer="0.3"/>
      <pageSetup orientation="portrait" r:id="rId1"/>
      <autoFilter ref="B1"/>
    </customSheetView>
    <customSheetView guid="{257C13E9-7F11-4D3D-B195-760B62ED7EA1}" showAutoFilter="1">
      <pane ySplit="6" topLeftCell="A31" activePane="bottomLeft" state="frozen"/>
      <selection pane="bottomLeft" activeCell="N35" sqref="N35"/>
      <pageMargins left="0.7" right="0.7" top="0.75" bottom="0.75" header="0.3" footer="0.3"/>
      <pageSetup orientation="portrait" r:id="rId2"/>
      <autoFilter ref="B1"/>
    </customSheetView>
    <customSheetView guid="{7009FCE3-6810-450D-8A6C-9CEA3E9B616C}" showAutoFilter="1">
      <pane ySplit="5" topLeftCell="A31" activePane="bottomLeft" state="frozen"/>
      <selection pane="bottomLeft" activeCell="N35" sqref="N35"/>
      <pageMargins left="0.7" right="0.7" top="0.75" bottom="0.75" header="0.3" footer="0.3"/>
      <pageSetup orientation="portrait" r:id="rId3"/>
      <autoFilter ref="B1"/>
    </customSheetView>
  </customSheetViews>
  <mergeCells count="37">
    <mergeCell ref="C46:J46"/>
    <mergeCell ref="C43:J43"/>
    <mergeCell ref="C17:J17"/>
    <mergeCell ref="C45:J45"/>
    <mergeCell ref="C21:J21"/>
    <mergeCell ref="C20:J20"/>
    <mergeCell ref="C19:J19"/>
    <mergeCell ref="C24:J24"/>
    <mergeCell ref="C32:J32"/>
    <mergeCell ref="C34:J34"/>
    <mergeCell ref="C31:J31"/>
    <mergeCell ref="C28:J28"/>
    <mergeCell ref="C33:J33"/>
    <mergeCell ref="C39:J39"/>
    <mergeCell ref="C38:J38"/>
    <mergeCell ref="C23:J23"/>
    <mergeCell ref="A1:L1"/>
    <mergeCell ref="A2:B2"/>
    <mergeCell ref="C2:F2"/>
    <mergeCell ref="G2:H2"/>
    <mergeCell ref="I2:J2"/>
    <mergeCell ref="K2:L2"/>
    <mergeCell ref="C13:J13"/>
    <mergeCell ref="A5:B5"/>
    <mergeCell ref="G5:J5"/>
    <mergeCell ref="C12:J12"/>
    <mergeCell ref="G4:H4"/>
    <mergeCell ref="C5:F5"/>
    <mergeCell ref="K3:L3"/>
    <mergeCell ref="K4:L4"/>
    <mergeCell ref="A3:B3"/>
    <mergeCell ref="G3:H3"/>
    <mergeCell ref="C3:F3"/>
    <mergeCell ref="I3:J3"/>
    <mergeCell ref="A4:B4"/>
    <mergeCell ref="C4:F4"/>
    <mergeCell ref="I4:J4"/>
  </mergeCells>
  <hyperlinks>
    <hyperlink ref="B32" r:id="rId4"/>
  </hyperlinks>
  <pageMargins left="0.7" right="0.7" top="0.75" bottom="0.75" header="0.3" footer="0.3"/>
  <pageSetup orientation="portrait" r:id="rId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M163"/>
  <sheetViews>
    <sheetView workbookViewId="0">
      <pane ySplit="6" topLeftCell="A147" activePane="bottomLeft" state="frozen"/>
      <selection pane="bottomLeft" activeCell="H155" sqref="H155:I155"/>
    </sheetView>
  </sheetViews>
  <sheetFormatPr defaultRowHeight="15.75"/>
  <cols>
    <col min="1" max="1" width="11" style="53" customWidth="1"/>
    <col min="2" max="2" width="10.140625" style="16" customWidth="1"/>
    <col min="3" max="10" width="13.7109375" style="16" customWidth="1"/>
    <col min="11" max="11" width="13.7109375" style="790" customWidth="1"/>
    <col min="12" max="12" width="59.42578125" style="802" customWidth="1"/>
    <col min="13" max="16384" width="9.140625" style="6"/>
  </cols>
  <sheetData>
    <row r="1" spans="1:13" s="3" customFormat="1" ht="30.75" customHeight="1" thickTop="1">
      <c r="A1" s="829" t="s">
        <v>445</v>
      </c>
      <c r="B1" s="830"/>
      <c r="C1" s="830"/>
      <c r="D1" s="830"/>
      <c r="E1" s="830"/>
      <c r="F1" s="830"/>
      <c r="G1" s="830"/>
      <c r="H1" s="830"/>
      <c r="I1" s="830"/>
      <c r="J1" s="830"/>
      <c r="K1" s="830"/>
      <c r="L1" s="831"/>
      <c r="M1" s="2"/>
    </row>
    <row r="2" spans="1:13" ht="20.25" customHeight="1">
      <c r="A2" s="823" t="s">
        <v>157</v>
      </c>
      <c r="B2" s="824"/>
      <c r="C2" s="820">
        <f>+(25+125+69)*25</f>
        <v>5475</v>
      </c>
      <c r="D2" s="821"/>
      <c r="E2" s="821"/>
      <c r="F2" s="822"/>
      <c r="G2" s="992" t="s">
        <v>1485</v>
      </c>
      <c r="H2" s="993"/>
      <c r="I2" s="816" t="s">
        <v>158</v>
      </c>
      <c r="J2" s="817"/>
      <c r="K2" s="994" t="s">
        <v>174</v>
      </c>
      <c r="L2" s="995"/>
      <c r="M2" s="5"/>
    </row>
    <row r="3" spans="1:13" ht="20.25" customHeight="1">
      <c r="A3" s="823" t="s">
        <v>159</v>
      </c>
      <c r="B3" s="824"/>
      <c r="C3" s="820" t="s">
        <v>170</v>
      </c>
      <c r="D3" s="821"/>
      <c r="E3" s="821"/>
      <c r="F3" s="822"/>
      <c r="G3" s="844"/>
      <c r="H3" s="845"/>
      <c r="I3" s="816" t="s">
        <v>160</v>
      </c>
      <c r="J3" s="817"/>
      <c r="K3" s="994" t="s">
        <v>171</v>
      </c>
      <c r="L3" s="995"/>
      <c r="M3" s="5"/>
    </row>
    <row r="4" spans="1:13" ht="20.25" customHeight="1">
      <c r="A4" s="823" t="s">
        <v>161</v>
      </c>
      <c r="B4" s="824"/>
      <c r="C4" s="820" t="s">
        <v>1481</v>
      </c>
      <c r="D4" s="821"/>
      <c r="E4" s="821"/>
      <c r="F4" s="822"/>
      <c r="G4" s="914"/>
      <c r="H4" s="915"/>
      <c r="I4" s="816" t="s">
        <v>162</v>
      </c>
      <c r="J4" s="817"/>
      <c r="K4" s="1119" t="s">
        <v>1528</v>
      </c>
      <c r="L4" s="1120"/>
      <c r="M4" s="5"/>
    </row>
    <row r="5" spans="1:13" ht="83.25" customHeight="1" thickBot="1">
      <c r="A5" s="849" t="s">
        <v>163</v>
      </c>
      <c r="B5" s="850"/>
      <c r="C5" s="846" t="s">
        <v>1529</v>
      </c>
      <c r="D5" s="847"/>
      <c r="E5" s="847"/>
      <c r="F5" s="848"/>
      <c r="G5" s="1130" t="s">
        <v>1254</v>
      </c>
      <c r="H5" s="1131"/>
      <c r="I5" s="816" t="s">
        <v>255</v>
      </c>
      <c r="J5" s="817"/>
      <c r="K5" s="1121" t="s">
        <v>1480</v>
      </c>
      <c r="L5" s="917"/>
      <c r="M5" s="5"/>
    </row>
    <row r="6" spans="1:13" s="3" customFormat="1" ht="39" customHeight="1" thickTop="1" thickBot="1">
      <c r="A6" s="8" t="s">
        <v>0</v>
      </c>
      <c r="B6" s="10" t="s">
        <v>1</v>
      </c>
      <c r="C6" s="9" t="s">
        <v>2</v>
      </c>
      <c r="D6" s="9" t="s">
        <v>3</v>
      </c>
      <c r="E6" s="9" t="s">
        <v>4</v>
      </c>
      <c r="F6" s="9" t="s">
        <v>5</v>
      </c>
      <c r="G6" s="9" t="s">
        <v>6</v>
      </c>
      <c r="H6" s="9" t="s">
        <v>7</v>
      </c>
      <c r="I6" s="9" t="s">
        <v>8</v>
      </c>
      <c r="J6" s="9" t="s">
        <v>9</v>
      </c>
      <c r="K6" s="692" t="s">
        <v>1458</v>
      </c>
      <c r="L6" s="10" t="s">
        <v>10</v>
      </c>
      <c r="M6" s="2"/>
    </row>
    <row r="7" spans="1:13" ht="41.25" customHeight="1" thickTop="1">
      <c r="A7" s="11">
        <v>40550</v>
      </c>
      <c r="B7" s="290" t="s">
        <v>11</v>
      </c>
      <c r="C7" s="148">
        <v>115</v>
      </c>
      <c r="D7" s="148">
        <v>114</v>
      </c>
      <c r="E7" s="148">
        <v>1</v>
      </c>
      <c r="F7" s="148"/>
      <c r="G7" s="148">
        <v>30</v>
      </c>
      <c r="H7" s="1096" t="s">
        <v>15</v>
      </c>
      <c r="I7" s="1096"/>
      <c r="J7" s="1096"/>
      <c r="K7" s="781" t="s">
        <v>1462</v>
      </c>
      <c r="L7" s="170" t="s">
        <v>1065</v>
      </c>
    </row>
    <row r="8" spans="1:13" ht="20.100000000000001" customHeight="1">
      <c r="A8" s="14">
        <v>40551</v>
      </c>
      <c r="B8" s="291" t="s">
        <v>11</v>
      </c>
      <c r="C8" s="16">
        <v>370</v>
      </c>
      <c r="D8" s="16">
        <v>367</v>
      </c>
      <c r="E8" s="16">
        <v>1</v>
      </c>
      <c r="G8" s="16">
        <v>170</v>
      </c>
      <c r="H8" s="1024" t="s">
        <v>14</v>
      </c>
      <c r="I8" s="1024"/>
      <c r="J8" s="1024"/>
      <c r="K8" s="795"/>
      <c r="L8" s="802" t="s">
        <v>16</v>
      </c>
    </row>
    <row r="9" spans="1:13" ht="36" customHeight="1">
      <c r="A9" s="14">
        <v>40553</v>
      </c>
      <c r="B9" s="291" t="s">
        <v>18</v>
      </c>
      <c r="C9" s="843" t="s">
        <v>19</v>
      </c>
      <c r="D9" s="843"/>
      <c r="E9" s="843"/>
      <c r="F9" s="843"/>
      <c r="G9" s="843"/>
      <c r="H9" s="843"/>
      <c r="I9" s="843"/>
      <c r="J9" s="843"/>
      <c r="K9" s="782"/>
    </row>
    <row r="10" spans="1:13" ht="20.100000000000001" customHeight="1">
      <c r="A10" s="14">
        <v>40575</v>
      </c>
      <c r="B10" s="291" t="s">
        <v>18</v>
      </c>
      <c r="C10" s="843" t="s">
        <v>52</v>
      </c>
      <c r="D10" s="843"/>
      <c r="E10" s="843"/>
      <c r="F10" s="843"/>
      <c r="G10" s="843"/>
      <c r="H10" s="843"/>
      <c r="I10" s="843"/>
      <c r="J10" s="843"/>
      <c r="K10" s="782"/>
    </row>
    <row r="11" spans="1:13" ht="20.100000000000001" customHeight="1">
      <c r="A11" s="14">
        <v>40725</v>
      </c>
      <c r="B11" s="291" t="s">
        <v>11</v>
      </c>
      <c r="C11" s="16">
        <v>340</v>
      </c>
      <c r="D11" s="16">
        <v>337</v>
      </c>
      <c r="E11" s="16">
        <v>1</v>
      </c>
      <c r="F11" s="16" t="s">
        <v>63</v>
      </c>
      <c r="G11" s="16">
        <v>130</v>
      </c>
      <c r="H11" s="1"/>
      <c r="I11" s="1"/>
      <c r="J11" s="1"/>
      <c r="K11" s="795"/>
      <c r="L11" s="802" t="s">
        <v>665</v>
      </c>
    </row>
    <row r="12" spans="1:13" ht="20.100000000000001" customHeight="1">
      <c r="A12" s="14">
        <v>40753</v>
      </c>
      <c r="B12" s="291" t="s">
        <v>18</v>
      </c>
      <c r="C12" s="843" t="s">
        <v>80</v>
      </c>
      <c r="D12" s="843"/>
      <c r="E12" s="843"/>
      <c r="F12" s="843"/>
      <c r="G12" s="843"/>
      <c r="H12" s="843"/>
      <c r="I12" s="843"/>
      <c r="J12" s="843"/>
      <c r="K12" s="782"/>
    </row>
    <row r="13" spans="1:13">
      <c r="A13" s="14">
        <v>40762</v>
      </c>
      <c r="B13" s="291" t="s">
        <v>18</v>
      </c>
      <c r="C13" s="843" t="s">
        <v>82</v>
      </c>
      <c r="D13" s="843"/>
      <c r="E13" s="843"/>
      <c r="F13" s="843"/>
      <c r="G13" s="843"/>
      <c r="H13" s="843"/>
      <c r="I13" s="843"/>
      <c r="J13" s="843"/>
      <c r="K13" s="782"/>
    </row>
    <row r="14" spans="1:13" ht="31.5" customHeight="1">
      <c r="A14" s="14">
        <v>40766</v>
      </c>
      <c r="B14" s="291" t="s">
        <v>18</v>
      </c>
      <c r="C14" s="843" t="s">
        <v>99</v>
      </c>
      <c r="D14" s="843"/>
      <c r="E14" s="843"/>
      <c r="F14" s="843"/>
      <c r="G14" s="843"/>
      <c r="H14" s="843"/>
      <c r="I14" s="843"/>
      <c r="J14" s="843"/>
      <c r="K14" s="782"/>
    </row>
    <row r="15" spans="1:13" ht="36.75" customHeight="1">
      <c r="A15" s="14">
        <v>40800</v>
      </c>
      <c r="B15" s="291" t="s">
        <v>18</v>
      </c>
      <c r="C15" s="843" t="s">
        <v>666</v>
      </c>
      <c r="D15" s="843"/>
      <c r="E15" s="843"/>
      <c r="F15" s="843"/>
      <c r="G15" s="843"/>
      <c r="H15" s="843"/>
      <c r="I15" s="843"/>
      <c r="J15" s="843"/>
      <c r="K15" s="782"/>
    </row>
    <row r="16" spans="1:13" ht="33" customHeight="1">
      <c r="A16" s="14">
        <v>40841</v>
      </c>
      <c r="B16" s="291" t="s">
        <v>18</v>
      </c>
      <c r="C16" s="843" t="s">
        <v>667</v>
      </c>
      <c r="D16" s="843"/>
      <c r="E16" s="843"/>
      <c r="F16" s="843"/>
      <c r="G16" s="843"/>
      <c r="H16" s="843"/>
      <c r="I16" s="843"/>
      <c r="J16" s="843"/>
      <c r="K16" s="782"/>
    </row>
    <row r="17" spans="1:12" ht="84" customHeight="1">
      <c r="A17" s="14">
        <v>40842</v>
      </c>
      <c r="B17" s="291" t="s">
        <v>18</v>
      </c>
      <c r="C17" s="1126" t="s">
        <v>668</v>
      </c>
      <c r="D17" s="1126"/>
      <c r="E17" s="1126"/>
      <c r="F17" s="1126"/>
      <c r="G17" s="1126"/>
      <c r="H17" s="1126"/>
      <c r="I17" s="1126"/>
      <c r="J17" s="1126"/>
      <c r="K17" s="799"/>
    </row>
    <row r="18" spans="1:12" ht="20.100000000000001" customHeight="1">
      <c r="A18" s="14">
        <v>40851</v>
      </c>
      <c r="B18" s="291" t="s">
        <v>18</v>
      </c>
      <c r="C18" s="843" t="s">
        <v>108</v>
      </c>
      <c r="D18" s="843"/>
      <c r="E18" s="843"/>
      <c r="F18" s="843"/>
      <c r="G18" s="843"/>
      <c r="H18" s="843"/>
      <c r="I18" s="843"/>
      <c r="J18" s="843"/>
      <c r="K18" s="782"/>
    </row>
    <row r="19" spans="1:12" ht="20.100000000000001" customHeight="1">
      <c r="A19" s="1132">
        <v>40852</v>
      </c>
      <c r="B19" s="292" t="s">
        <v>11</v>
      </c>
      <c r="C19" s="87">
        <v>40</v>
      </c>
      <c r="D19" s="88">
        <f>+C19*(100-E19)/100</f>
        <v>39.6</v>
      </c>
      <c r="E19" s="87">
        <v>1</v>
      </c>
      <c r="F19" s="87" t="s">
        <v>63</v>
      </c>
      <c r="G19" s="87">
        <v>160</v>
      </c>
      <c r="H19" s="87"/>
      <c r="I19" s="87"/>
      <c r="J19" s="87"/>
      <c r="K19" s="789"/>
      <c r="L19" s="109" t="s">
        <v>17</v>
      </c>
    </row>
    <row r="20" spans="1:12" ht="20.100000000000001" customHeight="1">
      <c r="A20" s="1133"/>
      <c r="B20" s="293" t="s">
        <v>18</v>
      </c>
      <c r="C20" s="1127" t="s">
        <v>109</v>
      </c>
      <c r="D20" s="1128"/>
      <c r="E20" s="1128"/>
      <c r="F20" s="1128"/>
      <c r="G20" s="1128"/>
      <c r="H20" s="1128"/>
      <c r="I20" s="1128"/>
      <c r="J20" s="1129"/>
      <c r="K20" s="800"/>
      <c r="L20" s="27"/>
    </row>
    <row r="21" spans="1:12" ht="48" customHeight="1">
      <c r="A21" s="14">
        <v>40854</v>
      </c>
      <c r="B21" s="291" t="s">
        <v>106</v>
      </c>
      <c r="C21" s="843" t="s">
        <v>669</v>
      </c>
      <c r="D21" s="843"/>
      <c r="E21" s="843"/>
      <c r="F21" s="843"/>
      <c r="G21" s="843"/>
      <c r="H21" s="843"/>
      <c r="I21" s="843"/>
      <c r="J21" s="843"/>
      <c r="K21" s="782"/>
    </row>
    <row r="22" spans="1:12" ht="52.5" customHeight="1">
      <c r="A22" s="14">
        <v>40864</v>
      </c>
      <c r="B22" s="291" t="s">
        <v>48</v>
      </c>
      <c r="C22" s="853" t="s">
        <v>670</v>
      </c>
      <c r="D22" s="854"/>
      <c r="E22" s="854"/>
      <c r="F22" s="854"/>
      <c r="G22" s="854"/>
      <c r="H22" s="854"/>
      <c r="I22" s="854"/>
      <c r="J22" s="855"/>
      <c r="K22" s="783"/>
    </row>
    <row r="23" spans="1:12" ht="42" customHeight="1">
      <c r="A23" s="14">
        <v>40865</v>
      </c>
      <c r="B23" s="291" t="s">
        <v>18</v>
      </c>
      <c r="C23" s="853" t="s">
        <v>671</v>
      </c>
      <c r="D23" s="854"/>
      <c r="E23" s="854"/>
      <c r="F23" s="854"/>
      <c r="G23" s="854"/>
      <c r="H23" s="854"/>
      <c r="I23" s="854"/>
      <c r="J23" s="855"/>
      <c r="K23" s="783"/>
    </row>
    <row r="24" spans="1:12" ht="39" customHeight="1">
      <c r="A24" s="14">
        <v>40869</v>
      </c>
      <c r="B24" s="291" t="s">
        <v>18</v>
      </c>
      <c r="C24" s="853" t="s">
        <v>672</v>
      </c>
      <c r="D24" s="854"/>
      <c r="E24" s="854"/>
      <c r="F24" s="854"/>
      <c r="G24" s="854"/>
      <c r="H24" s="854"/>
      <c r="I24" s="854"/>
      <c r="J24" s="855"/>
      <c r="K24" s="783"/>
    </row>
    <row r="25" spans="1:12" ht="68.25" customHeight="1">
      <c r="A25" s="410">
        <v>40871</v>
      </c>
      <c r="B25" s="438" t="s">
        <v>27</v>
      </c>
      <c r="C25" s="1041" t="s">
        <v>673</v>
      </c>
      <c r="D25" s="1042"/>
      <c r="E25" s="1042"/>
      <c r="F25" s="1042"/>
      <c r="G25" s="1042"/>
      <c r="H25" s="1042"/>
      <c r="I25" s="1042"/>
      <c r="J25" s="1043"/>
      <c r="K25" s="796"/>
      <c r="L25" s="436" t="s">
        <v>1066</v>
      </c>
    </row>
    <row r="26" spans="1:12" ht="20.100000000000001" customHeight="1">
      <c r="A26" s="856">
        <v>40878</v>
      </c>
      <c r="B26" s="294" t="s">
        <v>11</v>
      </c>
      <c r="C26" s="49">
        <v>215</v>
      </c>
      <c r="D26" s="49">
        <f>+C26*(100-E26)/100</f>
        <v>212.85</v>
      </c>
      <c r="E26" s="49">
        <v>1</v>
      </c>
      <c r="F26" s="49" t="s">
        <v>63</v>
      </c>
      <c r="G26" s="49">
        <v>160</v>
      </c>
      <c r="H26" s="49"/>
      <c r="I26" s="49"/>
      <c r="J26" s="49"/>
      <c r="K26" s="49"/>
      <c r="L26" s="49" t="s">
        <v>674</v>
      </c>
    </row>
    <row r="27" spans="1:12">
      <c r="A27" s="873"/>
      <c r="B27" s="291" t="s">
        <v>116</v>
      </c>
      <c r="C27" s="1"/>
      <c r="D27" s="49"/>
      <c r="E27" s="1"/>
      <c r="F27" s="1"/>
      <c r="G27" s="1"/>
      <c r="H27" s="1"/>
      <c r="I27" s="1"/>
      <c r="J27" s="1"/>
      <c r="K27" s="795"/>
      <c r="L27" s="802" t="s">
        <v>45</v>
      </c>
    </row>
    <row r="28" spans="1:12" ht="21.75" customHeight="1">
      <c r="A28" s="11">
        <v>40881</v>
      </c>
      <c r="B28" s="295" t="s">
        <v>116</v>
      </c>
      <c r="C28" s="1"/>
      <c r="D28" s="49"/>
      <c r="E28" s="1"/>
      <c r="F28" s="1"/>
      <c r="G28" s="1"/>
      <c r="H28" s="16">
        <v>1250</v>
      </c>
      <c r="I28" s="16">
        <v>37</v>
      </c>
      <c r="J28" s="1"/>
      <c r="K28" s="795"/>
      <c r="L28" s="802" t="s">
        <v>45</v>
      </c>
    </row>
    <row r="29" spans="1:12" ht="20.100000000000001" customHeight="1">
      <c r="A29" s="14">
        <v>40882</v>
      </c>
      <c r="B29" s="291" t="s">
        <v>55</v>
      </c>
      <c r="C29" s="837" t="s">
        <v>115</v>
      </c>
      <c r="D29" s="841"/>
      <c r="E29" s="841"/>
      <c r="F29" s="841"/>
      <c r="G29" s="841"/>
      <c r="H29" s="841"/>
      <c r="I29" s="841"/>
      <c r="J29" s="838"/>
      <c r="K29" s="780"/>
    </row>
    <row r="30" spans="1:12" ht="16.5" thickBot="1">
      <c r="A30" s="141">
        <v>40884</v>
      </c>
      <c r="B30" s="296" t="s">
        <v>11</v>
      </c>
      <c r="C30" s="40">
        <v>205</v>
      </c>
      <c r="D30" s="40">
        <f>+C30*(100-E30)/100</f>
        <v>202.95</v>
      </c>
      <c r="E30" s="40">
        <v>1</v>
      </c>
      <c r="F30" s="40" t="s">
        <v>63</v>
      </c>
      <c r="G30" s="40">
        <v>160</v>
      </c>
      <c r="H30" s="40"/>
      <c r="I30" s="40"/>
      <c r="J30" s="40"/>
      <c r="K30" s="40"/>
      <c r="L30" s="40" t="s">
        <v>675</v>
      </c>
    </row>
    <row r="31" spans="1:12" ht="22.5" customHeight="1" thickTop="1">
      <c r="A31" s="21">
        <v>40977</v>
      </c>
      <c r="B31" s="297" t="s">
        <v>121</v>
      </c>
      <c r="C31" s="989" t="s">
        <v>122</v>
      </c>
      <c r="D31" s="990"/>
      <c r="E31" s="990"/>
      <c r="F31" s="990"/>
      <c r="G31" s="990"/>
      <c r="H31" s="990"/>
      <c r="I31" s="990"/>
      <c r="J31" s="991"/>
      <c r="K31" s="791"/>
      <c r="L31" s="152"/>
    </row>
    <row r="32" spans="1:12" ht="20.100000000000001" customHeight="1">
      <c r="A32" s="14">
        <v>41016</v>
      </c>
      <c r="B32" s="291" t="s">
        <v>116</v>
      </c>
      <c r="C32" s="1"/>
      <c r="D32" s="49"/>
      <c r="E32" s="1"/>
      <c r="F32" s="1"/>
      <c r="G32" s="1"/>
      <c r="H32" s="1007" t="s">
        <v>123</v>
      </c>
      <c r="I32" s="1009"/>
      <c r="J32" s="1"/>
      <c r="K32" s="795"/>
      <c r="L32" s="802" t="s">
        <v>45</v>
      </c>
    </row>
    <row r="33" spans="1:12">
      <c r="A33" s="14">
        <v>41170</v>
      </c>
      <c r="B33" s="291" t="s">
        <v>11</v>
      </c>
      <c r="C33" s="49">
        <v>240</v>
      </c>
      <c r="D33" s="49">
        <f>+C33*(100-E33)/100</f>
        <v>237.6</v>
      </c>
      <c r="E33" s="49">
        <v>1</v>
      </c>
      <c r="F33" s="49"/>
      <c r="G33" s="49">
        <v>160</v>
      </c>
      <c r="H33" s="49"/>
      <c r="I33" s="49"/>
      <c r="J33" s="49"/>
      <c r="K33" s="49"/>
      <c r="L33" s="802" t="s">
        <v>675</v>
      </c>
    </row>
    <row r="34" spans="1:12" ht="20.100000000000001" customHeight="1" thickBot="1">
      <c r="A34" s="32">
        <v>41185</v>
      </c>
      <c r="B34" s="298" t="s">
        <v>116</v>
      </c>
      <c r="C34" s="35"/>
      <c r="D34" s="35"/>
      <c r="E34" s="35"/>
      <c r="F34" s="35"/>
      <c r="G34" s="35"/>
      <c r="H34" s="35">
        <v>1000</v>
      </c>
      <c r="I34" s="35">
        <v>20</v>
      </c>
      <c r="J34" s="35"/>
      <c r="K34" s="35"/>
      <c r="L34" s="147" t="s">
        <v>676</v>
      </c>
    </row>
    <row r="35" spans="1:12" ht="20.100000000000001" customHeight="1" thickTop="1">
      <c r="A35" s="11">
        <v>41298</v>
      </c>
      <c r="B35" s="290" t="s">
        <v>116</v>
      </c>
      <c r="C35" s="126"/>
      <c r="D35" s="126"/>
      <c r="E35" s="126"/>
      <c r="F35" s="126"/>
      <c r="G35" s="126"/>
      <c r="H35" s="126">
        <v>1585</v>
      </c>
      <c r="I35" s="126">
        <v>68</v>
      </c>
      <c r="J35" s="126"/>
      <c r="K35" s="126"/>
      <c r="L35" s="170"/>
    </row>
    <row r="36" spans="1:12">
      <c r="A36" s="14">
        <v>41307</v>
      </c>
      <c r="B36" s="291" t="s">
        <v>11</v>
      </c>
      <c r="C36" s="49">
        <v>210</v>
      </c>
      <c r="D36" s="49">
        <f>+C36*(100-E36)/100</f>
        <v>147</v>
      </c>
      <c r="E36" s="88">
        <v>30</v>
      </c>
      <c r="F36" s="49"/>
      <c r="G36" s="49">
        <v>155</v>
      </c>
      <c r="H36" s="49"/>
      <c r="I36" s="49"/>
      <c r="J36" s="49"/>
      <c r="K36" s="49"/>
      <c r="L36" s="802" t="s">
        <v>199</v>
      </c>
    </row>
    <row r="37" spans="1:12" ht="20.100000000000001" customHeight="1">
      <c r="A37" s="856">
        <v>41441</v>
      </c>
      <c r="B37" s="291" t="s">
        <v>11</v>
      </c>
      <c r="C37" s="49">
        <v>255</v>
      </c>
      <c r="D37" s="49">
        <f>+C37*(100-E37)/100</f>
        <v>178.5</v>
      </c>
      <c r="E37" s="49">
        <v>30</v>
      </c>
      <c r="F37" s="49"/>
      <c r="G37" s="49">
        <v>170</v>
      </c>
      <c r="H37" s="49"/>
      <c r="I37" s="49"/>
      <c r="J37" s="49"/>
      <c r="K37" s="49"/>
      <c r="L37" s="802" t="s">
        <v>1067</v>
      </c>
    </row>
    <row r="38" spans="1:12" ht="20.100000000000001" customHeight="1">
      <c r="A38" s="873"/>
      <c r="B38" s="291" t="s">
        <v>18</v>
      </c>
      <c r="C38" s="837" t="s">
        <v>236</v>
      </c>
      <c r="D38" s="841"/>
      <c r="E38" s="841"/>
      <c r="F38" s="841"/>
      <c r="G38" s="841"/>
      <c r="H38" s="841"/>
      <c r="I38" s="841"/>
      <c r="J38" s="838"/>
      <c r="K38" s="780"/>
    </row>
    <row r="39" spans="1:12" ht="46.5" customHeight="1">
      <c r="A39" s="14">
        <v>41484</v>
      </c>
      <c r="B39" s="291" t="s">
        <v>20</v>
      </c>
      <c r="C39" s="853" t="s">
        <v>677</v>
      </c>
      <c r="D39" s="854"/>
      <c r="E39" s="854"/>
      <c r="F39" s="854"/>
      <c r="G39" s="854"/>
      <c r="H39" s="854"/>
      <c r="I39" s="854"/>
      <c r="J39" s="855"/>
      <c r="K39" s="783"/>
    </row>
    <row r="40" spans="1:12" ht="48.75" customHeight="1">
      <c r="A40" s="14">
        <v>41489</v>
      </c>
      <c r="B40" s="291" t="s">
        <v>20</v>
      </c>
      <c r="C40" s="853" t="s">
        <v>678</v>
      </c>
      <c r="D40" s="854"/>
      <c r="E40" s="854"/>
      <c r="F40" s="854"/>
      <c r="G40" s="854"/>
      <c r="H40" s="854"/>
      <c r="I40" s="854"/>
      <c r="J40" s="855"/>
      <c r="K40" s="783"/>
    </row>
    <row r="41" spans="1:12" ht="99" customHeight="1">
      <c r="A41" s="410">
        <v>41507</v>
      </c>
      <c r="B41" s="437" t="s">
        <v>27</v>
      </c>
      <c r="C41" s="1041" t="s">
        <v>679</v>
      </c>
      <c r="D41" s="1042"/>
      <c r="E41" s="1042"/>
      <c r="F41" s="1042"/>
      <c r="G41" s="1042"/>
      <c r="H41" s="1042"/>
      <c r="I41" s="1042"/>
      <c r="J41" s="1043"/>
      <c r="K41" s="796" t="s">
        <v>1068</v>
      </c>
      <c r="L41" s="436" t="s">
        <v>1068</v>
      </c>
    </row>
    <row r="42" spans="1:12" ht="17.25" customHeight="1">
      <c r="A42" s="856">
        <v>41531</v>
      </c>
      <c r="B42" s="291" t="s">
        <v>116</v>
      </c>
      <c r="C42" s="49"/>
      <c r="D42" s="49"/>
      <c r="E42" s="49"/>
      <c r="F42" s="49"/>
      <c r="G42" s="49"/>
      <c r="H42" s="49"/>
      <c r="I42" s="49"/>
      <c r="J42" s="49"/>
      <c r="K42" s="49"/>
      <c r="L42" s="802" t="s">
        <v>278</v>
      </c>
    </row>
    <row r="43" spans="1:12" ht="21.75" customHeight="1">
      <c r="A43" s="873"/>
      <c r="B43" s="291" t="s">
        <v>18</v>
      </c>
      <c r="C43" s="837" t="s">
        <v>235</v>
      </c>
      <c r="D43" s="841"/>
      <c r="E43" s="841"/>
      <c r="F43" s="841"/>
      <c r="G43" s="841"/>
      <c r="H43" s="841"/>
      <c r="I43" s="841"/>
      <c r="J43" s="838"/>
      <c r="K43" s="780"/>
    </row>
    <row r="44" spans="1:12" ht="20.100000000000001" customHeight="1">
      <c r="A44" s="14">
        <v>41535</v>
      </c>
      <c r="B44" s="291" t="s">
        <v>55</v>
      </c>
      <c r="C44" s="837" t="s">
        <v>227</v>
      </c>
      <c r="D44" s="841"/>
      <c r="E44" s="841"/>
      <c r="F44" s="841"/>
      <c r="G44" s="841"/>
      <c r="H44" s="841"/>
      <c r="I44" s="841"/>
      <c r="J44" s="838"/>
      <c r="K44" s="780"/>
    </row>
    <row r="45" spans="1:12" ht="20.100000000000001" customHeight="1">
      <c r="A45" s="14">
        <v>41547</v>
      </c>
      <c r="B45" s="291" t="s">
        <v>11</v>
      </c>
      <c r="C45" s="49">
        <v>85</v>
      </c>
      <c r="D45" s="49">
        <f>+C45*(100-E45)/100</f>
        <v>34</v>
      </c>
      <c r="E45" s="49">
        <v>60</v>
      </c>
      <c r="F45" s="49"/>
      <c r="G45" s="49">
        <v>120</v>
      </c>
      <c r="H45" s="49"/>
      <c r="I45" s="49"/>
      <c r="J45" s="49"/>
      <c r="K45" s="49"/>
      <c r="L45" s="802" t="s">
        <v>680</v>
      </c>
    </row>
    <row r="46" spans="1:12" ht="20.100000000000001" customHeight="1">
      <c r="A46" s="17">
        <v>41579</v>
      </c>
      <c r="B46" s="299" t="s">
        <v>18</v>
      </c>
      <c r="C46" s="837" t="s">
        <v>1426</v>
      </c>
      <c r="D46" s="841"/>
      <c r="E46" s="841"/>
      <c r="F46" s="841"/>
      <c r="G46" s="841"/>
      <c r="H46" s="841"/>
      <c r="I46" s="841"/>
      <c r="J46" s="838"/>
      <c r="K46" s="787"/>
      <c r="L46" s="155"/>
    </row>
    <row r="47" spans="1:12" ht="20.100000000000001" customHeight="1" thickBot="1">
      <c r="A47" s="17">
        <v>41627</v>
      </c>
      <c r="B47" s="299" t="s">
        <v>18</v>
      </c>
      <c r="C47" s="927" t="s">
        <v>1427</v>
      </c>
      <c r="D47" s="928"/>
      <c r="E47" s="928"/>
      <c r="F47" s="928"/>
      <c r="G47" s="928"/>
      <c r="H47" s="928"/>
      <c r="I47" s="928"/>
      <c r="J47" s="929"/>
      <c r="K47" s="787"/>
      <c r="L47" s="155"/>
    </row>
    <row r="48" spans="1:12" ht="16.5" thickTop="1">
      <c r="A48" s="67">
        <v>41646</v>
      </c>
      <c r="B48" s="300" t="s">
        <v>18</v>
      </c>
      <c r="C48" s="1015" t="s">
        <v>253</v>
      </c>
      <c r="D48" s="1016"/>
      <c r="E48" s="1016"/>
      <c r="F48" s="1016"/>
      <c r="G48" s="1016"/>
      <c r="H48" s="1016"/>
      <c r="I48" s="1016"/>
      <c r="J48" s="1017"/>
      <c r="K48" s="794"/>
      <c r="L48" s="105"/>
    </row>
    <row r="49" spans="1:12" ht="20.100000000000001" customHeight="1">
      <c r="A49" s="14">
        <v>41652</v>
      </c>
      <c r="B49" s="291" t="s">
        <v>116</v>
      </c>
      <c r="C49" s="49"/>
      <c r="D49" s="49"/>
      <c r="E49" s="49"/>
      <c r="F49" s="49"/>
      <c r="G49" s="49"/>
      <c r="H49" s="837" t="s">
        <v>191</v>
      </c>
      <c r="I49" s="838"/>
      <c r="J49" s="49"/>
      <c r="K49" s="49"/>
      <c r="L49" s="802" t="s">
        <v>681</v>
      </c>
    </row>
    <row r="50" spans="1:12">
      <c r="A50" s="14">
        <v>41688</v>
      </c>
      <c r="B50" s="291" t="s">
        <v>11</v>
      </c>
      <c r="C50" s="49">
        <v>60</v>
      </c>
      <c r="D50" s="49">
        <f>+C50*(100-E50)/100</f>
        <v>45</v>
      </c>
      <c r="E50" s="49">
        <v>25</v>
      </c>
      <c r="F50" s="49"/>
      <c r="G50" s="49">
        <v>148</v>
      </c>
      <c r="H50" s="49"/>
      <c r="I50" s="49"/>
      <c r="J50" s="49"/>
      <c r="K50" s="49"/>
      <c r="L50" s="802" t="s">
        <v>199</v>
      </c>
    </row>
    <row r="51" spans="1:12">
      <c r="A51" s="14">
        <v>41699</v>
      </c>
      <c r="B51" s="291" t="s">
        <v>4</v>
      </c>
      <c r="C51" s="837" t="s">
        <v>1428</v>
      </c>
      <c r="D51" s="841"/>
      <c r="E51" s="841"/>
      <c r="F51" s="841"/>
      <c r="G51" s="841"/>
      <c r="H51" s="841"/>
      <c r="I51" s="841"/>
      <c r="J51" s="838"/>
      <c r="K51" s="780"/>
    </row>
    <row r="52" spans="1:12" ht="34.5" customHeight="1">
      <c r="A52" s="14">
        <v>41741</v>
      </c>
      <c r="B52" s="291" t="s">
        <v>20</v>
      </c>
      <c r="C52" s="853" t="s">
        <v>682</v>
      </c>
      <c r="D52" s="854"/>
      <c r="E52" s="854"/>
      <c r="F52" s="854"/>
      <c r="G52" s="854"/>
      <c r="H52" s="854"/>
      <c r="I52" s="854"/>
      <c r="J52" s="855"/>
      <c r="K52" s="783"/>
    </row>
    <row r="53" spans="1:12">
      <c r="A53" s="14">
        <v>41755</v>
      </c>
      <c r="B53" s="291" t="s">
        <v>20</v>
      </c>
      <c r="C53" s="853" t="s">
        <v>683</v>
      </c>
      <c r="D53" s="854"/>
      <c r="E53" s="854"/>
      <c r="F53" s="854"/>
      <c r="G53" s="854"/>
      <c r="H53" s="854"/>
      <c r="I53" s="854"/>
      <c r="J53" s="855"/>
      <c r="K53" s="783"/>
    </row>
    <row r="54" spans="1:12" ht="19.5" customHeight="1">
      <c r="A54" s="14">
        <v>41758</v>
      </c>
      <c r="B54" s="291" t="s">
        <v>11</v>
      </c>
      <c r="C54" s="49">
        <v>35</v>
      </c>
      <c r="D54" s="49">
        <f>+C54*(100-E54)/100</f>
        <v>26.25</v>
      </c>
      <c r="E54" s="49">
        <v>25</v>
      </c>
      <c r="F54" s="49"/>
      <c r="G54" s="49">
        <v>140</v>
      </c>
      <c r="H54" s="49"/>
      <c r="I54" s="49"/>
      <c r="J54" s="49"/>
      <c r="K54" s="49"/>
      <c r="L54" s="802" t="s">
        <v>684</v>
      </c>
    </row>
    <row r="55" spans="1:12" ht="20.100000000000001" customHeight="1">
      <c r="A55" s="14">
        <v>41798</v>
      </c>
      <c r="B55" s="295" t="s">
        <v>116</v>
      </c>
      <c r="C55" s="49"/>
      <c r="D55" s="49"/>
      <c r="E55" s="49"/>
      <c r="F55" s="49"/>
      <c r="G55" s="49"/>
      <c r="H55" s="837" t="s">
        <v>191</v>
      </c>
      <c r="I55" s="841"/>
      <c r="J55" s="49"/>
      <c r="K55" s="49"/>
      <c r="L55" s="802" t="s">
        <v>301</v>
      </c>
    </row>
    <row r="56" spans="1:12" ht="58.5" customHeight="1">
      <c r="A56" s="14">
        <v>41827</v>
      </c>
      <c r="B56" s="291" t="s">
        <v>23</v>
      </c>
      <c r="C56" s="853" t="s">
        <v>317</v>
      </c>
      <c r="D56" s="854"/>
      <c r="E56" s="854"/>
      <c r="F56" s="854"/>
      <c r="G56" s="854"/>
      <c r="H56" s="854"/>
      <c r="I56" s="854"/>
      <c r="J56" s="855"/>
      <c r="K56" s="783"/>
    </row>
    <row r="57" spans="1:12" ht="81" customHeight="1">
      <c r="A57" s="410">
        <v>41834</v>
      </c>
      <c r="B57" s="435" t="s">
        <v>27</v>
      </c>
      <c r="C57" s="1041" t="s">
        <v>685</v>
      </c>
      <c r="D57" s="1042"/>
      <c r="E57" s="1042"/>
      <c r="F57" s="1042"/>
      <c r="G57" s="1042"/>
      <c r="H57" s="1042"/>
      <c r="I57" s="1042"/>
      <c r="J57" s="1043"/>
      <c r="K57" s="796" t="s">
        <v>1053</v>
      </c>
      <c r="L57" s="436" t="s">
        <v>1053</v>
      </c>
    </row>
    <row r="58" spans="1:12" ht="20.100000000000001" customHeight="1">
      <c r="A58" s="14">
        <v>41854</v>
      </c>
      <c r="B58" s="291" t="s">
        <v>55</v>
      </c>
      <c r="C58" s="837" t="s">
        <v>319</v>
      </c>
      <c r="D58" s="841"/>
      <c r="E58" s="841"/>
      <c r="F58" s="841"/>
      <c r="G58" s="841"/>
      <c r="H58" s="841"/>
      <c r="I58" s="841"/>
      <c r="J58" s="838"/>
      <c r="K58" s="780"/>
    </row>
    <row r="59" spans="1:12" ht="20.100000000000001" customHeight="1">
      <c r="A59" s="38">
        <v>41869</v>
      </c>
      <c r="B59" s="292" t="s">
        <v>11</v>
      </c>
      <c r="C59" s="88">
        <v>70</v>
      </c>
      <c r="D59" s="88">
        <f>+C59*(100-E59)/100</f>
        <v>69.3</v>
      </c>
      <c r="E59" s="88">
        <v>1</v>
      </c>
      <c r="F59" s="88"/>
      <c r="G59" s="88">
        <v>125</v>
      </c>
      <c r="H59" s="88"/>
      <c r="I59" s="88"/>
      <c r="J59" s="88"/>
      <c r="K59" s="88"/>
      <c r="L59" s="109" t="s">
        <v>338</v>
      </c>
    </row>
    <row r="60" spans="1:12" ht="20.100000000000001" customHeight="1">
      <c r="A60" s="38">
        <v>41870</v>
      </c>
      <c r="B60" s="292" t="s">
        <v>11</v>
      </c>
      <c r="C60" s="88">
        <v>120</v>
      </c>
      <c r="D60" s="88">
        <f>+C60*(100-E60)/100</f>
        <v>118.8</v>
      </c>
      <c r="E60" s="88">
        <v>1</v>
      </c>
      <c r="F60" s="88"/>
      <c r="G60" s="88">
        <v>125</v>
      </c>
      <c r="H60" s="88"/>
      <c r="I60" s="88"/>
      <c r="J60" s="88"/>
      <c r="K60" s="88"/>
      <c r="L60" s="109" t="s">
        <v>686</v>
      </c>
    </row>
    <row r="61" spans="1:12" ht="31.5" customHeight="1">
      <c r="A61" s="14">
        <v>41873</v>
      </c>
      <c r="B61" s="291" t="s">
        <v>116</v>
      </c>
      <c r="C61" s="49"/>
      <c r="D61" s="49"/>
      <c r="E61" s="49"/>
      <c r="F61" s="49"/>
      <c r="G61" s="49"/>
      <c r="H61" s="837" t="s">
        <v>123</v>
      </c>
      <c r="I61" s="838"/>
      <c r="J61" s="49"/>
      <c r="K61" s="49"/>
      <c r="L61" s="802" t="s">
        <v>325</v>
      </c>
    </row>
    <row r="62" spans="1:12" ht="20.100000000000001" customHeight="1">
      <c r="A62" s="24">
        <v>41884</v>
      </c>
      <c r="B62" s="293" t="s">
        <v>11</v>
      </c>
      <c r="C62" s="72">
        <v>215</v>
      </c>
      <c r="D62" s="72">
        <f t="shared" ref="D62:D69" si="0">+C62*(100-E62)/100</f>
        <v>210.7</v>
      </c>
      <c r="E62" s="72">
        <v>2</v>
      </c>
      <c r="F62" s="72"/>
      <c r="G62" s="72">
        <v>125</v>
      </c>
      <c r="H62" s="72"/>
      <c r="I62" s="72"/>
      <c r="J62" s="72"/>
      <c r="K62" s="72"/>
      <c r="L62" s="27" t="s">
        <v>687</v>
      </c>
    </row>
    <row r="63" spans="1:12" ht="20.100000000000001" customHeight="1">
      <c r="A63" s="14">
        <v>41904</v>
      </c>
      <c r="B63" s="293" t="s">
        <v>11</v>
      </c>
      <c r="C63" s="49">
        <v>190</v>
      </c>
      <c r="D63" s="49">
        <f t="shared" si="0"/>
        <v>186.2</v>
      </c>
      <c r="E63" s="49">
        <v>2</v>
      </c>
      <c r="F63" s="49"/>
      <c r="G63" s="49">
        <v>125</v>
      </c>
      <c r="H63" s="49"/>
      <c r="I63" s="49"/>
      <c r="J63" s="49"/>
      <c r="K63" s="49"/>
      <c r="L63" s="27" t="s">
        <v>348</v>
      </c>
    </row>
    <row r="64" spans="1:12">
      <c r="A64" s="38">
        <v>41943</v>
      </c>
      <c r="B64" s="292" t="s">
        <v>11</v>
      </c>
      <c r="C64" s="88">
        <v>125</v>
      </c>
      <c r="D64" s="88">
        <f t="shared" si="0"/>
        <v>122.5</v>
      </c>
      <c r="E64" s="88">
        <v>2</v>
      </c>
      <c r="F64" s="88"/>
      <c r="G64" s="88">
        <v>120</v>
      </c>
      <c r="H64" s="88"/>
      <c r="I64" s="88"/>
      <c r="J64" s="88"/>
      <c r="K64" s="88"/>
      <c r="L64" s="109" t="s">
        <v>348</v>
      </c>
    </row>
    <row r="65" spans="1:12" ht="20.100000000000001" customHeight="1">
      <c r="A65" s="14">
        <v>41963</v>
      </c>
      <c r="B65" s="291" t="s">
        <v>11</v>
      </c>
      <c r="C65" s="49">
        <v>190</v>
      </c>
      <c r="D65" s="49">
        <f t="shared" si="0"/>
        <v>186.2</v>
      </c>
      <c r="E65" s="49">
        <v>2</v>
      </c>
      <c r="F65" s="49"/>
      <c r="G65" s="49">
        <v>120</v>
      </c>
      <c r="H65" s="49"/>
      <c r="I65" s="49"/>
      <c r="J65" s="49"/>
      <c r="K65" s="49"/>
      <c r="L65" s="802" t="s">
        <v>346</v>
      </c>
    </row>
    <row r="66" spans="1:12" ht="20.100000000000001" customHeight="1">
      <c r="A66" s="38">
        <v>41969</v>
      </c>
      <c r="B66" s="292" t="s">
        <v>11</v>
      </c>
      <c r="C66" s="88">
        <v>120</v>
      </c>
      <c r="D66" s="88">
        <f t="shared" si="0"/>
        <v>117.6</v>
      </c>
      <c r="E66" s="88">
        <v>2</v>
      </c>
      <c r="F66" s="88"/>
      <c r="G66" s="88">
        <v>120</v>
      </c>
      <c r="H66" s="88"/>
      <c r="I66" s="88"/>
      <c r="J66" s="88"/>
      <c r="K66" s="88"/>
      <c r="L66" s="109" t="s">
        <v>346</v>
      </c>
    </row>
    <row r="67" spans="1:12" ht="16.5" thickBot="1">
      <c r="A67" s="17">
        <v>41991</v>
      </c>
      <c r="B67" s="299" t="s">
        <v>11</v>
      </c>
      <c r="C67" s="26">
        <v>210</v>
      </c>
      <c r="D67" s="26">
        <f t="shared" si="0"/>
        <v>176.4</v>
      </c>
      <c r="E67" s="26">
        <v>16</v>
      </c>
      <c r="F67" s="26"/>
      <c r="G67" s="26">
        <v>120</v>
      </c>
      <c r="H67" s="26"/>
      <c r="I67" s="26"/>
      <c r="J67" s="26"/>
      <c r="K67" s="26"/>
      <c r="L67" s="155" t="s">
        <v>346</v>
      </c>
    </row>
    <row r="68" spans="1:12" ht="16.5" thickTop="1">
      <c r="A68" s="21">
        <v>42005</v>
      </c>
      <c r="B68" s="297" t="s">
        <v>11</v>
      </c>
      <c r="C68" s="86">
        <v>145</v>
      </c>
      <c r="D68" s="86">
        <f t="shared" si="0"/>
        <v>121.8</v>
      </c>
      <c r="E68" s="86">
        <v>16</v>
      </c>
      <c r="F68" s="86"/>
      <c r="G68" s="86">
        <v>120</v>
      </c>
      <c r="H68" s="86"/>
      <c r="I68" s="86"/>
      <c r="J68" s="86"/>
      <c r="K68" s="86"/>
      <c r="L68" s="152" t="s">
        <v>346</v>
      </c>
    </row>
    <row r="69" spans="1:12">
      <c r="A69" s="38">
        <v>42007</v>
      </c>
      <c r="B69" s="292" t="s">
        <v>11</v>
      </c>
      <c r="C69" s="88">
        <v>155</v>
      </c>
      <c r="D69" s="88">
        <f t="shared" si="0"/>
        <v>130.19999999999999</v>
      </c>
      <c r="E69" s="88">
        <v>16</v>
      </c>
      <c r="F69" s="88"/>
      <c r="G69" s="88">
        <v>120</v>
      </c>
      <c r="H69" s="88"/>
      <c r="I69" s="88"/>
      <c r="J69" s="88"/>
      <c r="K69" s="88"/>
      <c r="L69" s="109" t="s">
        <v>346</v>
      </c>
    </row>
    <row r="70" spans="1:12">
      <c r="A70" s="14">
        <v>42011</v>
      </c>
      <c r="B70" s="291" t="s">
        <v>30</v>
      </c>
      <c r="C70" s="921" t="s">
        <v>688</v>
      </c>
      <c r="D70" s="922"/>
      <c r="E70" s="922"/>
      <c r="F70" s="922"/>
      <c r="G70" s="922"/>
      <c r="H70" s="922"/>
      <c r="I70" s="922"/>
      <c r="J70" s="923"/>
      <c r="K70" s="786"/>
    </row>
    <row r="71" spans="1:12" ht="36" customHeight="1">
      <c r="A71" s="38">
        <v>42038</v>
      </c>
      <c r="B71" s="301" t="s">
        <v>11</v>
      </c>
      <c r="C71" s="88">
        <v>125</v>
      </c>
      <c r="D71" s="88">
        <f>+C71*(100-E71)/100</f>
        <v>105</v>
      </c>
      <c r="E71" s="88">
        <v>16</v>
      </c>
      <c r="F71" s="88"/>
      <c r="G71" s="88">
        <v>155</v>
      </c>
      <c r="H71" s="88"/>
      <c r="I71" s="88"/>
      <c r="J71" s="88"/>
      <c r="K71" s="88"/>
      <c r="L71" s="109" t="s">
        <v>689</v>
      </c>
    </row>
    <row r="72" spans="1:12">
      <c r="A72" s="14">
        <v>42038</v>
      </c>
      <c r="B72" s="291" t="s">
        <v>116</v>
      </c>
      <c r="C72" s="49"/>
      <c r="D72" s="49"/>
      <c r="E72" s="49"/>
      <c r="F72" s="49"/>
      <c r="G72" s="49"/>
      <c r="H72" s="1125" t="s">
        <v>123</v>
      </c>
      <c r="I72" s="1013"/>
      <c r="J72" s="1014"/>
      <c r="K72" s="793"/>
      <c r="L72" s="802" t="s">
        <v>368</v>
      </c>
    </row>
    <row r="73" spans="1:12" ht="20.100000000000001" customHeight="1">
      <c r="A73" s="14">
        <v>42039</v>
      </c>
      <c r="B73" s="291" t="s">
        <v>20</v>
      </c>
      <c r="C73" s="837" t="s">
        <v>371</v>
      </c>
      <c r="D73" s="841"/>
      <c r="E73" s="841"/>
      <c r="F73" s="841"/>
      <c r="G73" s="841"/>
      <c r="H73" s="841"/>
      <c r="I73" s="841"/>
      <c r="J73" s="838"/>
      <c r="K73" s="780"/>
    </row>
    <row r="74" spans="1:12">
      <c r="A74" s="14">
        <v>42043</v>
      </c>
      <c r="B74" s="291" t="s">
        <v>116</v>
      </c>
      <c r="C74" s="49"/>
      <c r="D74" s="49"/>
      <c r="E74" s="49"/>
      <c r="F74" s="49"/>
      <c r="G74" s="49"/>
      <c r="H74" s="1125" t="s">
        <v>123</v>
      </c>
      <c r="I74" s="1013"/>
      <c r="J74" s="1014"/>
      <c r="K74" s="793"/>
      <c r="L74" s="802" t="s">
        <v>372</v>
      </c>
    </row>
    <row r="75" spans="1:12" ht="20.100000000000001" customHeight="1">
      <c r="A75" s="38">
        <v>42046</v>
      </c>
      <c r="B75" s="292" t="s">
        <v>11</v>
      </c>
      <c r="C75" s="88">
        <v>160</v>
      </c>
      <c r="D75" s="88">
        <f>+C75*(100-E75)/100</f>
        <v>134.4</v>
      </c>
      <c r="E75" s="88">
        <v>16</v>
      </c>
      <c r="F75" s="88"/>
      <c r="G75" s="88">
        <v>60</v>
      </c>
      <c r="H75" s="88"/>
      <c r="I75" s="88"/>
      <c r="J75" s="88"/>
      <c r="K75" s="88"/>
      <c r="L75" s="109" t="s">
        <v>690</v>
      </c>
    </row>
    <row r="76" spans="1:12" ht="20.25" customHeight="1">
      <c r="A76" s="14">
        <v>42073</v>
      </c>
      <c r="B76" s="291" t="s">
        <v>20</v>
      </c>
      <c r="C76" s="853" t="s">
        <v>691</v>
      </c>
      <c r="D76" s="854"/>
      <c r="E76" s="854"/>
      <c r="F76" s="854"/>
      <c r="G76" s="854"/>
      <c r="H76" s="854"/>
      <c r="I76" s="854"/>
      <c r="J76" s="855"/>
      <c r="K76" s="783"/>
    </row>
    <row r="77" spans="1:12">
      <c r="A77" s="14">
        <v>42119</v>
      </c>
      <c r="B77" s="291" t="s">
        <v>11</v>
      </c>
      <c r="C77" s="49">
        <v>185</v>
      </c>
      <c r="D77" s="49">
        <f>+C77*(100-E77)/100</f>
        <v>155.4</v>
      </c>
      <c r="E77" s="49">
        <v>16</v>
      </c>
      <c r="F77" s="49"/>
      <c r="G77" s="49">
        <v>135</v>
      </c>
      <c r="H77" s="49"/>
      <c r="I77" s="49"/>
      <c r="J77" s="49"/>
      <c r="K77" s="49"/>
      <c r="L77" s="802" t="s">
        <v>199</v>
      </c>
    </row>
    <row r="78" spans="1:12">
      <c r="A78" s="38">
        <v>42179</v>
      </c>
      <c r="B78" s="292" t="s">
        <v>11</v>
      </c>
      <c r="C78" s="88">
        <v>50</v>
      </c>
      <c r="D78" s="88">
        <f>+C78*(100-E78)/100</f>
        <v>40</v>
      </c>
      <c r="E78" s="88">
        <v>20</v>
      </c>
      <c r="F78" s="88"/>
      <c r="G78" s="88">
        <v>110</v>
      </c>
      <c r="H78" s="88"/>
      <c r="I78" s="88"/>
      <c r="J78" s="88"/>
      <c r="K78" s="88"/>
      <c r="L78" s="109" t="s">
        <v>692</v>
      </c>
    </row>
    <row r="79" spans="1:12">
      <c r="A79" s="38">
        <v>42191</v>
      </c>
      <c r="B79" s="292" t="s">
        <v>11</v>
      </c>
      <c r="C79" s="88">
        <v>40</v>
      </c>
      <c r="D79" s="88">
        <f>+C79*(100-E79)/100</f>
        <v>28</v>
      </c>
      <c r="E79" s="88">
        <v>30</v>
      </c>
      <c r="F79" s="88"/>
      <c r="G79" s="88">
        <v>100</v>
      </c>
      <c r="H79" s="88"/>
      <c r="I79" s="88"/>
      <c r="J79" s="88"/>
      <c r="K79" s="88"/>
      <c r="L79" s="109" t="s">
        <v>692</v>
      </c>
    </row>
    <row r="80" spans="1:12">
      <c r="A80" s="856">
        <v>42194</v>
      </c>
      <c r="B80" s="291" t="s">
        <v>11</v>
      </c>
      <c r="C80" s="49">
        <v>235</v>
      </c>
      <c r="D80" s="49">
        <f>+C80*(100-E80)/100</f>
        <v>164.5</v>
      </c>
      <c r="E80" s="49">
        <v>30</v>
      </c>
      <c r="F80" s="49"/>
      <c r="G80" s="49">
        <v>120</v>
      </c>
      <c r="H80" s="49"/>
      <c r="I80" s="49"/>
      <c r="J80" s="49"/>
      <c r="K80" s="49"/>
      <c r="L80" s="802" t="s">
        <v>17</v>
      </c>
    </row>
    <row r="81" spans="1:12" ht="20.100000000000001" customHeight="1">
      <c r="A81" s="873"/>
      <c r="B81" s="291" t="s">
        <v>116</v>
      </c>
      <c r="C81" s="49"/>
      <c r="D81" s="49"/>
      <c r="E81" s="49"/>
      <c r="F81" s="49"/>
      <c r="G81" s="49"/>
      <c r="H81" s="49">
        <v>1820</v>
      </c>
      <c r="I81" s="49">
        <v>55</v>
      </c>
      <c r="J81" s="49"/>
      <c r="K81" s="49"/>
      <c r="L81" s="802" t="s">
        <v>392</v>
      </c>
    </row>
    <row r="82" spans="1:12" ht="35.25" customHeight="1">
      <c r="A82" s="14">
        <v>42255</v>
      </c>
      <c r="B82" s="291" t="s">
        <v>30</v>
      </c>
      <c r="C82" s="853" t="s">
        <v>693</v>
      </c>
      <c r="D82" s="854"/>
      <c r="E82" s="854"/>
      <c r="F82" s="854"/>
      <c r="G82" s="854"/>
      <c r="H82" s="854"/>
      <c r="I82" s="854"/>
      <c r="J82" s="855"/>
      <c r="K82" s="783"/>
    </row>
    <row r="83" spans="1:12" ht="40.5" customHeight="1">
      <c r="A83" s="14">
        <v>42258</v>
      </c>
      <c r="B83" s="291" t="s">
        <v>30</v>
      </c>
      <c r="C83" s="853" t="s">
        <v>694</v>
      </c>
      <c r="D83" s="854"/>
      <c r="E83" s="854"/>
      <c r="F83" s="854"/>
      <c r="G83" s="854"/>
      <c r="H83" s="854"/>
      <c r="I83" s="854"/>
      <c r="J83" s="855"/>
      <c r="K83" s="783"/>
    </row>
    <row r="84" spans="1:12" ht="35.25" customHeight="1">
      <c r="A84" s="14">
        <v>42288</v>
      </c>
      <c r="B84" s="291" t="s">
        <v>20</v>
      </c>
      <c r="C84" s="853" t="s">
        <v>403</v>
      </c>
      <c r="D84" s="854"/>
      <c r="E84" s="854"/>
      <c r="F84" s="854"/>
      <c r="G84" s="854"/>
      <c r="H84" s="854"/>
      <c r="I84" s="854"/>
      <c r="J84" s="855"/>
      <c r="K84" s="783"/>
    </row>
    <row r="85" spans="1:12" ht="39.75" customHeight="1">
      <c r="A85" s="14">
        <v>42291</v>
      </c>
      <c r="B85" s="291" t="s">
        <v>20</v>
      </c>
      <c r="C85" s="853" t="s">
        <v>695</v>
      </c>
      <c r="D85" s="854"/>
      <c r="E85" s="854"/>
      <c r="F85" s="854"/>
      <c r="G85" s="854"/>
      <c r="H85" s="854"/>
      <c r="I85" s="854"/>
      <c r="J85" s="855"/>
      <c r="K85" s="783"/>
    </row>
    <row r="86" spans="1:12" ht="20.100000000000001" customHeight="1">
      <c r="A86" s="14">
        <v>42307</v>
      </c>
      <c r="B86" s="291" t="s">
        <v>116</v>
      </c>
      <c r="C86" s="49"/>
      <c r="D86" s="49"/>
      <c r="E86" s="49"/>
      <c r="F86" s="49"/>
      <c r="G86" s="49"/>
      <c r="H86" s="49">
        <v>2530</v>
      </c>
      <c r="I86" s="49">
        <v>52</v>
      </c>
      <c r="J86" s="49"/>
      <c r="K86" s="49"/>
      <c r="L86" s="802" t="s">
        <v>407</v>
      </c>
    </row>
    <row r="87" spans="1:12" ht="20.100000000000001" customHeight="1">
      <c r="A87" s="24">
        <v>42321</v>
      </c>
      <c r="B87" s="293" t="s">
        <v>11</v>
      </c>
      <c r="C87" s="72">
        <v>180</v>
      </c>
      <c r="D87" s="72">
        <f t="shared" ref="D87:D95" si="1">+C87*(100-E87)/100</f>
        <v>144</v>
      </c>
      <c r="E87" s="72">
        <v>20</v>
      </c>
      <c r="F87" s="72"/>
      <c r="G87" s="72">
        <v>179</v>
      </c>
      <c r="H87" s="72"/>
      <c r="I87" s="72"/>
      <c r="J87" s="72"/>
      <c r="K87" s="72"/>
      <c r="L87" s="27" t="s">
        <v>696</v>
      </c>
    </row>
    <row r="88" spans="1:12" ht="20.100000000000001" customHeight="1">
      <c r="A88" s="38">
        <v>42341</v>
      </c>
      <c r="B88" s="292" t="s">
        <v>11</v>
      </c>
      <c r="C88" s="88">
        <v>130</v>
      </c>
      <c r="D88" s="88">
        <f t="shared" si="1"/>
        <v>104</v>
      </c>
      <c r="E88" s="88">
        <v>20</v>
      </c>
      <c r="F88" s="88"/>
      <c r="G88" s="88">
        <v>125</v>
      </c>
      <c r="H88" s="88"/>
      <c r="I88" s="88"/>
      <c r="J88" s="88"/>
      <c r="K88" s="88"/>
      <c r="L88" s="109" t="s">
        <v>884</v>
      </c>
    </row>
    <row r="89" spans="1:12" ht="16.5" thickBot="1">
      <c r="A89" s="320">
        <v>42350</v>
      </c>
      <c r="B89" s="329" t="s">
        <v>11</v>
      </c>
      <c r="C89" s="40">
        <v>225</v>
      </c>
      <c r="D89" s="40">
        <f t="shared" si="1"/>
        <v>180</v>
      </c>
      <c r="E89" s="40">
        <v>20</v>
      </c>
      <c r="F89" s="40"/>
      <c r="G89" s="40">
        <v>70</v>
      </c>
      <c r="H89" s="40"/>
      <c r="I89" s="40"/>
      <c r="J89" s="40"/>
      <c r="K89" s="40"/>
      <c r="L89" s="531" t="s">
        <v>928</v>
      </c>
    </row>
    <row r="90" spans="1:12" ht="20.100000000000001" customHeight="1" thickTop="1">
      <c r="A90" s="21">
        <v>42420</v>
      </c>
      <c r="B90" s="297" t="s">
        <v>11</v>
      </c>
      <c r="C90" s="86">
        <v>110</v>
      </c>
      <c r="D90" s="86">
        <f t="shared" si="1"/>
        <v>88</v>
      </c>
      <c r="E90" s="86">
        <v>20</v>
      </c>
      <c r="F90" s="86"/>
      <c r="G90" s="86">
        <v>125</v>
      </c>
      <c r="H90" s="86"/>
      <c r="I90" s="86"/>
      <c r="J90" s="86"/>
      <c r="K90" s="86"/>
      <c r="L90" s="152" t="s">
        <v>928</v>
      </c>
    </row>
    <row r="91" spans="1:12">
      <c r="A91" s="38">
        <v>42422</v>
      </c>
      <c r="B91" s="292" t="s">
        <v>11</v>
      </c>
      <c r="C91" s="88">
        <v>140</v>
      </c>
      <c r="D91" s="88">
        <f t="shared" si="1"/>
        <v>112</v>
      </c>
      <c r="E91" s="88">
        <v>20</v>
      </c>
      <c r="F91" s="88"/>
      <c r="G91" s="88">
        <v>125</v>
      </c>
      <c r="H91" s="88"/>
      <c r="I91" s="88"/>
      <c r="J91" s="88"/>
      <c r="K91" s="88"/>
      <c r="L91" s="109" t="s">
        <v>928</v>
      </c>
    </row>
    <row r="92" spans="1:12" ht="31.5" customHeight="1">
      <c r="A92" s="324">
        <v>42428</v>
      </c>
      <c r="B92" s="291" t="s">
        <v>20</v>
      </c>
      <c r="C92" s="853" t="s">
        <v>906</v>
      </c>
      <c r="D92" s="854"/>
      <c r="E92" s="854"/>
      <c r="F92" s="854"/>
      <c r="G92" s="854"/>
      <c r="H92" s="854"/>
      <c r="I92" s="854"/>
      <c r="J92" s="855"/>
      <c r="K92" s="783"/>
    </row>
    <row r="93" spans="1:12">
      <c r="A93" s="38">
        <v>42432</v>
      </c>
      <c r="B93" s="292" t="s">
        <v>11</v>
      </c>
      <c r="C93" s="88">
        <v>100</v>
      </c>
      <c r="D93" s="88">
        <f t="shared" si="1"/>
        <v>80</v>
      </c>
      <c r="E93" s="88">
        <v>20</v>
      </c>
      <c r="F93" s="88"/>
      <c r="G93" s="88">
        <v>125</v>
      </c>
      <c r="H93" s="88"/>
      <c r="I93" s="88"/>
      <c r="J93" s="88"/>
      <c r="K93" s="88"/>
      <c r="L93" s="109" t="s">
        <v>884</v>
      </c>
    </row>
    <row r="94" spans="1:12">
      <c r="A94" s="38">
        <v>42438</v>
      </c>
      <c r="B94" s="292" t="s">
        <v>11</v>
      </c>
      <c r="C94" s="88">
        <v>145</v>
      </c>
      <c r="D94" s="88">
        <f t="shared" si="1"/>
        <v>116</v>
      </c>
      <c r="E94" s="88">
        <v>20</v>
      </c>
      <c r="F94" s="88"/>
      <c r="G94" s="88">
        <v>125</v>
      </c>
      <c r="H94" s="88"/>
      <c r="I94" s="88"/>
      <c r="J94" s="88"/>
      <c r="K94" s="88"/>
      <c r="L94" s="109" t="s">
        <v>928</v>
      </c>
    </row>
    <row r="95" spans="1:12">
      <c r="A95" s="38">
        <v>42087</v>
      </c>
      <c r="B95" s="292" t="s">
        <v>11</v>
      </c>
      <c r="C95" s="88">
        <v>100</v>
      </c>
      <c r="D95" s="88">
        <f t="shared" si="1"/>
        <v>80</v>
      </c>
      <c r="E95" s="88">
        <v>20</v>
      </c>
      <c r="F95" s="88"/>
      <c r="G95" s="88">
        <v>160</v>
      </c>
      <c r="H95" s="88"/>
      <c r="I95" s="88"/>
      <c r="J95" s="88"/>
      <c r="K95" s="88"/>
      <c r="L95" s="109" t="s">
        <v>929</v>
      </c>
    </row>
    <row r="96" spans="1:12" ht="20.100000000000001" customHeight="1">
      <c r="A96" s="38">
        <v>42459</v>
      </c>
      <c r="B96" s="292" t="s">
        <v>11</v>
      </c>
      <c r="C96" s="88">
        <v>110</v>
      </c>
      <c r="D96" s="88">
        <f t="shared" ref="D96:D159" si="2">+C96*(100-E96)/100</f>
        <v>88</v>
      </c>
      <c r="E96" s="88">
        <v>20</v>
      </c>
      <c r="F96" s="88"/>
      <c r="G96" s="88">
        <v>120</v>
      </c>
      <c r="H96" s="88"/>
      <c r="I96" s="88"/>
      <c r="J96" s="88"/>
      <c r="K96" s="88"/>
      <c r="L96" s="109" t="s">
        <v>928</v>
      </c>
    </row>
    <row r="97" spans="1:12" ht="20.100000000000001" customHeight="1">
      <c r="A97" s="38">
        <v>42466</v>
      </c>
      <c r="B97" s="292" t="s">
        <v>11</v>
      </c>
      <c r="C97" s="88">
        <v>125</v>
      </c>
      <c r="D97" s="88">
        <f t="shared" si="2"/>
        <v>100</v>
      </c>
      <c r="E97" s="88">
        <v>20</v>
      </c>
      <c r="F97" s="88"/>
      <c r="G97" s="88">
        <v>128</v>
      </c>
      <c r="H97" s="88"/>
      <c r="I97" s="88"/>
      <c r="J97" s="88"/>
      <c r="K97" s="88"/>
      <c r="L97" s="109" t="s">
        <v>936</v>
      </c>
    </row>
    <row r="98" spans="1:12" ht="20.100000000000001" customHeight="1">
      <c r="A98" s="38">
        <v>42474</v>
      </c>
      <c r="B98" s="292" t="s">
        <v>11</v>
      </c>
      <c r="C98" s="88">
        <v>135</v>
      </c>
      <c r="D98" s="88">
        <f t="shared" si="2"/>
        <v>108</v>
      </c>
      <c r="E98" s="88">
        <v>20</v>
      </c>
      <c r="F98" s="88"/>
      <c r="G98" s="88">
        <v>125</v>
      </c>
      <c r="H98" s="88"/>
      <c r="I98" s="88"/>
      <c r="J98" s="88"/>
      <c r="K98" s="88"/>
      <c r="L98" s="109" t="s">
        <v>936</v>
      </c>
    </row>
    <row r="99" spans="1:12" ht="20.100000000000001" customHeight="1">
      <c r="A99" s="38">
        <v>42489</v>
      </c>
      <c r="B99" s="292" t="s">
        <v>11</v>
      </c>
      <c r="C99" s="88">
        <v>140</v>
      </c>
      <c r="D99" s="88">
        <f t="shared" si="2"/>
        <v>112</v>
      </c>
      <c r="E99" s="88">
        <v>20</v>
      </c>
      <c r="F99" s="88"/>
      <c r="G99" s="88">
        <v>120</v>
      </c>
      <c r="H99" s="88"/>
      <c r="I99" s="88"/>
      <c r="J99" s="88"/>
      <c r="K99" s="88"/>
      <c r="L99" s="109" t="s">
        <v>936</v>
      </c>
    </row>
    <row r="100" spans="1:12">
      <c r="A100" s="38">
        <v>42496</v>
      </c>
      <c r="B100" s="292" t="s">
        <v>11</v>
      </c>
      <c r="C100" s="88">
        <v>105</v>
      </c>
      <c r="D100" s="88">
        <f t="shared" si="2"/>
        <v>84</v>
      </c>
      <c r="E100" s="88">
        <v>20</v>
      </c>
      <c r="F100" s="88"/>
      <c r="G100" s="88">
        <v>170</v>
      </c>
      <c r="H100" s="88"/>
      <c r="I100" s="88"/>
      <c r="J100" s="88"/>
      <c r="K100" s="88"/>
      <c r="L100" s="109" t="s">
        <v>940</v>
      </c>
    </row>
    <row r="101" spans="1:12">
      <c r="A101" s="38">
        <v>42520</v>
      </c>
      <c r="B101" s="292" t="s">
        <v>11</v>
      </c>
      <c r="C101" s="88">
        <v>85</v>
      </c>
      <c r="D101" s="88">
        <f t="shared" si="2"/>
        <v>68</v>
      </c>
      <c r="E101" s="88">
        <v>20</v>
      </c>
      <c r="F101" s="88"/>
      <c r="G101" s="88">
        <v>125</v>
      </c>
      <c r="H101" s="88"/>
      <c r="I101" s="88"/>
      <c r="J101" s="88"/>
      <c r="K101" s="88"/>
      <c r="L101" s="109" t="s">
        <v>346</v>
      </c>
    </row>
    <row r="102" spans="1:12">
      <c r="A102" s="324">
        <v>42525</v>
      </c>
      <c r="B102" s="292" t="s">
        <v>116</v>
      </c>
      <c r="C102" s="49"/>
      <c r="D102" s="49"/>
      <c r="E102" s="49"/>
      <c r="F102" s="49"/>
      <c r="G102" s="49"/>
      <c r="H102" s="49">
        <v>4980</v>
      </c>
      <c r="I102" s="49">
        <v>85</v>
      </c>
      <c r="J102" s="49"/>
      <c r="K102" s="49"/>
      <c r="L102" s="109" t="s">
        <v>952</v>
      </c>
    </row>
    <row r="103" spans="1:12" ht="30.75" customHeight="1">
      <c r="A103" s="324">
        <v>42528</v>
      </c>
      <c r="B103" s="291" t="s">
        <v>20</v>
      </c>
      <c r="C103" s="853" t="s">
        <v>957</v>
      </c>
      <c r="D103" s="854"/>
      <c r="E103" s="854"/>
      <c r="F103" s="854"/>
      <c r="G103" s="854"/>
      <c r="H103" s="854"/>
      <c r="I103" s="854"/>
      <c r="J103" s="855"/>
      <c r="K103" s="783"/>
    </row>
    <row r="104" spans="1:12">
      <c r="A104" s="38">
        <v>42530</v>
      </c>
      <c r="B104" s="292" t="s">
        <v>11</v>
      </c>
      <c r="C104" s="88">
        <v>170</v>
      </c>
      <c r="D104" s="88">
        <f t="shared" si="2"/>
        <v>136</v>
      </c>
      <c r="E104" s="88">
        <v>20</v>
      </c>
      <c r="F104" s="88"/>
      <c r="G104" s="88">
        <v>120</v>
      </c>
      <c r="H104" s="88"/>
      <c r="I104" s="88"/>
      <c r="J104" s="88"/>
      <c r="K104" s="88"/>
      <c r="L104" s="109" t="s">
        <v>936</v>
      </c>
    </row>
    <row r="105" spans="1:12">
      <c r="A105" s="38">
        <v>42537</v>
      </c>
      <c r="B105" s="292" t="s">
        <v>11</v>
      </c>
      <c r="C105" s="88">
        <v>160</v>
      </c>
      <c r="D105" s="88">
        <f t="shared" si="2"/>
        <v>128</v>
      </c>
      <c r="E105" s="88">
        <v>20</v>
      </c>
      <c r="F105" s="88"/>
      <c r="G105" s="88">
        <v>125</v>
      </c>
      <c r="H105" s="88"/>
      <c r="I105" s="88"/>
      <c r="J105" s="88"/>
      <c r="K105" s="88"/>
      <c r="L105" s="109" t="s">
        <v>346</v>
      </c>
    </row>
    <row r="106" spans="1:12">
      <c r="A106" s="38">
        <v>42590</v>
      </c>
      <c r="B106" s="292" t="s">
        <v>11</v>
      </c>
      <c r="C106" s="88">
        <v>70</v>
      </c>
      <c r="D106" s="88">
        <f t="shared" si="2"/>
        <v>49</v>
      </c>
      <c r="E106" s="88">
        <v>30</v>
      </c>
      <c r="F106" s="88"/>
      <c r="G106" s="88">
        <v>195</v>
      </c>
      <c r="H106" s="88"/>
      <c r="I106" s="88"/>
      <c r="J106" s="88"/>
      <c r="K106" s="88"/>
      <c r="L106" s="109" t="s">
        <v>940</v>
      </c>
    </row>
    <row r="107" spans="1:12" ht="50.25" customHeight="1" thickBot="1">
      <c r="A107" s="32">
        <v>42678</v>
      </c>
      <c r="B107" s="298" t="s">
        <v>20</v>
      </c>
      <c r="C107" s="902" t="s">
        <v>1028</v>
      </c>
      <c r="D107" s="903"/>
      <c r="E107" s="903"/>
      <c r="F107" s="903"/>
      <c r="G107" s="903"/>
      <c r="H107" s="903"/>
      <c r="I107" s="903"/>
      <c r="J107" s="904"/>
      <c r="K107" s="785"/>
      <c r="L107" s="147"/>
    </row>
    <row r="108" spans="1:12" ht="94.5" customHeight="1" thickTop="1">
      <c r="A108" s="432">
        <v>42735</v>
      </c>
      <c r="B108" s="433" t="s">
        <v>27</v>
      </c>
      <c r="C108" s="1136" t="s">
        <v>1032</v>
      </c>
      <c r="D108" s="1137"/>
      <c r="E108" s="1137"/>
      <c r="F108" s="1137"/>
      <c r="G108" s="1137"/>
      <c r="H108" s="1137"/>
      <c r="I108" s="1137"/>
      <c r="J108" s="1138"/>
      <c r="K108" s="801"/>
      <c r="L108" s="434" t="s">
        <v>1053</v>
      </c>
    </row>
    <row r="109" spans="1:12" ht="22.5" customHeight="1">
      <c r="A109" s="14">
        <v>42752</v>
      </c>
      <c r="B109" s="291" t="s">
        <v>11</v>
      </c>
      <c r="C109" s="179">
        <v>215</v>
      </c>
      <c r="D109" s="179">
        <f t="shared" si="2"/>
        <v>86</v>
      </c>
      <c r="E109" s="179">
        <v>60</v>
      </c>
      <c r="F109" s="179"/>
      <c r="G109" s="179">
        <v>190</v>
      </c>
      <c r="H109" s="179"/>
      <c r="I109" s="179"/>
      <c r="J109" s="179"/>
      <c r="K109" s="179"/>
      <c r="L109" s="802" t="s">
        <v>1034</v>
      </c>
    </row>
    <row r="110" spans="1:12" ht="22.5" customHeight="1">
      <c r="A110" s="14">
        <v>42801</v>
      </c>
      <c r="B110" s="291" t="s">
        <v>116</v>
      </c>
      <c r="C110" s="179"/>
      <c r="D110" s="179"/>
      <c r="E110" s="179"/>
      <c r="F110" s="179"/>
      <c r="G110" s="179"/>
      <c r="H110" s="179">
        <v>4380</v>
      </c>
      <c r="I110" s="179">
        <v>26</v>
      </c>
      <c r="J110" s="179"/>
      <c r="K110" s="179"/>
      <c r="L110" s="802" t="s">
        <v>1045</v>
      </c>
    </row>
    <row r="111" spans="1:12" ht="24" customHeight="1">
      <c r="A111" s="14">
        <v>42811</v>
      </c>
      <c r="B111" s="291"/>
      <c r="C111" s="179"/>
      <c r="D111" s="931" t="s">
        <v>1098</v>
      </c>
      <c r="E111" s="932"/>
      <c r="F111" s="932"/>
      <c r="G111" s="932"/>
      <c r="H111" s="932"/>
      <c r="I111" s="933"/>
      <c r="J111" s="179"/>
      <c r="K111" s="179"/>
    </row>
    <row r="112" spans="1:12">
      <c r="A112" s="14">
        <v>42852</v>
      </c>
      <c r="B112" s="290" t="s">
        <v>11</v>
      </c>
      <c r="C112" s="179">
        <v>230</v>
      </c>
      <c r="D112" s="179">
        <f t="shared" si="2"/>
        <v>207</v>
      </c>
      <c r="E112" s="177">
        <v>10</v>
      </c>
      <c r="F112" s="177"/>
      <c r="G112" s="177">
        <v>250</v>
      </c>
      <c r="H112" s="177"/>
      <c r="I112" s="177"/>
      <c r="J112" s="177"/>
      <c r="K112" s="177"/>
      <c r="L112" s="802" t="s">
        <v>1111</v>
      </c>
    </row>
    <row r="113" spans="1:12" ht="15.75" customHeight="1">
      <c r="A113" s="377">
        <v>42893</v>
      </c>
      <c r="B113" s="378" t="s">
        <v>20</v>
      </c>
      <c r="C113" s="895" t="s">
        <v>21</v>
      </c>
      <c r="D113" s="896"/>
      <c r="E113" s="896"/>
      <c r="F113" s="896"/>
      <c r="G113" s="896"/>
      <c r="H113" s="896"/>
      <c r="I113" s="896"/>
      <c r="J113" s="897"/>
      <c r="K113" s="784"/>
    </row>
    <row r="114" spans="1:12">
      <c r="A114" s="14">
        <v>42900</v>
      </c>
      <c r="B114" s="291" t="s">
        <v>20</v>
      </c>
      <c r="C114" s="931" t="s">
        <v>21</v>
      </c>
      <c r="D114" s="932"/>
      <c r="E114" s="932"/>
      <c r="F114" s="932"/>
      <c r="G114" s="932"/>
      <c r="H114" s="932"/>
      <c r="I114" s="932"/>
      <c r="J114" s="933"/>
      <c r="K114" s="788"/>
    </row>
    <row r="115" spans="1:12" ht="20.100000000000001" customHeight="1">
      <c r="A115" s="14">
        <v>42946</v>
      </c>
      <c r="B115" s="291" t="s">
        <v>116</v>
      </c>
      <c r="C115" s="179"/>
      <c r="D115" s="179"/>
      <c r="E115" s="177"/>
      <c r="F115" s="177"/>
      <c r="G115" s="177"/>
      <c r="H115" s="182">
        <v>3100</v>
      </c>
      <c r="I115" s="182">
        <v>35</v>
      </c>
      <c r="J115" s="182"/>
      <c r="K115" s="182"/>
      <c r="L115" s="109" t="s">
        <v>1135</v>
      </c>
    </row>
    <row r="116" spans="1:12" ht="20.100000000000001" customHeight="1">
      <c r="A116" s="14">
        <v>43019</v>
      </c>
      <c r="B116" s="291" t="s">
        <v>116</v>
      </c>
      <c r="C116" s="179"/>
      <c r="D116" s="179"/>
      <c r="E116" s="177"/>
      <c r="F116" s="177"/>
      <c r="G116" s="177"/>
      <c r="H116" s="177">
        <v>2632</v>
      </c>
      <c r="I116" s="177">
        <v>57</v>
      </c>
      <c r="J116" s="177"/>
      <c r="K116" s="177"/>
      <c r="L116" s="802" t="s">
        <v>1175</v>
      </c>
    </row>
    <row r="117" spans="1:12" ht="20.100000000000001" customHeight="1" thickBot="1">
      <c r="A117" s="429">
        <v>43074</v>
      </c>
      <c r="B117" s="299" t="s">
        <v>11</v>
      </c>
      <c r="C117" s="193">
        <v>190</v>
      </c>
      <c r="D117" s="193">
        <f t="shared" si="2"/>
        <v>155.80000000000001</v>
      </c>
      <c r="E117" s="258">
        <v>18</v>
      </c>
      <c r="F117" s="258"/>
      <c r="G117" s="258">
        <v>180</v>
      </c>
      <c r="H117" s="258"/>
      <c r="I117" s="258"/>
      <c r="J117" s="258"/>
      <c r="K117" s="258"/>
      <c r="L117" s="155" t="s">
        <v>17</v>
      </c>
    </row>
    <row r="118" spans="1:12" ht="20.100000000000001" customHeight="1" thickTop="1">
      <c r="A118" s="67">
        <v>43144</v>
      </c>
      <c r="B118" s="300" t="s">
        <v>20</v>
      </c>
      <c r="C118" s="1122" t="s">
        <v>1203</v>
      </c>
      <c r="D118" s="1123"/>
      <c r="E118" s="1123"/>
      <c r="F118" s="1123"/>
      <c r="G118" s="1123"/>
      <c r="H118" s="1123"/>
      <c r="I118" s="1123"/>
      <c r="J118" s="1124"/>
      <c r="K118" s="798"/>
      <c r="L118" s="105"/>
    </row>
    <row r="119" spans="1:12">
      <c r="A119" s="14">
        <v>43161</v>
      </c>
      <c r="B119" s="291" t="s">
        <v>11</v>
      </c>
      <c r="C119" s="177">
        <v>200</v>
      </c>
      <c r="D119" s="179">
        <f t="shared" si="2"/>
        <v>164</v>
      </c>
      <c r="E119" s="177">
        <v>18</v>
      </c>
      <c r="F119" s="177"/>
      <c r="G119" s="177">
        <v>135</v>
      </c>
      <c r="H119" s="177"/>
      <c r="I119" s="177"/>
      <c r="J119" s="177"/>
      <c r="K119" s="177"/>
      <c r="L119" s="802" t="s">
        <v>1206</v>
      </c>
    </row>
    <row r="120" spans="1:12" ht="20.100000000000001" customHeight="1">
      <c r="A120" s="444">
        <v>43175</v>
      </c>
      <c r="B120" s="445" t="s">
        <v>116</v>
      </c>
      <c r="C120" s="177"/>
      <c r="D120" s="179"/>
      <c r="E120" s="177"/>
      <c r="F120" s="177"/>
      <c r="G120" s="177"/>
      <c r="H120" s="177">
        <v>2870</v>
      </c>
      <c r="I120" s="177">
        <v>31</v>
      </c>
      <c r="J120" s="177"/>
      <c r="K120" s="177"/>
      <c r="L120" s="802" t="s">
        <v>1207</v>
      </c>
    </row>
    <row r="121" spans="1:12" ht="20.100000000000001" customHeight="1">
      <c r="A121" s="14">
        <v>43192</v>
      </c>
      <c r="B121" s="291" t="s">
        <v>20</v>
      </c>
      <c r="C121" s="895" t="s">
        <v>21</v>
      </c>
      <c r="D121" s="896"/>
      <c r="E121" s="896"/>
      <c r="F121" s="896"/>
      <c r="G121" s="896"/>
      <c r="H121" s="896"/>
      <c r="I121" s="896"/>
      <c r="J121" s="897"/>
      <c r="K121" s="784"/>
    </row>
    <row r="122" spans="1:12" ht="42" customHeight="1">
      <c r="A122" s="14">
        <v>43244</v>
      </c>
      <c r="B122" s="291" t="s">
        <v>20</v>
      </c>
      <c r="C122" s="983" t="s">
        <v>1239</v>
      </c>
      <c r="D122" s="984"/>
      <c r="E122" s="984"/>
      <c r="F122" s="984"/>
      <c r="G122" s="984"/>
      <c r="H122" s="984"/>
      <c r="I122" s="984"/>
      <c r="J122" s="985"/>
      <c r="K122" s="792"/>
      <c r="L122" s="460" t="s">
        <v>1240</v>
      </c>
    </row>
    <row r="123" spans="1:12" ht="77.25" customHeight="1">
      <c r="A123" s="14">
        <v>43257</v>
      </c>
      <c r="B123" s="295" t="s">
        <v>20</v>
      </c>
      <c r="C123" s="895" t="s">
        <v>1248</v>
      </c>
      <c r="D123" s="896"/>
      <c r="E123" s="896"/>
      <c r="F123" s="896"/>
      <c r="G123" s="896"/>
      <c r="H123" s="896"/>
      <c r="I123" s="896"/>
      <c r="J123" s="897"/>
      <c r="K123" s="784"/>
      <c r="L123" s="460" t="s">
        <v>1245</v>
      </c>
    </row>
    <row r="124" spans="1:12" ht="66.75" customHeight="1">
      <c r="A124" s="14">
        <v>43285</v>
      </c>
      <c r="B124" s="295" t="s">
        <v>20</v>
      </c>
      <c r="C124" s="983" t="s">
        <v>1247</v>
      </c>
      <c r="D124" s="984"/>
      <c r="E124" s="984"/>
      <c r="F124" s="984"/>
      <c r="G124" s="984"/>
      <c r="H124" s="984"/>
      <c r="I124" s="984"/>
      <c r="J124" s="985"/>
      <c r="K124" s="792"/>
      <c r="L124" s="460" t="s">
        <v>1246</v>
      </c>
    </row>
    <row r="125" spans="1:12" ht="63.75" customHeight="1">
      <c r="A125" s="410">
        <v>43290</v>
      </c>
      <c r="B125" s="438" t="s">
        <v>27</v>
      </c>
      <c r="C125" s="1075" t="s">
        <v>1256</v>
      </c>
      <c r="D125" s="999"/>
      <c r="E125" s="999"/>
      <c r="F125" s="999"/>
      <c r="G125" s="999"/>
      <c r="H125" s="999"/>
      <c r="I125" s="999"/>
      <c r="J125" s="1000"/>
      <c r="K125" s="797"/>
      <c r="L125" s="436" t="s">
        <v>1257</v>
      </c>
    </row>
    <row r="126" spans="1:12" ht="20.100000000000001" customHeight="1">
      <c r="A126" s="14">
        <v>43297</v>
      </c>
      <c r="B126" s="291" t="s">
        <v>116</v>
      </c>
      <c r="C126" s="177"/>
      <c r="D126" s="179"/>
      <c r="E126" s="177"/>
      <c r="F126" s="177"/>
      <c r="G126" s="177"/>
      <c r="H126" s="177">
        <v>4050</v>
      </c>
      <c r="I126" s="177">
        <v>65</v>
      </c>
      <c r="J126" s="177"/>
      <c r="K126" s="177"/>
    </row>
    <row r="127" spans="1:12" ht="20.100000000000001" customHeight="1">
      <c r="A127" s="14">
        <v>43319</v>
      </c>
      <c r="B127" s="291" t="s">
        <v>11</v>
      </c>
      <c r="C127" s="177">
        <v>210</v>
      </c>
      <c r="D127" s="179">
        <f t="shared" si="2"/>
        <v>157.5</v>
      </c>
      <c r="E127" s="177">
        <v>25</v>
      </c>
      <c r="F127" s="177"/>
      <c r="G127" s="177">
        <v>130</v>
      </c>
      <c r="H127" s="177"/>
      <c r="I127" s="177"/>
      <c r="J127" s="177"/>
      <c r="K127" s="177"/>
      <c r="L127" s="802" t="s">
        <v>17</v>
      </c>
    </row>
    <row r="128" spans="1:12">
      <c r="A128" s="14">
        <v>43401</v>
      </c>
      <c r="B128" s="291" t="s">
        <v>11</v>
      </c>
      <c r="C128" s="177">
        <v>260</v>
      </c>
      <c r="D128" s="179">
        <f t="shared" si="2"/>
        <v>195</v>
      </c>
      <c r="E128" s="177">
        <v>25</v>
      </c>
      <c r="F128" s="177"/>
      <c r="G128" s="177">
        <v>167</v>
      </c>
      <c r="H128" s="177"/>
      <c r="I128" s="177"/>
      <c r="J128" s="177"/>
      <c r="K128" s="177"/>
      <c r="L128" s="802" t="s">
        <v>1034</v>
      </c>
    </row>
    <row r="129" spans="1:12" ht="20.100000000000001" customHeight="1" thickBot="1">
      <c r="A129" s="501">
        <v>43411</v>
      </c>
      <c r="B129" s="299" t="s">
        <v>116</v>
      </c>
      <c r="C129" s="258"/>
      <c r="D129" s="193"/>
      <c r="E129" s="258"/>
      <c r="F129" s="258"/>
      <c r="G129" s="258"/>
      <c r="H129" s="258">
        <v>3470</v>
      </c>
      <c r="I129" s="258">
        <v>64</v>
      </c>
      <c r="J129" s="258"/>
      <c r="K129" s="258"/>
      <c r="L129" s="155" t="s">
        <v>45</v>
      </c>
    </row>
    <row r="130" spans="1:12" ht="16.5" thickTop="1">
      <c r="A130" s="67">
        <v>43496</v>
      </c>
      <c r="B130" s="300" t="s">
        <v>11</v>
      </c>
      <c r="C130" s="261">
        <v>230</v>
      </c>
      <c r="D130" s="262">
        <f t="shared" si="2"/>
        <v>172.5</v>
      </c>
      <c r="E130" s="261">
        <v>25</v>
      </c>
      <c r="F130" s="261"/>
      <c r="G130" s="261">
        <v>150</v>
      </c>
      <c r="H130" s="261"/>
      <c r="I130" s="261"/>
      <c r="J130" s="261"/>
      <c r="K130" s="261"/>
      <c r="L130" s="105" t="s">
        <v>1324</v>
      </c>
    </row>
    <row r="131" spans="1:12">
      <c r="A131" s="14">
        <v>43575</v>
      </c>
      <c r="B131" s="294" t="s">
        <v>116</v>
      </c>
      <c r="C131" s="177"/>
      <c r="D131" s="179"/>
      <c r="E131" s="177"/>
      <c r="F131" s="177"/>
      <c r="G131" s="177"/>
      <c r="H131" s="177">
        <v>3651</v>
      </c>
      <c r="I131" s="177">
        <v>32</v>
      </c>
      <c r="J131" s="177"/>
      <c r="K131" s="177"/>
      <c r="L131" s="802" t="s">
        <v>45</v>
      </c>
    </row>
    <row r="132" spans="1:12" ht="23.25" customHeight="1">
      <c r="A132" s="14">
        <v>43734</v>
      </c>
      <c r="B132" s="295" t="s">
        <v>20</v>
      </c>
      <c r="C132" s="895" t="s">
        <v>1380</v>
      </c>
      <c r="D132" s="896"/>
      <c r="E132" s="896"/>
      <c r="F132" s="896"/>
      <c r="G132" s="896"/>
      <c r="H132" s="896"/>
      <c r="I132" s="896"/>
      <c r="J132" s="897"/>
      <c r="K132" s="784"/>
    </row>
    <row r="133" spans="1:12">
      <c r="A133" s="14">
        <v>43819</v>
      </c>
      <c r="B133" s="295" t="s">
        <v>116</v>
      </c>
      <c r="C133" s="177"/>
      <c r="D133" s="179"/>
      <c r="E133" s="177"/>
      <c r="F133" s="177"/>
      <c r="G133" s="177"/>
      <c r="H133" s="177">
        <v>3690</v>
      </c>
      <c r="I133" s="177">
        <v>78</v>
      </c>
      <c r="J133" s="177"/>
      <c r="K133" s="177"/>
      <c r="L133" s="802" t="s">
        <v>45</v>
      </c>
    </row>
    <row r="134" spans="1:12">
      <c r="A134" s="558">
        <v>43920</v>
      </c>
      <c r="B134" s="548" t="s">
        <v>4</v>
      </c>
      <c r="C134" s="545"/>
      <c r="D134" s="546"/>
      <c r="E134" s="545">
        <v>20</v>
      </c>
      <c r="F134" s="545"/>
      <c r="G134" s="545"/>
      <c r="H134" s="545"/>
      <c r="I134" s="545"/>
      <c r="J134" s="545"/>
      <c r="K134" s="545"/>
      <c r="L134" s="549"/>
    </row>
    <row r="135" spans="1:12" ht="15" customHeight="1">
      <c r="A135" s="559">
        <v>43951</v>
      </c>
      <c r="B135" s="544" t="s">
        <v>4</v>
      </c>
      <c r="C135" s="545"/>
      <c r="D135" s="546"/>
      <c r="E135" s="545">
        <v>20</v>
      </c>
      <c r="F135" s="545"/>
      <c r="G135" s="545"/>
      <c r="H135" s="545"/>
      <c r="I135" s="545"/>
      <c r="J135" s="545"/>
      <c r="K135" s="545"/>
      <c r="L135" s="549"/>
    </row>
    <row r="136" spans="1:12">
      <c r="A136" s="559">
        <v>43981</v>
      </c>
      <c r="B136" s="544" t="s">
        <v>4</v>
      </c>
      <c r="C136" s="545"/>
      <c r="D136" s="546"/>
      <c r="E136" s="545">
        <v>25</v>
      </c>
      <c r="F136" s="545"/>
      <c r="G136" s="545"/>
      <c r="H136" s="545"/>
      <c r="I136" s="545"/>
      <c r="J136" s="545"/>
      <c r="K136" s="545"/>
      <c r="L136" s="549"/>
    </row>
    <row r="137" spans="1:12" ht="34.5" customHeight="1">
      <c r="A137" s="283">
        <v>43998</v>
      </c>
      <c r="B137" s="291" t="s">
        <v>20</v>
      </c>
      <c r="C137" s="983" t="s">
        <v>1441</v>
      </c>
      <c r="D137" s="984"/>
      <c r="E137" s="984"/>
      <c r="F137" s="984"/>
      <c r="G137" s="984"/>
      <c r="H137" s="984"/>
      <c r="I137" s="984"/>
      <c r="J137" s="985"/>
      <c r="K137" s="792"/>
      <c r="L137" s="552" t="s">
        <v>1442</v>
      </c>
    </row>
    <row r="138" spans="1:12">
      <c r="A138" s="559">
        <v>44012</v>
      </c>
      <c r="B138" s="544" t="s">
        <v>4</v>
      </c>
      <c r="C138" s="545"/>
      <c r="D138" s="546"/>
      <c r="E138" s="545">
        <v>25</v>
      </c>
      <c r="F138" s="545"/>
      <c r="G138" s="545"/>
      <c r="H138" s="545"/>
      <c r="I138" s="545"/>
      <c r="J138" s="545"/>
      <c r="K138" s="545"/>
      <c r="L138" s="549"/>
    </row>
    <row r="139" spans="1:12">
      <c r="A139" s="24">
        <v>44029</v>
      </c>
      <c r="B139" s="293" t="s">
        <v>11</v>
      </c>
      <c r="C139" s="192">
        <v>135</v>
      </c>
      <c r="D139" s="192">
        <v>101.25</v>
      </c>
      <c r="E139" s="192">
        <v>25</v>
      </c>
      <c r="F139" s="192" t="s">
        <v>63</v>
      </c>
      <c r="G139" s="192">
        <v>130</v>
      </c>
      <c r="H139" s="194"/>
      <c r="I139" s="194"/>
      <c r="J139" s="194"/>
      <c r="K139" s="194"/>
      <c r="L139" s="27" t="s">
        <v>1447</v>
      </c>
    </row>
    <row r="140" spans="1:12">
      <c r="A140" s="283">
        <v>44041</v>
      </c>
      <c r="B140" s="291" t="s">
        <v>20</v>
      </c>
      <c r="C140" s="895" t="s">
        <v>320</v>
      </c>
      <c r="D140" s="896"/>
      <c r="E140" s="896"/>
      <c r="F140" s="896"/>
      <c r="G140" s="896"/>
      <c r="H140" s="896"/>
      <c r="I140" s="896"/>
      <c r="J140" s="897"/>
      <c r="K140" s="784"/>
    </row>
    <row r="141" spans="1:12" ht="39" customHeight="1">
      <c r="A141" s="14">
        <v>44052</v>
      </c>
      <c r="B141" s="302" t="s">
        <v>20</v>
      </c>
      <c r="C141" s="895" t="s">
        <v>1453</v>
      </c>
      <c r="D141" s="896"/>
      <c r="E141" s="896"/>
      <c r="F141" s="896"/>
      <c r="G141" s="896"/>
      <c r="H141" s="896"/>
      <c r="I141" s="896"/>
      <c r="J141" s="897"/>
      <c r="K141" s="784"/>
      <c r="L141" s="552" t="s">
        <v>1452</v>
      </c>
    </row>
    <row r="142" spans="1:12" ht="86.25" customHeight="1">
      <c r="A142" s="410">
        <v>44058</v>
      </c>
      <c r="B142" s="561" t="s">
        <v>23</v>
      </c>
      <c r="C142" s="1116" t="s">
        <v>1471</v>
      </c>
      <c r="D142" s="1117"/>
      <c r="E142" s="1117"/>
      <c r="F142" s="1117"/>
      <c r="G142" s="1117"/>
      <c r="H142" s="1117"/>
      <c r="I142" s="1117"/>
      <c r="J142" s="1118"/>
      <c r="K142" s="651"/>
      <c r="L142" s="412"/>
    </row>
    <row r="143" spans="1:12" ht="78" customHeight="1">
      <c r="A143" s="410">
        <v>44060</v>
      </c>
      <c r="B143" s="561" t="s">
        <v>23</v>
      </c>
      <c r="C143" s="1116" t="s">
        <v>1454</v>
      </c>
      <c r="D143" s="1117"/>
      <c r="E143" s="1117"/>
      <c r="F143" s="1117"/>
      <c r="G143" s="1117"/>
      <c r="H143" s="1117"/>
      <c r="I143" s="1117"/>
      <c r="J143" s="1118"/>
      <c r="K143" s="651"/>
      <c r="L143" s="412"/>
    </row>
    <row r="144" spans="1:12" ht="121.5" customHeight="1">
      <c r="A144" s="410">
        <v>44060</v>
      </c>
      <c r="B144" s="561" t="s">
        <v>23</v>
      </c>
      <c r="C144" s="1116" t="s">
        <v>1478</v>
      </c>
      <c r="D144" s="1134"/>
      <c r="E144" s="1134"/>
      <c r="F144" s="1134"/>
      <c r="G144" s="1134"/>
      <c r="H144" s="1134"/>
      <c r="I144" s="1134"/>
      <c r="J144" s="1135"/>
      <c r="K144" s="654"/>
      <c r="L144" s="412"/>
    </row>
    <row r="145" spans="1:12" ht="61.5" customHeight="1">
      <c r="A145" s="731">
        <v>44068</v>
      </c>
      <c r="B145" s="561" t="s">
        <v>27</v>
      </c>
      <c r="C145" s="1116" t="s">
        <v>1479</v>
      </c>
      <c r="D145" s="1117"/>
      <c r="E145" s="1117"/>
      <c r="F145" s="1117"/>
      <c r="G145" s="1117"/>
      <c r="H145" s="1117"/>
      <c r="I145" s="1117"/>
      <c r="J145" s="1118"/>
      <c r="K145" s="733" t="s">
        <v>1053</v>
      </c>
      <c r="L145" s="734" t="s">
        <v>1053</v>
      </c>
    </row>
    <row r="146" spans="1:12" ht="23.25" customHeight="1">
      <c r="A146" s="14">
        <v>44088</v>
      </c>
      <c r="B146" s="302" t="s">
        <v>20</v>
      </c>
      <c r="C146" s="892" t="s">
        <v>1330</v>
      </c>
      <c r="D146" s="893"/>
      <c r="E146" s="893"/>
      <c r="F146" s="893"/>
      <c r="G146" s="893"/>
      <c r="H146" s="893"/>
      <c r="I146" s="893"/>
      <c r="J146" s="894"/>
      <c r="K146" s="177"/>
    </row>
    <row r="147" spans="1:12">
      <c r="A147" s="14">
        <v>44150</v>
      </c>
      <c r="B147" s="302" t="s">
        <v>11</v>
      </c>
      <c r="C147" s="177">
        <v>140</v>
      </c>
      <c r="D147" s="179">
        <f t="shared" si="2"/>
        <v>105</v>
      </c>
      <c r="E147" s="177">
        <v>25</v>
      </c>
      <c r="F147" s="177" t="s">
        <v>63</v>
      </c>
      <c r="G147" s="177">
        <v>150</v>
      </c>
      <c r="H147" s="177"/>
      <c r="I147" s="177"/>
      <c r="J147" s="177"/>
      <c r="K147" s="177"/>
      <c r="L147" s="802" t="s">
        <v>17</v>
      </c>
    </row>
    <row r="148" spans="1:12">
      <c r="A148" s="14">
        <v>44190</v>
      </c>
      <c r="B148" s="302" t="s">
        <v>116</v>
      </c>
      <c r="C148" s="177"/>
      <c r="D148" s="179" t="s">
        <v>279</v>
      </c>
      <c r="E148" s="177"/>
      <c r="F148" s="177"/>
      <c r="G148" s="177"/>
      <c r="H148" s="177">
        <v>3400</v>
      </c>
      <c r="I148" s="177">
        <v>80</v>
      </c>
      <c r="J148" s="177"/>
      <c r="K148" s="177"/>
    </row>
    <row r="149" spans="1:12">
      <c r="A149" s="14">
        <v>44201</v>
      </c>
      <c r="B149" s="302" t="s">
        <v>116</v>
      </c>
      <c r="C149" s="177"/>
      <c r="D149" s="179" t="s">
        <v>279</v>
      </c>
      <c r="E149" s="177"/>
      <c r="F149" s="177"/>
      <c r="G149" s="177"/>
      <c r="H149" s="177">
        <v>3535</v>
      </c>
      <c r="I149" s="177">
        <v>77</v>
      </c>
      <c r="J149" s="177"/>
      <c r="K149" s="177"/>
      <c r="L149" s="802" t="s">
        <v>1497</v>
      </c>
    </row>
    <row r="150" spans="1:12">
      <c r="A150" s="748">
        <v>44208</v>
      </c>
      <c r="B150" s="302" t="s">
        <v>116</v>
      </c>
      <c r="C150" s="744"/>
      <c r="D150" s="747"/>
      <c r="E150" s="745"/>
      <c r="F150" s="745"/>
      <c r="G150" s="745"/>
      <c r="H150" s="745">
        <v>3165</v>
      </c>
      <c r="I150" s="745">
        <v>100</v>
      </c>
      <c r="J150" s="746"/>
      <c r="K150" s="177"/>
      <c r="L150" s="802" t="s">
        <v>1497</v>
      </c>
    </row>
    <row r="151" spans="1:12">
      <c r="A151" s="14">
        <v>44209</v>
      </c>
      <c r="B151" s="302" t="s">
        <v>20</v>
      </c>
      <c r="C151" s="895" t="s">
        <v>1500</v>
      </c>
      <c r="D151" s="896"/>
      <c r="E151" s="896"/>
      <c r="F151" s="896"/>
      <c r="G151" s="896"/>
      <c r="H151" s="896"/>
      <c r="I151" s="896"/>
      <c r="J151" s="897"/>
      <c r="K151" s="177"/>
    </row>
    <row r="152" spans="1:12">
      <c r="A152" s="14">
        <v>44276</v>
      </c>
      <c r="B152" s="302" t="s">
        <v>20</v>
      </c>
      <c r="C152" s="895" t="s">
        <v>1514</v>
      </c>
      <c r="D152" s="896"/>
      <c r="E152" s="896"/>
      <c r="F152" s="896"/>
      <c r="G152" s="896"/>
      <c r="H152" s="896"/>
      <c r="I152" s="896"/>
      <c r="J152" s="897"/>
      <c r="K152" s="177"/>
    </row>
    <row r="153" spans="1:12">
      <c r="A153" s="14">
        <v>44356</v>
      </c>
      <c r="B153" s="302" t="s">
        <v>116</v>
      </c>
      <c r="C153" s="177"/>
      <c r="D153" s="179">
        <f t="shared" si="2"/>
        <v>0</v>
      </c>
      <c r="E153" s="177"/>
      <c r="F153" s="177"/>
      <c r="G153" s="177"/>
      <c r="H153" s="177">
        <v>3445</v>
      </c>
      <c r="I153" s="177">
        <v>96</v>
      </c>
      <c r="J153" s="177"/>
      <c r="K153" s="177"/>
      <c r="L153" s="802" t="s">
        <v>1523</v>
      </c>
    </row>
    <row r="154" spans="1:12" ht="40.5" customHeight="1">
      <c r="A154" s="14">
        <v>44390</v>
      </c>
      <c r="B154" s="302" t="s">
        <v>20</v>
      </c>
      <c r="C154" s="895" t="s">
        <v>1535</v>
      </c>
      <c r="D154" s="896"/>
      <c r="E154" s="896"/>
      <c r="F154" s="896"/>
      <c r="G154" s="896"/>
      <c r="H154" s="896"/>
      <c r="I154" s="896"/>
      <c r="J154" s="897"/>
      <c r="K154" s="177"/>
      <c r="L154" s="803" t="s">
        <v>1217</v>
      </c>
    </row>
    <row r="155" spans="1:12" ht="31.5">
      <c r="A155" s="14">
        <v>44438</v>
      </c>
      <c r="B155" s="302" t="s">
        <v>116</v>
      </c>
      <c r="C155" s="177"/>
      <c r="D155" s="179">
        <f t="shared" si="2"/>
        <v>0</v>
      </c>
      <c r="E155" s="177"/>
      <c r="F155" s="177"/>
      <c r="G155" s="177"/>
      <c r="H155" s="177">
        <v>3470</v>
      </c>
      <c r="I155" s="177">
        <v>100</v>
      </c>
      <c r="J155" s="177"/>
      <c r="K155" s="177"/>
      <c r="L155" s="802" t="s">
        <v>1536</v>
      </c>
    </row>
    <row r="156" spans="1:12">
      <c r="A156" s="14"/>
      <c r="B156" s="302"/>
      <c r="C156" s="177"/>
      <c r="D156" s="179">
        <f t="shared" si="2"/>
        <v>0</v>
      </c>
      <c r="E156" s="177"/>
      <c r="F156" s="177"/>
      <c r="G156" s="177"/>
      <c r="H156" s="177"/>
      <c r="I156" s="177"/>
      <c r="J156" s="177"/>
      <c r="K156" s="177"/>
    </row>
    <row r="157" spans="1:12">
      <c r="A157" s="14"/>
      <c r="B157" s="302"/>
      <c r="C157" s="177"/>
      <c r="D157" s="179">
        <f t="shared" si="2"/>
        <v>0</v>
      </c>
      <c r="E157" s="177"/>
      <c r="F157" s="177"/>
      <c r="G157" s="177"/>
      <c r="H157" s="177"/>
      <c r="I157" s="177"/>
      <c r="J157" s="177"/>
      <c r="K157" s="177"/>
    </row>
    <row r="158" spans="1:12">
      <c r="A158" s="14"/>
      <c r="B158" s="302"/>
      <c r="C158" s="177"/>
      <c r="D158" s="179">
        <f t="shared" si="2"/>
        <v>0</v>
      </c>
      <c r="E158" s="177"/>
      <c r="F158" s="177"/>
      <c r="G158" s="177"/>
      <c r="H158" s="177"/>
      <c r="I158" s="177"/>
      <c r="J158" s="177"/>
      <c r="K158" s="177"/>
    </row>
    <row r="159" spans="1:12">
      <c r="A159" s="14"/>
      <c r="B159" s="302"/>
      <c r="C159" s="177"/>
      <c r="D159" s="179">
        <f t="shared" si="2"/>
        <v>0</v>
      </c>
      <c r="E159" s="177"/>
      <c r="F159" s="177"/>
      <c r="G159" s="177"/>
      <c r="H159" s="177"/>
      <c r="I159" s="177"/>
      <c r="J159" s="177"/>
      <c r="K159" s="177"/>
    </row>
    <row r="160" spans="1:12">
      <c r="A160" s="14"/>
      <c r="C160" s="177"/>
      <c r="D160" s="179">
        <f t="shared" ref="D160" si="3">+C160*(100-E160)/100</f>
        <v>0</v>
      </c>
      <c r="E160" s="177"/>
      <c r="F160" s="177"/>
      <c r="G160" s="177"/>
      <c r="H160" s="177"/>
      <c r="I160" s="177"/>
      <c r="J160" s="177"/>
      <c r="K160" s="177"/>
    </row>
    <row r="161" spans="1:11">
      <c r="A161" s="14"/>
      <c r="C161" s="177"/>
      <c r="D161" s="177"/>
      <c r="E161" s="177"/>
      <c r="F161" s="177"/>
      <c r="G161" s="177"/>
      <c r="H161" s="177"/>
      <c r="I161" s="177"/>
      <c r="J161" s="177"/>
      <c r="K161" s="177"/>
    </row>
    <row r="162" spans="1:11">
      <c r="A162" s="14"/>
      <c r="C162" s="177"/>
      <c r="D162" s="177"/>
      <c r="E162" s="177"/>
      <c r="F162" s="177"/>
      <c r="G162" s="177"/>
      <c r="H162" s="177"/>
      <c r="I162" s="177"/>
      <c r="J162" s="177"/>
      <c r="K162" s="177"/>
    </row>
    <row r="163" spans="1:11">
      <c r="C163" s="177"/>
      <c r="D163" s="177"/>
      <c r="E163" s="177"/>
      <c r="F163" s="177"/>
      <c r="G163" s="177"/>
      <c r="H163" s="177"/>
      <c r="I163" s="177"/>
      <c r="J163" s="177"/>
      <c r="K163" s="177"/>
    </row>
  </sheetData>
  <autoFilter ref="B6:B17"/>
  <customSheetViews>
    <customSheetView guid="{0844CA05-8743-4C94-A064-2B8F7267080E}" showAutoFilter="1">
      <pane ySplit="6" topLeftCell="A101" activePane="bottomLeft" state="frozen"/>
      <selection pane="bottomLeft" activeCell="L108" sqref="L108"/>
      <pageMargins left="0.7" right="0.7" top="0.75" bottom="0.75" header="0.3" footer="0.3"/>
      <pageSetup orientation="portrait" r:id="rId1"/>
      <autoFilter ref="B1:K1"/>
    </customSheetView>
    <customSheetView guid="{257C13E9-7F11-4D3D-B195-760B62ED7EA1}" showAutoFilter="1">
      <pane ySplit="6" topLeftCell="A101" activePane="bottomLeft" state="frozen"/>
      <selection pane="bottomLeft" activeCell="L108" sqref="L108"/>
      <pageMargins left="0.7" right="0.7" top="0.75" bottom="0.75" header="0.3" footer="0.3"/>
      <pageSetup orientation="portrait" r:id="rId2"/>
      <autoFilter ref="B1:K1"/>
    </customSheetView>
    <customSheetView guid="{7009FCE3-6810-450D-8A6C-9CEA3E9B616C}" showAutoFilter="1">
      <pane ySplit="5" topLeftCell="A101" activePane="bottomLeft" state="frozen"/>
      <selection pane="bottomLeft" activeCell="L108" sqref="L108"/>
      <pageMargins left="0.7" right="0.7" top="0.75" bottom="0.75" header="0.3" footer="0.3"/>
      <pageSetup orientation="portrait" r:id="rId3"/>
      <autoFilter ref="B1:K1"/>
    </customSheetView>
  </customSheetViews>
  <mergeCells count="98">
    <mergeCell ref="C152:J152"/>
    <mergeCell ref="C151:J151"/>
    <mergeCell ref="C143:J143"/>
    <mergeCell ref="C144:J144"/>
    <mergeCell ref="C38:J38"/>
    <mergeCell ref="C114:J114"/>
    <mergeCell ref="C107:J107"/>
    <mergeCell ref="C103:J103"/>
    <mergeCell ref="C84:J84"/>
    <mergeCell ref="C85:J85"/>
    <mergeCell ref="D111:I111"/>
    <mergeCell ref="C108:J108"/>
    <mergeCell ref="C113:J113"/>
    <mergeCell ref="H49:I49"/>
    <mergeCell ref="C57:J57"/>
    <mergeCell ref="C44:J44"/>
    <mergeCell ref="C52:J52"/>
    <mergeCell ref="C46:J46"/>
    <mergeCell ref="A80:A81"/>
    <mergeCell ref="C92:J92"/>
    <mergeCell ref="C73:J73"/>
    <mergeCell ref="C70:J70"/>
    <mergeCell ref="H72:J72"/>
    <mergeCell ref="C48:J48"/>
    <mergeCell ref="C47:J47"/>
    <mergeCell ref="C51:J51"/>
    <mergeCell ref="C53:J53"/>
    <mergeCell ref="H61:I61"/>
    <mergeCell ref="C58:J58"/>
    <mergeCell ref="H55:I55"/>
    <mergeCell ref="C56:J56"/>
    <mergeCell ref="C141:J141"/>
    <mergeCell ref="C140:J140"/>
    <mergeCell ref="C137:J137"/>
    <mergeCell ref="C125:J125"/>
    <mergeCell ref="C124:J124"/>
    <mergeCell ref="A1:L1"/>
    <mergeCell ref="A2:B2"/>
    <mergeCell ref="C2:F2"/>
    <mergeCell ref="G2:H2"/>
    <mergeCell ref="I2:J2"/>
    <mergeCell ref="K2:L2"/>
    <mergeCell ref="A3:B3"/>
    <mergeCell ref="C3:F3"/>
    <mergeCell ref="I3:J3"/>
    <mergeCell ref="G3:H3"/>
    <mergeCell ref="A4:B4"/>
    <mergeCell ref="C4:F4"/>
    <mergeCell ref="I4:J4"/>
    <mergeCell ref="G4:H4"/>
    <mergeCell ref="A5:B5"/>
    <mergeCell ref="C10:J10"/>
    <mergeCell ref="C14:J14"/>
    <mergeCell ref="H8:J8"/>
    <mergeCell ref="C5:F5"/>
    <mergeCell ref="C9:J9"/>
    <mergeCell ref="I5:J5"/>
    <mergeCell ref="C13:J13"/>
    <mergeCell ref="A19:A20"/>
    <mergeCell ref="C23:J23"/>
    <mergeCell ref="C43:J43"/>
    <mergeCell ref="C39:J39"/>
    <mergeCell ref="C24:J24"/>
    <mergeCell ref="C25:J25"/>
    <mergeCell ref="C29:J29"/>
    <mergeCell ref="C21:J21"/>
    <mergeCell ref="C22:J22"/>
    <mergeCell ref="A26:A27"/>
    <mergeCell ref="A42:A43"/>
    <mergeCell ref="C40:J40"/>
    <mergeCell ref="C41:J41"/>
    <mergeCell ref="A37:A38"/>
    <mergeCell ref="H32:I32"/>
    <mergeCell ref="C31:J31"/>
    <mergeCell ref="C17:J17"/>
    <mergeCell ref="C20:J20"/>
    <mergeCell ref="C18:J18"/>
    <mergeCell ref="H7:J7"/>
    <mergeCell ref="G5:H5"/>
    <mergeCell ref="C12:J12"/>
    <mergeCell ref="C16:J16"/>
    <mergeCell ref="C15:J15"/>
    <mergeCell ref="C154:J154"/>
    <mergeCell ref="C146:J146"/>
    <mergeCell ref="C145:J145"/>
    <mergeCell ref="K3:L3"/>
    <mergeCell ref="K4:L4"/>
    <mergeCell ref="K5:L5"/>
    <mergeCell ref="C142:J142"/>
    <mergeCell ref="C132:J132"/>
    <mergeCell ref="C121:J121"/>
    <mergeCell ref="C118:J118"/>
    <mergeCell ref="H74:J74"/>
    <mergeCell ref="C83:J83"/>
    <mergeCell ref="C123:J123"/>
    <mergeCell ref="C82:J82"/>
    <mergeCell ref="C76:J76"/>
    <mergeCell ref="C122:J122"/>
  </mergeCells>
  <hyperlinks>
    <hyperlink ref="B57" r:id="rId4"/>
  </hyperlinks>
  <pageMargins left="0.7" right="0.7" top="0.75" bottom="0.75" header="0.3" footer="0.3"/>
  <pageSetup orientation="portrait" r:id="rId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tabColor rgb="FFFF0000"/>
  </sheetPr>
  <dimension ref="A1:M159"/>
  <sheetViews>
    <sheetView workbookViewId="0">
      <pane ySplit="6" topLeftCell="A85" activePane="bottomLeft" state="frozen"/>
      <selection pane="bottomLeft" activeCell="L94" sqref="L94"/>
    </sheetView>
  </sheetViews>
  <sheetFormatPr defaultRowHeight="15.75"/>
  <cols>
    <col min="1" max="1" width="11" style="53" customWidth="1"/>
    <col min="2" max="7" width="10.140625" style="16" customWidth="1"/>
    <col min="8" max="8" width="12.85546875" style="16" customWidth="1"/>
    <col min="9" max="9" width="12.5703125" style="16" customWidth="1"/>
    <col min="10" max="10" width="12.28515625" style="16" customWidth="1"/>
    <col min="11" max="11" width="12.28515625" style="597" customWidth="1"/>
    <col min="12" max="12" width="47.7109375" style="15" customWidth="1"/>
    <col min="13" max="16384" width="9.140625" style="6"/>
  </cols>
  <sheetData>
    <row r="1" spans="1:13" s="3" customFormat="1" ht="30.75" customHeight="1" thickTop="1">
      <c r="A1" s="1139" t="s">
        <v>444</v>
      </c>
      <c r="B1" s="1140"/>
      <c r="C1" s="1140"/>
      <c r="D1" s="1140"/>
      <c r="E1" s="1140"/>
      <c r="F1" s="1140"/>
      <c r="G1" s="1140"/>
      <c r="H1" s="1140"/>
      <c r="I1" s="1140"/>
      <c r="J1" s="1140"/>
      <c r="K1" s="1140"/>
      <c r="L1" s="1141"/>
      <c r="M1" s="2"/>
    </row>
    <row r="2" spans="1:13" ht="24" customHeight="1">
      <c r="A2" s="823" t="s">
        <v>157</v>
      </c>
      <c r="B2" s="824"/>
      <c r="C2" s="820">
        <f>(30+130+35)*25</f>
        <v>4875</v>
      </c>
      <c r="D2" s="821"/>
      <c r="E2" s="821"/>
      <c r="F2" s="822"/>
      <c r="G2" s="1142" t="s">
        <v>947</v>
      </c>
      <c r="H2" s="1143"/>
      <c r="I2" s="816" t="s">
        <v>158</v>
      </c>
      <c r="J2" s="817"/>
      <c r="K2" s="827" t="s">
        <v>168</v>
      </c>
      <c r="L2" s="828"/>
      <c r="M2" s="5"/>
    </row>
    <row r="3" spans="1:13" ht="24" customHeight="1">
      <c r="A3" s="823" t="s">
        <v>159</v>
      </c>
      <c r="B3" s="824"/>
      <c r="C3" s="820" t="s">
        <v>178</v>
      </c>
      <c r="D3" s="821"/>
      <c r="E3" s="821"/>
      <c r="F3" s="822"/>
      <c r="G3" s="1142"/>
      <c r="H3" s="1143"/>
      <c r="I3" s="816" t="s">
        <v>160</v>
      </c>
      <c r="J3" s="817"/>
      <c r="K3" s="827" t="s">
        <v>171</v>
      </c>
      <c r="L3" s="828"/>
      <c r="M3" s="5"/>
    </row>
    <row r="4" spans="1:13" ht="24" customHeight="1">
      <c r="A4" s="823" t="s">
        <v>161</v>
      </c>
      <c r="B4" s="824"/>
      <c r="C4" s="820" t="s">
        <v>948</v>
      </c>
      <c r="D4" s="821"/>
      <c r="E4" s="821"/>
      <c r="F4" s="822"/>
      <c r="G4" s="1142"/>
      <c r="H4" s="1143"/>
      <c r="I4" s="816" t="s">
        <v>162</v>
      </c>
      <c r="J4" s="817"/>
      <c r="K4" s="827" t="s">
        <v>1280</v>
      </c>
      <c r="L4" s="828"/>
      <c r="M4" s="5"/>
    </row>
    <row r="5" spans="1:13" ht="24" customHeight="1" thickBot="1">
      <c r="A5" s="849" t="s">
        <v>163</v>
      </c>
      <c r="B5" s="850"/>
      <c r="C5" s="846" t="s">
        <v>1281</v>
      </c>
      <c r="D5" s="847"/>
      <c r="E5" s="847"/>
      <c r="F5" s="848"/>
      <c r="G5" s="1144"/>
      <c r="H5" s="1145"/>
      <c r="I5" s="816" t="s">
        <v>255</v>
      </c>
      <c r="J5" s="817"/>
      <c r="K5" s="1010" t="s">
        <v>1066</v>
      </c>
      <c r="L5" s="1011"/>
      <c r="M5" s="5"/>
    </row>
    <row r="6" spans="1:13" s="3" customFormat="1" ht="39" customHeight="1" thickTop="1" thickBot="1">
      <c r="A6" s="8" t="s">
        <v>0</v>
      </c>
      <c r="B6" s="9" t="s">
        <v>1</v>
      </c>
      <c r="C6" s="9" t="s">
        <v>2</v>
      </c>
      <c r="D6" s="9" t="s">
        <v>3</v>
      </c>
      <c r="E6" s="9" t="s">
        <v>4</v>
      </c>
      <c r="F6" s="9" t="s">
        <v>5</v>
      </c>
      <c r="G6" s="9" t="s">
        <v>6</v>
      </c>
      <c r="H6" s="9" t="s">
        <v>7</v>
      </c>
      <c r="I6" s="9" t="s">
        <v>8</v>
      </c>
      <c r="J6" s="9" t="s">
        <v>9</v>
      </c>
      <c r="K6" s="692" t="s">
        <v>1458</v>
      </c>
      <c r="L6" s="10" t="s">
        <v>10</v>
      </c>
      <c r="M6" s="2"/>
    </row>
    <row r="7" spans="1:13" ht="40.5" customHeight="1" thickTop="1">
      <c r="A7" s="11">
        <v>40544</v>
      </c>
      <c r="B7" s="12" t="s">
        <v>11</v>
      </c>
      <c r="C7" s="148">
        <v>175</v>
      </c>
      <c r="D7" s="148">
        <v>173</v>
      </c>
      <c r="E7" s="148">
        <v>1</v>
      </c>
      <c r="F7" s="148"/>
      <c r="G7" s="148">
        <v>270</v>
      </c>
      <c r="H7" s="1096" t="s">
        <v>12</v>
      </c>
      <c r="I7" s="1096"/>
      <c r="J7" s="1096"/>
      <c r="K7" s="707" t="s">
        <v>1462</v>
      </c>
      <c r="L7" s="170" t="s">
        <v>1069</v>
      </c>
    </row>
    <row r="8" spans="1:13" ht="20.100000000000001" customHeight="1">
      <c r="A8" s="14">
        <v>40548</v>
      </c>
      <c r="B8" s="1" t="s">
        <v>11</v>
      </c>
      <c r="C8" s="16">
        <v>375</v>
      </c>
      <c r="D8" s="16">
        <v>370</v>
      </c>
      <c r="E8" s="16">
        <v>1</v>
      </c>
      <c r="G8" s="16">
        <v>170</v>
      </c>
      <c r="H8" s="1024" t="s">
        <v>14</v>
      </c>
      <c r="I8" s="1024"/>
      <c r="J8" s="1024"/>
      <c r="K8" s="623"/>
      <c r="L8" s="15" t="s">
        <v>13</v>
      </c>
    </row>
    <row r="9" spans="1:13" ht="33.75" customHeight="1">
      <c r="A9" s="14">
        <v>40553</v>
      </c>
      <c r="B9" s="1" t="s">
        <v>18</v>
      </c>
      <c r="C9" s="843" t="s">
        <v>651</v>
      </c>
      <c r="D9" s="843"/>
      <c r="E9" s="843"/>
      <c r="F9" s="843"/>
      <c r="G9" s="843"/>
      <c r="H9" s="843"/>
      <c r="I9" s="843"/>
      <c r="J9" s="843"/>
      <c r="K9" s="570"/>
    </row>
    <row r="10" spans="1:13" ht="20.100000000000001" customHeight="1">
      <c r="A10" s="14">
        <v>40575</v>
      </c>
      <c r="B10" s="1" t="s">
        <v>18</v>
      </c>
      <c r="C10" s="843" t="s">
        <v>52</v>
      </c>
      <c r="D10" s="843"/>
      <c r="E10" s="843"/>
      <c r="F10" s="843"/>
      <c r="G10" s="843"/>
      <c r="H10" s="843"/>
      <c r="I10" s="843"/>
      <c r="J10" s="843"/>
      <c r="K10" s="570"/>
    </row>
    <row r="11" spans="1:13" ht="20.100000000000001" customHeight="1">
      <c r="A11" s="14">
        <v>40663</v>
      </c>
      <c r="B11" s="1" t="s">
        <v>18</v>
      </c>
      <c r="C11" s="843" t="s">
        <v>53</v>
      </c>
      <c r="D11" s="843"/>
      <c r="E11" s="843"/>
      <c r="F11" s="843"/>
      <c r="G11" s="843"/>
      <c r="H11" s="843"/>
      <c r="I11" s="843"/>
      <c r="J11" s="843"/>
      <c r="K11" s="570"/>
    </row>
    <row r="12" spans="1:13" ht="20.100000000000001" customHeight="1">
      <c r="A12" s="14">
        <v>40713</v>
      </c>
      <c r="B12" s="1" t="s">
        <v>18</v>
      </c>
      <c r="C12" s="843" t="s">
        <v>62</v>
      </c>
      <c r="D12" s="843"/>
      <c r="E12" s="843"/>
      <c r="F12" s="843"/>
      <c r="G12" s="843"/>
      <c r="H12" s="843"/>
      <c r="I12" s="843"/>
      <c r="J12" s="843"/>
      <c r="K12" s="570"/>
    </row>
    <row r="13" spans="1:13" ht="20.25" customHeight="1">
      <c r="A13" s="14">
        <v>40726</v>
      </c>
      <c r="B13" s="1" t="s">
        <v>11</v>
      </c>
      <c r="C13" s="16">
        <v>280</v>
      </c>
      <c r="D13" s="16">
        <v>277</v>
      </c>
      <c r="E13" s="16">
        <v>1</v>
      </c>
      <c r="G13" s="16">
        <v>150</v>
      </c>
      <c r="H13" s="1"/>
      <c r="I13" s="1"/>
      <c r="J13" s="1"/>
      <c r="K13" s="623"/>
      <c r="L13" s="15" t="s">
        <v>13</v>
      </c>
    </row>
    <row r="14" spans="1:13" ht="20.100000000000001" customHeight="1">
      <c r="A14" s="14">
        <v>40753</v>
      </c>
      <c r="B14" s="1" t="s">
        <v>18</v>
      </c>
      <c r="C14" s="843" t="s">
        <v>81</v>
      </c>
      <c r="D14" s="843"/>
      <c r="E14" s="843"/>
      <c r="F14" s="843"/>
      <c r="G14" s="843"/>
      <c r="H14" s="843"/>
      <c r="I14" s="843"/>
      <c r="J14" s="843"/>
      <c r="K14" s="570"/>
    </row>
    <row r="15" spans="1:13" ht="33.75" customHeight="1">
      <c r="A15" s="14">
        <v>40762</v>
      </c>
      <c r="B15" s="1" t="s">
        <v>18</v>
      </c>
      <c r="C15" s="843" t="s">
        <v>652</v>
      </c>
      <c r="D15" s="843"/>
      <c r="E15" s="843"/>
      <c r="F15" s="843"/>
      <c r="G15" s="843"/>
      <c r="H15" s="843"/>
      <c r="I15" s="843"/>
      <c r="J15" s="843"/>
      <c r="K15" s="570"/>
    </row>
    <row r="16" spans="1:13" ht="35.25" customHeight="1">
      <c r="A16" s="14">
        <v>40800</v>
      </c>
      <c r="B16" s="1" t="s">
        <v>18</v>
      </c>
      <c r="C16" s="843" t="s">
        <v>653</v>
      </c>
      <c r="D16" s="843"/>
      <c r="E16" s="843"/>
      <c r="F16" s="843"/>
      <c r="G16" s="843"/>
      <c r="H16" s="843"/>
      <c r="I16" s="843"/>
      <c r="J16" s="843"/>
      <c r="K16" s="570"/>
    </row>
    <row r="17" spans="1:12" ht="20.100000000000001" customHeight="1">
      <c r="A17" s="886">
        <v>40876</v>
      </c>
      <c r="B17" s="39" t="s">
        <v>11</v>
      </c>
      <c r="C17" s="102">
        <v>105</v>
      </c>
      <c r="D17" s="88">
        <f>+C17*(100-E17)/100</f>
        <v>103.95</v>
      </c>
      <c r="E17" s="102">
        <v>1</v>
      </c>
      <c r="F17" s="102" t="s">
        <v>63</v>
      </c>
      <c r="G17" s="102">
        <v>165</v>
      </c>
      <c r="H17" s="102"/>
      <c r="I17" s="102"/>
      <c r="J17" s="102"/>
      <c r="K17" s="605"/>
      <c r="L17" s="41" t="s">
        <v>13</v>
      </c>
    </row>
    <row r="18" spans="1:12" ht="31.5" customHeight="1">
      <c r="A18" s="887"/>
      <c r="B18" s="1" t="s">
        <v>18</v>
      </c>
      <c r="C18" s="843" t="s">
        <v>654</v>
      </c>
      <c r="D18" s="843"/>
      <c r="E18" s="843"/>
      <c r="F18" s="843"/>
      <c r="G18" s="843"/>
      <c r="H18" s="843"/>
      <c r="I18" s="843"/>
      <c r="J18" s="843"/>
      <c r="K18" s="570"/>
    </row>
    <row r="19" spans="1:12" ht="20.100000000000001" customHeight="1">
      <c r="A19" s="856">
        <v>40877</v>
      </c>
      <c r="B19" s="1" t="s">
        <v>11</v>
      </c>
      <c r="C19" s="16">
        <v>155</v>
      </c>
      <c r="D19" s="49">
        <f>+C19*(100-E19)/100</f>
        <v>153.44999999999999</v>
      </c>
      <c r="E19" s="16">
        <v>1</v>
      </c>
      <c r="F19" s="16" t="s">
        <v>63</v>
      </c>
      <c r="G19" s="16">
        <v>160</v>
      </c>
      <c r="L19" s="15" t="s">
        <v>13</v>
      </c>
    </row>
    <row r="20" spans="1:12" ht="32.25" customHeight="1">
      <c r="A20" s="873"/>
      <c r="B20" s="1" t="s">
        <v>18</v>
      </c>
      <c r="C20" s="843" t="s">
        <v>655</v>
      </c>
      <c r="D20" s="843"/>
      <c r="E20" s="843"/>
      <c r="F20" s="843"/>
      <c r="G20" s="843"/>
      <c r="H20" s="843"/>
      <c r="I20" s="843"/>
      <c r="J20" s="843"/>
      <c r="K20" s="570"/>
    </row>
    <row r="21" spans="1:12" ht="31.5" customHeight="1" thickBot="1">
      <c r="A21" s="17">
        <v>40883</v>
      </c>
      <c r="B21" s="18" t="s">
        <v>18</v>
      </c>
      <c r="C21" s="1151" t="s">
        <v>656</v>
      </c>
      <c r="D21" s="1151"/>
      <c r="E21" s="1151"/>
      <c r="F21" s="1151"/>
      <c r="G21" s="1151"/>
      <c r="H21" s="1151"/>
      <c r="I21" s="1151"/>
      <c r="J21" s="1151"/>
      <c r="K21" s="656"/>
      <c r="L21" s="20"/>
    </row>
    <row r="22" spans="1:12" ht="32.25" customHeight="1" thickTop="1">
      <c r="A22" s="67">
        <v>40943</v>
      </c>
      <c r="B22" s="68" t="s">
        <v>18</v>
      </c>
      <c r="C22" s="930" t="s">
        <v>657</v>
      </c>
      <c r="D22" s="930"/>
      <c r="E22" s="930"/>
      <c r="F22" s="930"/>
      <c r="G22" s="930"/>
      <c r="H22" s="930"/>
      <c r="I22" s="930"/>
      <c r="J22" s="930"/>
      <c r="K22" s="592"/>
      <c r="L22" s="69"/>
    </row>
    <row r="23" spans="1:12" ht="20.100000000000001" customHeight="1">
      <c r="A23" s="116">
        <v>40991</v>
      </c>
      <c r="B23" s="117" t="s">
        <v>121</v>
      </c>
      <c r="C23" s="1152" t="s">
        <v>122</v>
      </c>
      <c r="D23" s="1153"/>
      <c r="E23" s="1153"/>
      <c r="F23" s="1153"/>
      <c r="G23" s="1153"/>
      <c r="H23" s="1153"/>
      <c r="I23" s="1153"/>
      <c r="J23" s="1154"/>
      <c r="K23" s="657"/>
      <c r="L23" s="145"/>
    </row>
    <row r="24" spans="1:12" ht="20.100000000000001" customHeight="1">
      <c r="A24" s="14">
        <v>41087</v>
      </c>
      <c r="B24" s="1" t="s">
        <v>20</v>
      </c>
      <c r="C24" s="837" t="s">
        <v>142</v>
      </c>
      <c r="D24" s="841"/>
      <c r="E24" s="841"/>
      <c r="F24" s="841"/>
      <c r="G24" s="841"/>
      <c r="H24" s="841"/>
      <c r="I24" s="841"/>
      <c r="J24" s="838"/>
      <c r="K24" s="566"/>
    </row>
    <row r="25" spans="1:12" ht="62.25" customHeight="1">
      <c r="A25" s="14">
        <v>41119</v>
      </c>
      <c r="B25" s="1" t="s">
        <v>27</v>
      </c>
      <c r="C25" s="853" t="s">
        <v>658</v>
      </c>
      <c r="D25" s="854"/>
      <c r="E25" s="854"/>
      <c r="F25" s="854"/>
      <c r="G25" s="854"/>
      <c r="H25" s="854"/>
      <c r="I25" s="854"/>
      <c r="J25" s="855"/>
      <c r="K25" s="573"/>
    </row>
    <row r="26" spans="1:12" ht="23.25" customHeight="1">
      <c r="A26" s="14">
        <v>41107</v>
      </c>
      <c r="B26" s="1" t="s">
        <v>11</v>
      </c>
      <c r="C26" s="16">
        <v>135</v>
      </c>
      <c r="D26" s="49">
        <f>+C26*(100-E26)/100</f>
        <v>133.65</v>
      </c>
      <c r="E26" s="16">
        <v>1</v>
      </c>
      <c r="G26" s="16">
        <v>140</v>
      </c>
      <c r="L26" s="15" t="s">
        <v>659</v>
      </c>
    </row>
    <row r="27" spans="1:12" ht="32.25" customHeight="1">
      <c r="A27" s="14">
        <v>41118</v>
      </c>
      <c r="B27" s="1" t="s">
        <v>116</v>
      </c>
      <c r="D27" s="49"/>
      <c r="H27" s="16">
        <v>2415</v>
      </c>
      <c r="I27" s="16">
        <v>36</v>
      </c>
      <c r="L27" s="42" t="s">
        <v>660</v>
      </c>
    </row>
    <row r="28" spans="1:12" ht="20.100000000000001" customHeight="1">
      <c r="A28" s="38">
        <v>41183</v>
      </c>
      <c r="B28" s="39" t="s">
        <v>11</v>
      </c>
      <c r="C28" s="102">
        <v>35</v>
      </c>
      <c r="D28" s="88">
        <f>+C28*(100-E28)/100</f>
        <v>34.65</v>
      </c>
      <c r="E28" s="102">
        <v>1</v>
      </c>
      <c r="F28" s="102"/>
      <c r="G28" s="102">
        <v>150</v>
      </c>
      <c r="H28" s="102"/>
      <c r="I28" s="102"/>
      <c r="J28" s="102"/>
      <c r="K28" s="605"/>
      <c r="L28" s="41" t="s">
        <v>621</v>
      </c>
    </row>
    <row r="29" spans="1:12" ht="20.100000000000001" customHeight="1">
      <c r="A29" s="856">
        <v>41184</v>
      </c>
      <c r="B29" s="39" t="s">
        <v>116</v>
      </c>
      <c r="C29" s="102"/>
      <c r="D29" s="88"/>
      <c r="E29" s="102"/>
      <c r="F29" s="102"/>
      <c r="G29" s="102"/>
      <c r="H29" s="102">
        <v>1968</v>
      </c>
      <c r="I29" s="102">
        <v>75</v>
      </c>
      <c r="J29" s="102"/>
      <c r="K29" s="605"/>
      <c r="L29" s="41" t="s">
        <v>154</v>
      </c>
    </row>
    <row r="30" spans="1:12">
      <c r="A30" s="873"/>
      <c r="B30" s="1" t="s">
        <v>20</v>
      </c>
      <c r="C30" s="837" t="s">
        <v>153</v>
      </c>
      <c r="D30" s="841"/>
      <c r="E30" s="841"/>
      <c r="F30" s="841"/>
      <c r="G30" s="841"/>
      <c r="H30" s="841"/>
      <c r="I30" s="841"/>
      <c r="J30" s="838"/>
      <c r="K30" s="566"/>
    </row>
    <row r="31" spans="1:12" ht="16.5" thickBot="1">
      <c r="A31" s="32">
        <v>41244</v>
      </c>
      <c r="B31" s="33" t="s">
        <v>11</v>
      </c>
      <c r="C31" s="34">
        <v>110</v>
      </c>
      <c r="D31" s="35">
        <f>+C31*(100-E31)/100</f>
        <v>108.9</v>
      </c>
      <c r="E31" s="34">
        <v>1</v>
      </c>
      <c r="F31" s="34"/>
      <c r="G31" s="34">
        <v>160</v>
      </c>
      <c r="H31" s="34"/>
      <c r="I31" s="34"/>
      <c r="J31" s="34"/>
      <c r="K31" s="34"/>
      <c r="L31" s="36" t="s">
        <v>623</v>
      </c>
    </row>
    <row r="32" spans="1:12" ht="20.100000000000001" customHeight="1" thickTop="1">
      <c r="A32" s="11">
        <v>41298</v>
      </c>
      <c r="B32" s="12" t="s">
        <v>116</v>
      </c>
      <c r="C32" s="148"/>
      <c r="D32" s="126"/>
      <c r="E32" s="148"/>
      <c r="F32" s="148"/>
      <c r="G32" s="148"/>
      <c r="H32" s="148"/>
      <c r="I32" s="148"/>
      <c r="J32" s="148"/>
      <c r="K32" s="569"/>
      <c r="L32" s="42" t="s">
        <v>661</v>
      </c>
    </row>
    <row r="33" spans="1:12">
      <c r="A33" s="14">
        <v>41307</v>
      </c>
      <c r="B33" s="1" t="s">
        <v>11</v>
      </c>
      <c r="C33" s="16">
        <v>110</v>
      </c>
      <c r="D33" s="49">
        <f>+C33*(100-E33)/100</f>
        <v>108.9</v>
      </c>
      <c r="E33" s="16">
        <v>1</v>
      </c>
      <c r="F33" s="16">
        <v>864</v>
      </c>
      <c r="G33" s="16">
        <v>150</v>
      </c>
      <c r="L33" s="15" t="s">
        <v>199</v>
      </c>
    </row>
    <row r="34" spans="1:12" ht="20.100000000000001" customHeight="1">
      <c r="A34" s="14">
        <v>41471</v>
      </c>
      <c r="B34" s="1" t="s">
        <v>20</v>
      </c>
      <c r="C34" s="837" t="s">
        <v>217</v>
      </c>
      <c r="D34" s="841"/>
      <c r="E34" s="841"/>
      <c r="F34" s="841"/>
      <c r="G34" s="841"/>
      <c r="H34" s="841"/>
      <c r="I34" s="841"/>
      <c r="J34" s="838"/>
      <c r="K34" s="566"/>
    </row>
    <row r="35" spans="1:12" ht="20.100000000000001" customHeight="1">
      <c r="A35" s="14">
        <v>41521</v>
      </c>
      <c r="B35" s="1" t="s">
        <v>11</v>
      </c>
      <c r="C35" s="16">
        <v>105</v>
      </c>
      <c r="D35" s="49">
        <f>+C35*(100-E35)/100</f>
        <v>103.95</v>
      </c>
      <c r="E35" s="16">
        <v>1</v>
      </c>
      <c r="F35" s="16" t="s">
        <v>63</v>
      </c>
      <c r="G35" s="16">
        <v>150</v>
      </c>
      <c r="L35" s="15" t="s">
        <v>17</v>
      </c>
    </row>
    <row r="36" spans="1:12" ht="23.25" customHeight="1" thickBot="1">
      <c r="A36" s="17">
        <v>41531</v>
      </c>
      <c r="B36" s="18" t="s">
        <v>116</v>
      </c>
      <c r="C36" s="19"/>
      <c r="D36" s="26"/>
      <c r="E36" s="19"/>
      <c r="F36" s="19"/>
      <c r="G36" s="19"/>
      <c r="H36" s="1149" t="s">
        <v>102</v>
      </c>
      <c r="I36" s="1150"/>
      <c r="J36" s="19"/>
      <c r="K36" s="662"/>
      <c r="L36" s="155" t="s">
        <v>662</v>
      </c>
    </row>
    <row r="37" spans="1:12" ht="20.100000000000001" customHeight="1" thickTop="1">
      <c r="A37" s="67">
        <v>41666</v>
      </c>
      <c r="B37" s="68" t="s">
        <v>20</v>
      </c>
      <c r="C37" s="1015" t="s">
        <v>21</v>
      </c>
      <c r="D37" s="1016"/>
      <c r="E37" s="1016"/>
      <c r="F37" s="1016"/>
      <c r="G37" s="1016"/>
      <c r="H37" s="1016"/>
      <c r="I37" s="1016"/>
      <c r="J37" s="1017"/>
      <c r="K37" s="620"/>
      <c r="L37" s="69"/>
    </row>
    <row r="38" spans="1:12" ht="20.100000000000001" customHeight="1">
      <c r="A38" s="38">
        <v>41701</v>
      </c>
      <c r="B38" s="39" t="s">
        <v>11</v>
      </c>
      <c r="C38" s="102">
        <v>150</v>
      </c>
      <c r="D38" s="88">
        <f>+C38*(100-E38)/100</f>
        <v>148.5</v>
      </c>
      <c r="E38" s="102">
        <v>1</v>
      </c>
      <c r="F38" s="102"/>
      <c r="G38" s="102">
        <v>156</v>
      </c>
      <c r="H38" s="102"/>
      <c r="I38" s="102"/>
      <c r="J38" s="102"/>
      <c r="K38" s="605"/>
      <c r="L38" s="41" t="s">
        <v>295</v>
      </c>
    </row>
    <row r="39" spans="1:12">
      <c r="A39" s="14">
        <v>41756</v>
      </c>
      <c r="B39" s="1" t="s">
        <v>11</v>
      </c>
      <c r="C39" s="16">
        <v>85</v>
      </c>
      <c r="D39" s="49">
        <f>+C39*(100-E39)/100</f>
        <v>84.15</v>
      </c>
      <c r="E39" s="16">
        <v>1</v>
      </c>
      <c r="G39" s="16">
        <v>150</v>
      </c>
      <c r="L39" s="15" t="s">
        <v>286</v>
      </c>
    </row>
    <row r="40" spans="1:12" ht="21" customHeight="1">
      <c r="A40" s="14">
        <v>41807</v>
      </c>
      <c r="B40" s="1" t="s">
        <v>116</v>
      </c>
      <c r="D40" s="49"/>
      <c r="H40" s="16">
        <v>2790</v>
      </c>
      <c r="I40" s="16">
        <v>100</v>
      </c>
      <c r="L40" s="42" t="s">
        <v>663</v>
      </c>
    </row>
    <row r="41" spans="1:12" ht="20.100000000000001" customHeight="1" thickBot="1">
      <c r="A41" s="17">
        <v>41898</v>
      </c>
      <c r="B41" s="18" t="s">
        <v>11</v>
      </c>
      <c r="C41" s="19">
        <v>95</v>
      </c>
      <c r="D41" s="26">
        <f>+C41*(100-E41)/100</f>
        <v>94.05</v>
      </c>
      <c r="E41" s="19">
        <v>1</v>
      </c>
      <c r="F41" s="19"/>
      <c r="G41" s="19">
        <v>95</v>
      </c>
      <c r="H41" s="19"/>
      <c r="I41" s="19"/>
      <c r="J41" s="19"/>
      <c r="K41" s="662"/>
      <c r="L41" s="20" t="s">
        <v>346</v>
      </c>
    </row>
    <row r="42" spans="1:12" ht="20.100000000000001" customHeight="1" thickTop="1">
      <c r="A42" s="67">
        <v>42007</v>
      </c>
      <c r="B42" s="68" t="s">
        <v>11</v>
      </c>
      <c r="C42" s="78">
        <v>105</v>
      </c>
      <c r="D42" s="79">
        <f>+C42*(100-E42)/100</f>
        <v>99.75</v>
      </c>
      <c r="E42" s="78">
        <v>5</v>
      </c>
      <c r="F42" s="78"/>
      <c r="G42" s="78">
        <v>112</v>
      </c>
      <c r="H42" s="78"/>
      <c r="I42" s="78"/>
      <c r="J42" s="78"/>
      <c r="K42" s="78"/>
      <c r="L42" s="69" t="s">
        <v>346</v>
      </c>
    </row>
    <row r="43" spans="1:12" ht="20.100000000000001" customHeight="1">
      <c r="A43" s="14">
        <v>42044</v>
      </c>
      <c r="B43" s="1" t="s">
        <v>11</v>
      </c>
      <c r="C43" s="16">
        <v>75</v>
      </c>
      <c r="D43" s="49">
        <f>+C43*(100-E43)/100</f>
        <v>67.5</v>
      </c>
      <c r="E43" s="16">
        <v>10</v>
      </c>
      <c r="G43" s="16">
        <v>140</v>
      </c>
      <c r="L43" s="15" t="s">
        <v>202</v>
      </c>
    </row>
    <row r="44" spans="1:12" ht="20.100000000000001" customHeight="1">
      <c r="A44" s="14">
        <v>42123</v>
      </c>
      <c r="B44" s="1" t="s">
        <v>11</v>
      </c>
      <c r="C44" s="16">
        <v>85</v>
      </c>
      <c r="D44" s="49">
        <f>+C44*(100-E44)/100</f>
        <v>68</v>
      </c>
      <c r="E44" s="16">
        <v>20</v>
      </c>
      <c r="G44" s="16">
        <v>135</v>
      </c>
      <c r="L44" s="15" t="s">
        <v>199</v>
      </c>
    </row>
    <row r="45" spans="1:12" ht="20.100000000000001" customHeight="1">
      <c r="A45" s="14">
        <v>42147</v>
      </c>
      <c r="B45" s="1" t="s">
        <v>116</v>
      </c>
      <c r="D45" s="49"/>
      <c r="H45" s="820" t="s">
        <v>147</v>
      </c>
      <c r="I45" s="821"/>
      <c r="J45" s="822"/>
      <c r="K45" s="563"/>
    </row>
    <row r="46" spans="1:12">
      <c r="A46" s="38">
        <v>42181</v>
      </c>
      <c r="B46" s="39" t="s">
        <v>11</v>
      </c>
      <c r="C46" s="102">
        <v>110</v>
      </c>
      <c r="D46" s="88">
        <f>+C46*(100-E46)/100</f>
        <v>82.5</v>
      </c>
      <c r="E46" s="102">
        <v>25</v>
      </c>
      <c r="F46" s="102"/>
      <c r="G46" s="88">
        <v>102</v>
      </c>
      <c r="H46" s="102"/>
      <c r="I46" s="102"/>
      <c r="J46" s="102"/>
      <c r="K46" s="605"/>
      <c r="L46" s="41" t="s">
        <v>389</v>
      </c>
    </row>
    <row r="47" spans="1:12" ht="23.25" customHeight="1">
      <c r="A47" s="14">
        <v>42213</v>
      </c>
      <c r="B47" s="1" t="s">
        <v>20</v>
      </c>
      <c r="C47" s="905" t="s">
        <v>664</v>
      </c>
      <c r="D47" s="906"/>
      <c r="E47" s="906"/>
      <c r="F47" s="906"/>
      <c r="G47" s="906"/>
      <c r="H47" s="906"/>
      <c r="I47" s="906"/>
      <c r="J47" s="907"/>
      <c r="K47" s="588"/>
    </row>
    <row r="48" spans="1:12">
      <c r="A48" s="14">
        <v>42247</v>
      </c>
      <c r="B48" s="1" t="s">
        <v>11</v>
      </c>
      <c r="C48" s="16">
        <v>60</v>
      </c>
      <c r="D48" s="49">
        <f>+C48*(100-E48)/100</f>
        <v>45</v>
      </c>
      <c r="E48" s="16">
        <v>25</v>
      </c>
      <c r="G48" s="16">
        <v>140</v>
      </c>
      <c r="L48" s="15" t="s">
        <v>400</v>
      </c>
    </row>
    <row r="49" spans="1:12">
      <c r="A49" s="14">
        <v>42307</v>
      </c>
      <c r="B49" s="1" t="s">
        <v>116</v>
      </c>
      <c r="D49" s="49"/>
      <c r="H49" s="16">
        <v>4187</v>
      </c>
      <c r="I49" s="16">
        <v>90</v>
      </c>
      <c r="L49" s="15" t="s">
        <v>45</v>
      </c>
    </row>
    <row r="50" spans="1:12">
      <c r="A50" s="14">
        <v>42336</v>
      </c>
      <c r="B50" s="1" t="s">
        <v>11</v>
      </c>
      <c r="C50" s="16">
        <v>75</v>
      </c>
      <c r="D50" s="49">
        <f>+C50*(100-E50)/100</f>
        <v>45</v>
      </c>
      <c r="E50" s="16">
        <v>40</v>
      </c>
      <c r="G50" s="16">
        <v>140</v>
      </c>
      <c r="L50" s="15" t="s">
        <v>415</v>
      </c>
    </row>
    <row r="51" spans="1:12" ht="16.5" thickBot="1">
      <c r="A51" s="320">
        <v>42366</v>
      </c>
      <c r="B51" s="142" t="s">
        <v>11</v>
      </c>
      <c r="C51" s="143">
        <v>25</v>
      </c>
      <c r="D51" s="40">
        <f>+C51*(100-E51)/100</f>
        <v>15</v>
      </c>
      <c r="E51" s="143">
        <v>40</v>
      </c>
      <c r="F51" s="143"/>
      <c r="G51" s="143">
        <v>120</v>
      </c>
      <c r="H51" s="143"/>
      <c r="I51" s="143"/>
      <c r="J51" s="143"/>
      <c r="K51" s="143"/>
      <c r="L51" s="144" t="s">
        <v>346</v>
      </c>
    </row>
    <row r="52" spans="1:12" ht="16.5" thickTop="1">
      <c r="A52" s="21">
        <v>42426</v>
      </c>
      <c r="B52" s="22" t="s">
        <v>11</v>
      </c>
      <c r="C52" s="139">
        <v>115</v>
      </c>
      <c r="D52" s="86">
        <f>+C52*(100-E52)/100</f>
        <v>69</v>
      </c>
      <c r="E52" s="139">
        <v>40</v>
      </c>
      <c r="F52" s="139"/>
      <c r="G52" s="139">
        <v>125</v>
      </c>
      <c r="H52" s="139"/>
      <c r="I52" s="139"/>
      <c r="J52" s="139"/>
      <c r="K52" s="139"/>
      <c r="L52" s="23" t="s">
        <v>346</v>
      </c>
    </row>
    <row r="53" spans="1:12" ht="20.100000000000001" customHeight="1">
      <c r="A53" s="38">
        <v>42434</v>
      </c>
      <c r="B53" s="39" t="s">
        <v>11</v>
      </c>
      <c r="C53" s="322">
        <v>105</v>
      </c>
      <c r="D53" s="88">
        <f t="shared" ref="D53:D83" si="0">+C53*(100-E53)/100</f>
        <v>63</v>
      </c>
      <c r="E53" s="322">
        <v>40</v>
      </c>
      <c r="F53" s="322"/>
      <c r="G53" s="322">
        <v>125</v>
      </c>
      <c r="H53" s="322"/>
      <c r="I53" s="322"/>
      <c r="J53" s="322"/>
      <c r="K53" s="605"/>
      <c r="L53" s="41" t="s">
        <v>346</v>
      </c>
    </row>
    <row r="54" spans="1:12" ht="20.100000000000001" customHeight="1">
      <c r="A54" s="38">
        <v>42439</v>
      </c>
      <c r="B54" s="39" t="s">
        <v>11</v>
      </c>
      <c r="C54" s="206">
        <v>130</v>
      </c>
      <c r="D54" s="88">
        <f t="shared" si="0"/>
        <v>78</v>
      </c>
      <c r="E54" s="206">
        <v>40</v>
      </c>
      <c r="F54" s="206"/>
      <c r="G54" s="206">
        <v>125</v>
      </c>
      <c r="H54" s="206"/>
      <c r="I54" s="206"/>
      <c r="J54" s="206"/>
      <c r="K54" s="605"/>
      <c r="L54" s="41" t="s">
        <v>346</v>
      </c>
    </row>
    <row r="55" spans="1:12" ht="20.100000000000001" customHeight="1">
      <c r="A55" s="24">
        <v>42451</v>
      </c>
      <c r="B55" s="25" t="s">
        <v>11</v>
      </c>
      <c r="C55" s="104">
        <v>120</v>
      </c>
      <c r="D55" s="72">
        <f t="shared" si="0"/>
        <v>60</v>
      </c>
      <c r="E55" s="104">
        <v>50</v>
      </c>
      <c r="F55" s="104"/>
      <c r="G55" s="104">
        <v>125</v>
      </c>
      <c r="H55" s="104"/>
      <c r="I55" s="104"/>
      <c r="J55" s="104"/>
      <c r="K55" s="104"/>
      <c r="L55" s="31" t="s">
        <v>346</v>
      </c>
    </row>
    <row r="56" spans="1:12">
      <c r="A56" s="14">
        <v>42454</v>
      </c>
      <c r="B56" s="211" t="s">
        <v>11</v>
      </c>
      <c r="C56" s="16">
        <v>120</v>
      </c>
      <c r="D56" s="49">
        <f t="shared" si="0"/>
        <v>60</v>
      </c>
      <c r="E56" s="16">
        <v>50</v>
      </c>
      <c r="G56" s="16">
        <v>160</v>
      </c>
      <c r="L56" s="15" t="s">
        <v>919</v>
      </c>
    </row>
    <row r="57" spans="1:12" ht="20.100000000000001" customHeight="1">
      <c r="A57" s="14">
        <v>42456</v>
      </c>
      <c r="B57" s="214" t="s">
        <v>116</v>
      </c>
      <c r="D57" s="49"/>
      <c r="H57" s="16">
        <v>3695</v>
      </c>
      <c r="I57" s="16">
        <v>85</v>
      </c>
      <c r="L57" s="15" t="s">
        <v>45</v>
      </c>
    </row>
    <row r="58" spans="1:12" ht="69" customHeight="1">
      <c r="A58" s="14">
        <v>42458</v>
      </c>
      <c r="B58" s="215" t="s">
        <v>20</v>
      </c>
      <c r="C58" s="895" t="s">
        <v>935</v>
      </c>
      <c r="D58" s="896"/>
      <c r="E58" s="896"/>
      <c r="F58" s="896"/>
      <c r="G58" s="896"/>
      <c r="H58" s="896"/>
      <c r="I58" s="896"/>
      <c r="J58" s="897"/>
      <c r="K58" s="582"/>
    </row>
    <row r="59" spans="1:12" ht="71.25" customHeight="1">
      <c r="A59" s="457">
        <v>42519</v>
      </c>
      <c r="B59" s="463" t="s">
        <v>27</v>
      </c>
      <c r="C59" s="1048" t="s">
        <v>956</v>
      </c>
      <c r="D59" s="1065"/>
      <c r="E59" s="1065"/>
      <c r="F59" s="1065"/>
      <c r="G59" s="1065"/>
      <c r="H59" s="1065"/>
      <c r="I59" s="1065"/>
      <c r="J59" s="1066"/>
      <c r="K59" s="633"/>
      <c r="L59" s="471"/>
    </row>
    <row r="60" spans="1:12" ht="20.100000000000001" customHeight="1">
      <c r="A60" s="14">
        <v>42525</v>
      </c>
      <c r="B60" s="1" t="s">
        <v>116</v>
      </c>
      <c r="D60" s="49"/>
      <c r="H60" s="16">
        <v>3720</v>
      </c>
      <c r="I60" s="16">
        <v>100</v>
      </c>
      <c r="L60" s="15" t="s">
        <v>45</v>
      </c>
    </row>
    <row r="61" spans="1:12" ht="20.100000000000001" customHeight="1">
      <c r="A61" s="38">
        <v>42531</v>
      </c>
      <c r="B61" s="39" t="s">
        <v>11</v>
      </c>
      <c r="C61" s="224">
        <v>95</v>
      </c>
      <c r="D61" s="88">
        <f t="shared" si="0"/>
        <v>47.5</v>
      </c>
      <c r="E61" s="224">
        <v>50</v>
      </c>
      <c r="F61" s="224"/>
      <c r="G61" s="224">
        <v>60</v>
      </c>
      <c r="H61" s="224"/>
      <c r="I61" s="224"/>
      <c r="J61" s="224"/>
      <c r="K61" s="605"/>
      <c r="L61" s="41" t="s">
        <v>346</v>
      </c>
    </row>
    <row r="62" spans="1:12" ht="20.100000000000001" customHeight="1">
      <c r="A62" s="14">
        <v>42539</v>
      </c>
      <c r="B62" s="1" t="s">
        <v>11</v>
      </c>
      <c r="C62" s="16">
        <v>130</v>
      </c>
      <c r="D62" s="49">
        <f t="shared" si="0"/>
        <v>65</v>
      </c>
      <c r="E62" s="16">
        <v>50</v>
      </c>
      <c r="G62" s="16">
        <v>130</v>
      </c>
      <c r="L62" s="15" t="s">
        <v>346</v>
      </c>
    </row>
    <row r="63" spans="1:12">
      <c r="A63" s="14">
        <v>42541</v>
      </c>
      <c r="B63" s="1" t="s">
        <v>4</v>
      </c>
      <c r="C63" s="820" t="s">
        <v>1429</v>
      </c>
      <c r="D63" s="821"/>
      <c r="E63" s="821"/>
      <c r="F63" s="821"/>
      <c r="G63" s="821"/>
      <c r="H63" s="821"/>
      <c r="I63" s="821"/>
      <c r="J63" s="822"/>
      <c r="K63" s="563"/>
    </row>
    <row r="64" spans="1:12" ht="20.100000000000001" customHeight="1">
      <c r="A64" s="24">
        <v>42558</v>
      </c>
      <c r="B64" s="25" t="s">
        <v>11</v>
      </c>
      <c r="C64" s="104">
        <v>150</v>
      </c>
      <c r="D64" s="72">
        <f t="shared" si="0"/>
        <v>75</v>
      </c>
      <c r="E64" s="104">
        <v>50</v>
      </c>
      <c r="F64" s="104"/>
      <c r="G64" s="104">
        <v>125</v>
      </c>
      <c r="H64" s="104"/>
      <c r="I64" s="104"/>
      <c r="J64" s="104"/>
      <c r="K64" s="104"/>
      <c r="L64" s="31" t="s">
        <v>346</v>
      </c>
    </row>
    <row r="65" spans="1:12" ht="20.100000000000001" customHeight="1">
      <c r="A65" s="14">
        <v>42566</v>
      </c>
      <c r="B65" s="1" t="s">
        <v>11</v>
      </c>
      <c r="C65" s="16">
        <v>140</v>
      </c>
      <c r="D65" s="49">
        <f t="shared" si="0"/>
        <v>56</v>
      </c>
      <c r="E65" s="16">
        <v>60</v>
      </c>
      <c r="G65" s="16">
        <v>220</v>
      </c>
      <c r="L65" s="15" t="s">
        <v>17</v>
      </c>
    </row>
    <row r="66" spans="1:12">
      <c r="A66" s="14">
        <v>42637</v>
      </c>
      <c r="B66" s="1" t="s">
        <v>116</v>
      </c>
      <c r="D66" s="49">
        <f t="shared" si="0"/>
        <v>0</v>
      </c>
      <c r="H66" s="16">
        <v>4300</v>
      </c>
      <c r="I66" s="16">
        <v>74</v>
      </c>
      <c r="L66" s="15" t="s">
        <v>45</v>
      </c>
    </row>
    <row r="67" spans="1:12">
      <c r="A67" s="38">
        <v>42664</v>
      </c>
      <c r="B67" s="39" t="s">
        <v>11</v>
      </c>
      <c r="C67" s="241">
        <v>55</v>
      </c>
      <c r="D67" s="88">
        <f t="shared" si="0"/>
        <v>22</v>
      </c>
      <c r="E67" s="241">
        <v>60</v>
      </c>
      <c r="F67" s="241"/>
      <c r="G67" s="241">
        <v>250</v>
      </c>
      <c r="H67" s="241"/>
      <c r="I67" s="241"/>
      <c r="J67" s="241"/>
      <c r="K67" s="605"/>
      <c r="L67" s="41" t="s">
        <v>993</v>
      </c>
    </row>
    <row r="68" spans="1:12">
      <c r="A68" s="856">
        <v>42681</v>
      </c>
      <c r="B68" s="248" t="s">
        <v>116</v>
      </c>
      <c r="C68" s="246"/>
      <c r="D68" s="49"/>
      <c r="E68" s="246"/>
      <c r="F68" s="246"/>
      <c r="G68" s="246"/>
      <c r="H68" s="246">
        <v>3880</v>
      </c>
      <c r="I68" s="246">
        <v>100</v>
      </c>
      <c r="J68" s="246"/>
      <c r="L68" s="15" t="s">
        <v>45</v>
      </c>
    </row>
    <row r="69" spans="1:12" ht="16.5" thickBot="1">
      <c r="A69" s="857"/>
      <c r="B69" s="18" t="s">
        <v>11</v>
      </c>
      <c r="C69" s="311">
        <v>155</v>
      </c>
      <c r="D69" s="26">
        <f t="shared" si="0"/>
        <v>62</v>
      </c>
      <c r="E69" s="311">
        <v>60</v>
      </c>
      <c r="F69" s="311"/>
      <c r="G69" s="311">
        <v>220</v>
      </c>
      <c r="H69" s="311"/>
      <c r="I69" s="311"/>
      <c r="J69" s="311"/>
      <c r="K69" s="662"/>
      <c r="L69" s="20" t="s">
        <v>1007</v>
      </c>
    </row>
    <row r="70" spans="1:12" ht="16.5" thickTop="1">
      <c r="A70" s="21">
        <v>42744</v>
      </c>
      <c r="B70" s="22" t="s">
        <v>11</v>
      </c>
      <c r="C70" s="308">
        <v>95</v>
      </c>
      <c r="D70" s="86">
        <f t="shared" si="0"/>
        <v>33.25</v>
      </c>
      <c r="E70" s="309">
        <v>65</v>
      </c>
      <c r="F70" s="309"/>
      <c r="G70" s="309">
        <v>160</v>
      </c>
      <c r="H70" s="309"/>
      <c r="I70" s="309"/>
      <c r="J70" s="310"/>
      <c r="K70" s="564"/>
      <c r="L70" s="23" t="s">
        <v>1007</v>
      </c>
    </row>
    <row r="71" spans="1:12" ht="24" customHeight="1">
      <c r="A71" s="14">
        <v>42746</v>
      </c>
      <c r="B71" s="251" t="s">
        <v>20</v>
      </c>
      <c r="C71" s="837" t="s">
        <v>1029</v>
      </c>
      <c r="D71" s="841"/>
      <c r="E71" s="841"/>
      <c r="F71" s="841"/>
      <c r="G71" s="841"/>
      <c r="H71" s="841"/>
      <c r="I71" s="841"/>
      <c r="J71" s="838"/>
      <c r="K71" s="566"/>
    </row>
    <row r="72" spans="1:12">
      <c r="A72" s="14">
        <v>42751</v>
      </c>
      <c r="B72" s="1" t="s">
        <v>11</v>
      </c>
      <c r="C72" s="177">
        <v>115</v>
      </c>
      <c r="D72" s="179">
        <f t="shared" si="0"/>
        <v>46</v>
      </c>
      <c r="E72" s="177">
        <v>60</v>
      </c>
      <c r="F72" s="177"/>
      <c r="G72" s="177">
        <v>175</v>
      </c>
      <c r="H72" s="177"/>
      <c r="I72" s="177"/>
      <c r="J72" s="177"/>
      <c r="K72" s="177"/>
      <c r="L72" s="15" t="s">
        <v>1007</v>
      </c>
    </row>
    <row r="73" spans="1:12">
      <c r="A73" s="14">
        <v>42811</v>
      </c>
      <c r="B73" s="303" t="s">
        <v>116</v>
      </c>
      <c r="C73" s="177"/>
      <c r="D73" s="179"/>
      <c r="E73" s="177"/>
      <c r="F73" s="177"/>
      <c r="G73" s="177"/>
      <c r="H73" s="177">
        <v>4385</v>
      </c>
      <c r="I73" s="177">
        <v>84</v>
      </c>
      <c r="J73" s="177"/>
      <c r="K73" s="177"/>
      <c r="L73" s="15" t="s">
        <v>276</v>
      </c>
    </row>
    <row r="74" spans="1:12" ht="55.5" customHeight="1">
      <c r="A74" s="14">
        <v>42819</v>
      </c>
      <c r="B74" s="1" t="s">
        <v>20</v>
      </c>
      <c r="C74" s="895" t="s">
        <v>1118</v>
      </c>
      <c r="D74" s="896"/>
      <c r="E74" s="896"/>
      <c r="F74" s="896"/>
      <c r="G74" s="896"/>
      <c r="H74" s="896"/>
      <c r="I74" s="896"/>
      <c r="J74" s="897"/>
      <c r="K74" s="582"/>
    </row>
    <row r="75" spans="1:12">
      <c r="A75" s="14">
        <v>42854</v>
      </c>
      <c r="B75" s="374" t="s">
        <v>11</v>
      </c>
      <c r="C75" s="177">
        <v>115</v>
      </c>
      <c r="D75" s="179">
        <f t="shared" si="0"/>
        <v>57.5</v>
      </c>
      <c r="E75" s="177">
        <v>50</v>
      </c>
      <c r="F75" s="177"/>
      <c r="G75" s="177">
        <v>270</v>
      </c>
      <c r="H75" s="177"/>
      <c r="I75" s="177"/>
      <c r="J75" s="177"/>
      <c r="K75" s="177"/>
      <c r="L75" s="15" t="s">
        <v>1097</v>
      </c>
    </row>
    <row r="76" spans="1:12" ht="36" customHeight="1">
      <c r="A76" s="377">
        <v>42893</v>
      </c>
      <c r="B76" s="378" t="s">
        <v>20</v>
      </c>
      <c r="C76" s="895" t="s">
        <v>1119</v>
      </c>
      <c r="D76" s="896"/>
      <c r="E76" s="896"/>
      <c r="F76" s="896"/>
      <c r="G76" s="896"/>
      <c r="H76" s="896"/>
      <c r="I76" s="896"/>
      <c r="J76" s="897"/>
      <c r="K76" s="582"/>
    </row>
    <row r="77" spans="1:12" ht="31.5">
      <c r="A77" s="384">
        <v>42943</v>
      </c>
      <c r="B77" s="385" t="s">
        <v>11</v>
      </c>
      <c r="C77" s="177">
        <v>100</v>
      </c>
      <c r="D77" s="179">
        <f>+C77*(100-E77)/100</f>
        <v>70</v>
      </c>
      <c r="E77" s="177">
        <v>30</v>
      </c>
      <c r="F77" s="177"/>
      <c r="G77" s="177">
        <v>250</v>
      </c>
      <c r="H77" s="177"/>
      <c r="I77" s="177"/>
      <c r="J77" s="177"/>
      <c r="K77" s="177"/>
      <c r="L77" s="15" t="s">
        <v>1131</v>
      </c>
    </row>
    <row r="78" spans="1:12" ht="32.25" customHeight="1">
      <c r="A78" s="389">
        <v>42960</v>
      </c>
      <c r="B78" s="390" t="s">
        <v>20</v>
      </c>
      <c r="C78" s="895" t="s">
        <v>1144</v>
      </c>
      <c r="D78" s="896"/>
      <c r="E78" s="896"/>
      <c r="F78" s="896"/>
      <c r="G78" s="896"/>
      <c r="H78" s="896"/>
      <c r="I78" s="896"/>
      <c r="J78" s="897"/>
      <c r="K78" s="582"/>
      <c r="L78" s="392" t="s">
        <v>1145</v>
      </c>
    </row>
    <row r="79" spans="1:12" ht="75" customHeight="1">
      <c r="A79" s="410">
        <v>43017</v>
      </c>
      <c r="B79" s="411" t="s">
        <v>27</v>
      </c>
      <c r="C79" s="1116" t="s">
        <v>1171</v>
      </c>
      <c r="D79" s="1117"/>
      <c r="E79" s="1117"/>
      <c r="F79" s="1117"/>
      <c r="G79" s="1117"/>
      <c r="H79" s="1117"/>
      <c r="I79" s="1117"/>
      <c r="J79" s="1118"/>
      <c r="K79" s="658"/>
      <c r="L79" s="412" t="s">
        <v>1066</v>
      </c>
    </row>
    <row r="80" spans="1:12">
      <c r="A80" s="14">
        <v>43029</v>
      </c>
      <c r="B80" s="404" t="s">
        <v>116</v>
      </c>
      <c r="C80" s="177"/>
      <c r="D80" s="179"/>
      <c r="E80" s="177"/>
      <c r="F80" s="177"/>
      <c r="G80" s="177"/>
      <c r="H80" s="177">
        <v>3747</v>
      </c>
      <c r="I80" s="177">
        <v>88</v>
      </c>
      <c r="J80" s="177"/>
      <c r="K80" s="177"/>
      <c r="L80" s="15" t="s">
        <v>45</v>
      </c>
    </row>
    <row r="81" spans="1:12">
      <c r="A81" s="14">
        <v>43037</v>
      </c>
      <c r="B81" s="1" t="s">
        <v>11</v>
      </c>
      <c r="C81" s="177">
        <v>70</v>
      </c>
      <c r="D81" s="179">
        <f t="shared" si="0"/>
        <v>21</v>
      </c>
      <c r="E81" s="177">
        <v>70</v>
      </c>
      <c r="F81" s="177"/>
      <c r="G81" s="177">
        <v>200</v>
      </c>
      <c r="H81" s="177"/>
      <c r="I81" s="177"/>
      <c r="J81" s="177"/>
      <c r="K81" s="177"/>
      <c r="L81" s="15" t="s">
        <v>1097</v>
      </c>
    </row>
    <row r="82" spans="1:12" ht="20.100000000000001" customHeight="1">
      <c r="A82" s="14">
        <v>43180</v>
      </c>
      <c r="B82" s="1" t="s">
        <v>20</v>
      </c>
      <c r="C82" s="931" t="s">
        <v>1211</v>
      </c>
      <c r="D82" s="932"/>
      <c r="E82" s="932"/>
      <c r="F82" s="932"/>
      <c r="G82" s="932"/>
      <c r="H82" s="932"/>
      <c r="I82" s="932"/>
      <c r="J82" s="933"/>
      <c r="K82" s="599"/>
    </row>
    <row r="83" spans="1:12" ht="20.100000000000001" customHeight="1">
      <c r="A83" s="14">
        <v>43180</v>
      </c>
      <c r="B83" s="1" t="s">
        <v>11</v>
      </c>
      <c r="C83" s="177">
        <v>85</v>
      </c>
      <c r="D83" s="179">
        <f t="shared" si="0"/>
        <v>79.900000000000006</v>
      </c>
      <c r="E83" s="177">
        <v>6</v>
      </c>
      <c r="F83" s="177"/>
      <c r="G83" s="177">
        <v>150</v>
      </c>
      <c r="H83" s="177"/>
      <c r="I83" s="177"/>
      <c r="J83" s="177"/>
      <c r="K83" s="177"/>
      <c r="L83" s="15" t="s">
        <v>1097</v>
      </c>
    </row>
    <row r="84" spans="1:12" ht="109.5" customHeight="1">
      <c r="A84" s="14">
        <v>43285</v>
      </c>
      <c r="B84" s="1" t="s">
        <v>20</v>
      </c>
      <c r="C84" s="895" t="s">
        <v>1250</v>
      </c>
      <c r="D84" s="896"/>
      <c r="E84" s="896"/>
      <c r="F84" s="896"/>
      <c r="G84" s="896"/>
      <c r="H84" s="896"/>
      <c r="I84" s="896"/>
      <c r="J84" s="897"/>
      <c r="K84" s="582"/>
      <c r="L84" s="461" t="s">
        <v>1249</v>
      </c>
    </row>
    <row r="85" spans="1:12" ht="40.5" customHeight="1">
      <c r="A85" s="14">
        <v>43295</v>
      </c>
      <c r="B85" s="1" t="s">
        <v>20</v>
      </c>
      <c r="C85" s="895" t="s">
        <v>1251</v>
      </c>
      <c r="D85" s="896"/>
      <c r="E85" s="896"/>
      <c r="F85" s="896"/>
      <c r="G85" s="896"/>
      <c r="H85" s="896"/>
      <c r="I85" s="896"/>
      <c r="J85" s="897"/>
      <c r="K85" s="582"/>
      <c r="L85" s="461" t="s">
        <v>1252</v>
      </c>
    </row>
    <row r="86" spans="1:12" ht="20.100000000000001" customHeight="1">
      <c r="A86" s="14">
        <v>43323</v>
      </c>
      <c r="B86" s="1" t="s">
        <v>11</v>
      </c>
      <c r="C86" s="177">
        <v>65</v>
      </c>
      <c r="D86" s="179">
        <f t="shared" ref="D86:D147" si="1">+C86*(100-E86)/100</f>
        <v>22.75</v>
      </c>
      <c r="E86" s="177">
        <v>65</v>
      </c>
      <c r="F86" s="177"/>
      <c r="G86" s="177">
        <v>140</v>
      </c>
      <c r="H86" s="177"/>
      <c r="I86" s="177"/>
      <c r="J86" s="177"/>
      <c r="K86" s="177"/>
      <c r="L86" s="15" t="s">
        <v>1199</v>
      </c>
    </row>
    <row r="87" spans="1:12" ht="34.5" customHeight="1">
      <c r="A87" s="14">
        <v>43354</v>
      </c>
      <c r="B87" s="1" t="s">
        <v>20</v>
      </c>
      <c r="C87" s="983" t="s">
        <v>1283</v>
      </c>
      <c r="D87" s="984"/>
      <c r="E87" s="984"/>
      <c r="F87" s="984"/>
      <c r="G87" s="984"/>
      <c r="H87" s="984"/>
      <c r="I87" s="984"/>
      <c r="J87" s="985"/>
      <c r="K87" s="637"/>
      <c r="L87" s="461" t="s">
        <v>1282</v>
      </c>
    </row>
    <row r="88" spans="1:12" ht="20.100000000000001" customHeight="1" thickBot="1">
      <c r="A88" s="43"/>
      <c r="B88" s="44"/>
      <c r="C88" s="1146" t="s">
        <v>1303</v>
      </c>
      <c r="D88" s="1147"/>
      <c r="E88" s="1147"/>
      <c r="F88" s="1147"/>
      <c r="G88" s="1147"/>
      <c r="H88" s="1147"/>
      <c r="I88" s="1147"/>
      <c r="J88" s="1148"/>
      <c r="K88" s="659"/>
      <c r="L88" s="45"/>
    </row>
    <row r="89" spans="1:12" ht="20.100000000000001" customHeight="1" thickTop="1">
      <c r="A89" s="504">
        <v>43872</v>
      </c>
      <c r="B89" s="506" t="s">
        <v>18</v>
      </c>
      <c r="C89" s="1085" t="s">
        <v>1403</v>
      </c>
      <c r="D89" s="1086"/>
      <c r="E89" s="1086"/>
      <c r="F89" s="1086"/>
      <c r="G89" s="1086"/>
      <c r="H89" s="1086"/>
      <c r="I89" s="1086"/>
      <c r="J89" s="1087"/>
      <c r="K89" s="641"/>
      <c r="L89" s="13"/>
    </row>
    <row r="90" spans="1:12">
      <c r="A90" s="14">
        <v>44077</v>
      </c>
      <c r="B90" s="1" t="s">
        <v>116</v>
      </c>
      <c r="C90" s="177"/>
      <c r="D90" s="179" t="s">
        <v>279</v>
      </c>
      <c r="E90" s="177"/>
      <c r="F90" s="177"/>
      <c r="G90" s="177"/>
      <c r="H90" s="177"/>
      <c r="I90" s="177"/>
      <c r="J90" s="177">
        <v>590</v>
      </c>
      <c r="K90" s="177"/>
      <c r="L90" s="15" t="s">
        <v>369</v>
      </c>
    </row>
    <row r="91" spans="1:12" ht="20.100000000000001" customHeight="1">
      <c r="A91" s="14"/>
      <c r="B91" s="1"/>
      <c r="C91" s="177"/>
      <c r="D91" s="179">
        <f t="shared" si="1"/>
        <v>0</v>
      </c>
      <c r="E91" s="177"/>
      <c r="F91" s="177"/>
      <c r="G91" s="177"/>
      <c r="H91" s="177"/>
      <c r="I91" s="177"/>
      <c r="J91" s="177"/>
      <c r="K91" s="177"/>
    </row>
    <row r="92" spans="1:12">
      <c r="A92" s="14"/>
      <c r="B92" s="1"/>
      <c r="C92" s="177"/>
      <c r="D92" s="179">
        <f t="shared" si="1"/>
        <v>0</v>
      </c>
      <c r="E92" s="177"/>
      <c r="F92" s="177"/>
      <c r="G92" s="177"/>
      <c r="H92" s="177"/>
      <c r="I92" s="177"/>
      <c r="J92" s="177"/>
      <c r="K92" s="177"/>
    </row>
    <row r="93" spans="1:12" ht="20.100000000000001" customHeight="1">
      <c r="A93" s="14"/>
      <c r="B93" s="1"/>
      <c r="C93" s="177"/>
      <c r="D93" s="179">
        <f t="shared" si="1"/>
        <v>0</v>
      </c>
      <c r="E93" s="177"/>
      <c r="F93" s="177"/>
      <c r="G93" s="177"/>
      <c r="H93" s="177"/>
      <c r="I93" s="177"/>
      <c r="J93" s="177"/>
      <c r="K93" s="177"/>
    </row>
    <row r="94" spans="1:12">
      <c r="A94" s="14"/>
      <c r="B94" s="1"/>
      <c r="C94" s="177"/>
      <c r="D94" s="179">
        <f t="shared" si="1"/>
        <v>0</v>
      </c>
      <c r="E94" s="177"/>
      <c r="F94" s="177"/>
      <c r="G94" s="177"/>
      <c r="H94" s="177"/>
      <c r="I94" s="177"/>
      <c r="J94" s="177"/>
      <c r="K94" s="177"/>
    </row>
    <row r="95" spans="1:12">
      <c r="A95" s="14"/>
      <c r="B95" s="1"/>
      <c r="C95" s="177"/>
      <c r="D95" s="179">
        <f t="shared" si="1"/>
        <v>0</v>
      </c>
      <c r="E95" s="177"/>
      <c r="F95" s="177"/>
      <c r="G95" s="177"/>
      <c r="H95" s="177"/>
      <c r="I95" s="177"/>
      <c r="J95" s="177"/>
      <c r="K95" s="177"/>
    </row>
    <row r="96" spans="1:12">
      <c r="A96" s="14"/>
      <c r="B96" s="1"/>
      <c r="C96" s="177"/>
      <c r="D96" s="179">
        <f t="shared" si="1"/>
        <v>0</v>
      </c>
      <c r="E96" s="177"/>
      <c r="F96" s="177"/>
      <c r="G96" s="177"/>
      <c r="H96" s="177"/>
      <c r="I96" s="177"/>
      <c r="J96" s="177"/>
      <c r="K96" s="177"/>
    </row>
    <row r="97" spans="1:11" ht="20.100000000000001" customHeight="1">
      <c r="A97" s="14"/>
      <c r="B97" s="1"/>
      <c r="C97" s="177"/>
      <c r="D97" s="179">
        <f t="shared" si="1"/>
        <v>0</v>
      </c>
      <c r="E97" s="177"/>
      <c r="F97" s="177"/>
      <c r="G97" s="177"/>
      <c r="H97" s="177"/>
      <c r="I97" s="177"/>
      <c r="J97" s="177"/>
      <c r="K97" s="177"/>
    </row>
    <row r="98" spans="1:11" ht="20.100000000000001" customHeight="1">
      <c r="A98" s="14"/>
      <c r="B98" s="1"/>
      <c r="C98" s="177"/>
      <c r="D98" s="179">
        <f t="shared" si="1"/>
        <v>0</v>
      </c>
      <c r="E98" s="177"/>
      <c r="F98" s="177"/>
      <c r="G98" s="177"/>
      <c r="H98" s="177"/>
      <c r="I98" s="177"/>
      <c r="J98" s="177"/>
      <c r="K98" s="177"/>
    </row>
    <row r="99" spans="1:11" ht="20.100000000000001" customHeight="1">
      <c r="A99" s="14"/>
      <c r="B99" s="1"/>
      <c r="C99" s="177"/>
      <c r="D99" s="179">
        <f t="shared" si="1"/>
        <v>0</v>
      </c>
      <c r="E99" s="177"/>
      <c r="F99" s="177"/>
      <c r="G99" s="177"/>
      <c r="H99" s="177"/>
      <c r="I99" s="177"/>
      <c r="J99" s="177"/>
      <c r="K99" s="177"/>
    </row>
    <row r="100" spans="1:11" ht="20.100000000000001" customHeight="1">
      <c r="A100" s="14"/>
      <c r="B100" s="1"/>
      <c r="C100" s="177"/>
      <c r="D100" s="179">
        <f t="shared" si="1"/>
        <v>0</v>
      </c>
      <c r="E100" s="177"/>
      <c r="F100" s="177"/>
      <c r="G100" s="177"/>
      <c r="H100" s="177"/>
      <c r="I100" s="177"/>
      <c r="J100" s="177"/>
      <c r="K100" s="177"/>
    </row>
    <row r="101" spans="1:11">
      <c r="A101" s="14"/>
      <c r="B101" s="1"/>
      <c r="C101" s="177"/>
      <c r="D101" s="179">
        <f t="shared" si="1"/>
        <v>0</v>
      </c>
      <c r="E101" s="177"/>
      <c r="F101" s="177"/>
      <c r="G101" s="177"/>
      <c r="H101" s="177"/>
      <c r="I101" s="177"/>
      <c r="J101" s="177"/>
      <c r="K101" s="177"/>
    </row>
    <row r="102" spans="1:11">
      <c r="A102" s="14"/>
      <c r="B102" s="1"/>
      <c r="C102" s="177"/>
      <c r="D102" s="179">
        <f t="shared" si="1"/>
        <v>0</v>
      </c>
      <c r="E102" s="177"/>
      <c r="F102" s="177"/>
      <c r="G102" s="177"/>
      <c r="H102" s="177"/>
      <c r="I102" s="177"/>
      <c r="J102" s="177"/>
      <c r="K102" s="177"/>
    </row>
    <row r="103" spans="1:11">
      <c r="A103" s="14"/>
      <c r="B103" s="1"/>
      <c r="C103" s="177"/>
      <c r="D103" s="179">
        <f t="shared" si="1"/>
        <v>0</v>
      </c>
      <c r="E103" s="177"/>
      <c r="F103" s="177"/>
      <c r="G103" s="177"/>
      <c r="H103" s="177"/>
      <c r="I103" s="177"/>
      <c r="J103" s="177"/>
      <c r="K103" s="177"/>
    </row>
    <row r="104" spans="1:11" ht="20.100000000000001" customHeight="1">
      <c r="A104" s="14"/>
      <c r="B104" s="1"/>
      <c r="C104" s="177"/>
      <c r="D104" s="179">
        <f t="shared" si="1"/>
        <v>0</v>
      </c>
      <c r="E104" s="177"/>
      <c r="F104" s="177"/>
      <c r="G104" s="177"/>
      <c r="H104" s="177"/>
      <c r="I104" s="177"/>
      <c r="J104" s="177"/>
      <c r="K104" s="177"/>
    </row>
    <row r="105" spans="1:11">
      <c r="A105" s="14"/>
      <c r="B105" s="1"/>
      <c r="C105" s="177"/>
      <c r="D105" s="179">
        <f t="shared" si="1"/>
        <v>0</v>
      </c>
      <c r="E105" s="177"/>
      <c r="F105" s="177"/>
      <c r="G105" s="177"/>
      <c r="H105" s="177"/>
      <c r="I105" s="177"/>
      <c r="J105" s="177"/>
      <c r="K105" s="177"/>
    </row>
    <row r="106" spans="1:11">
      <c r="A106" s="14"/>
      <c r="B106" s="1"/>
      <c r="C106" s="177"/>
      <c r="D106" s="179">
        <f t="shared" si="1"/>
        <v>0</v>
      </c>
      <c r="E106" s="177"/>
      <c r="F106" s="177"/>
      <c r="G106" s="177"/>
      <c r="H106" s="177"/>
      <c r="I106" s="177"/>
      <c r="J106" s="177"/>
      <c r="K106" s="177"/>
    </row>
    <row r="107" spans="1:11">
      <c r="A107" s="14"/>
      <c r="B107" s="1"/>
      <c r="C107" s="177"/>
      <c r="D107" s="179">
        <f t="shared" si="1"/>
        <v>0</v>
      </c>
      <c r="E107" s="177"/>
      <c r="F107" s="177"/>
      <c r="G107" s="177"/>
      <c r="H107" s="177"/>
      <c r="I107" s="177"/>
      <c r="J107" s="177"/>
      <c r="K107" s="177"/>
    </row>
    <row r="108" spans="1:11" ht="20.100000000000001" customHeight="1">
      <c r="A108" s="14"/>
      <c r="B108" s="1"/>
      <c r="C108" s="177"/>
      <c r="D108" s="179">
        <f t="shared" si="1"/>
        <v>0</v>
      </c>
      <c r="E108" s="177"/>
      <c r="F108" s="177"/>
      <c r="G108" s="177"/>
      <c r="H108" s="177"/>
      <c r="I108" s="177"/>
      <c r="J108" s="177"/>
      <c r="K108" s="177"/>
    </row>
    <row r="109" spans="1:11" ht="20.100000000000001" customHeight="1">
      <c r="A109" s="14"/>
      <c r="B109" s="1"/>
      <c r="C109" s="177"/>
      <c r="D109" s="179">
        <f t="shared" si="1"/>
        <v>0</v>
      </c>
      <c r="E109" s="177"/>
      <c r="F109" s="177"/>
      <c r="G109" s="177"/>
      <c r="H109" s="177"/>
      <c r="I109" s="177"/>
      <c r="J109" s="177"/>
      <c r="K109" s="177"/>
    </row>
    <row r="110" spans="1:11">
      <c r="A110" s="14"/>
      <c r="B110" s="1"/>
      <c r="C110" s="177"/>
      <c r="D110" s="179">
        <f t="shared" si="1"/>
        <v>0</v>
      </c>
      <c r="E110" s="177"/>
      <c r="F110" s="177"/>
      <c r="G110" s="177"/>
      <c r="H110" s="177"/>
      <c r="I110" s="177"/>
      <c r="J110" s="177"/>
      <c r="K110" s="177"/>
    </row>
    <row r="111" spans="1:11">
      <c r="A111" s="14"/>
      <c r="B111" s="1"/>
      <c r="C111" s="177"/>
      <c r="D111" s="179">
        <f t="shared" si="1"/>
        <v>0</v>
      </c>
      <c r="E111" s="177"/>
      <c r="F111" s="177"/>
      <c r="G111" s="177"/>
      <c r="H111" s="177"/>
      <c r="I111" s="177"/>
      <c r="J111" s="177"/>
      <c r="K111" s="177"/>
    </row>
    <row r="112" spans="1:11">
      <c r="A112" s="14"/>
      <c r="B112" s="1"/>
      <c r="C112" s="177"/>
      <c r="D112" s="179">
        <f t="shared" si="1"/>
        <v>0</v>
      </c>
      <c r="E112" s="177"/>
      <c r="F112" s="177"/>
      <c r="G112" s="177"/>
      <c r="H112" s="177"/>
      <c r="I112" s="177"/>
      <c r="J112" s="177"/>
      <c r="K112" s="177"/>
    </row>
    <row r="113" spans="1:11">
      <c r="A113" s="14"/>
      <c r="B113" s="1"/>
      <c r="C113" s="177"/>
      <c r="D113" s="179">
        <f t="shared" si="1"/>
        <v>0</v>
      </c>
      <c r="E113" s="177"/>
      <c r="F113" s="177"/>
      <c r="G113" s="177"/>
      <c r="H113" s="177"/>
      <c r="I113" s="177"/>
      <c r="J113" s="177"/>
      <c r="K113" s="177"/>
    </row>
    <row r="114" spans="1:11">
      <c r="A114" s="14"/>
      <c r="B114" s="1"/>
      <c r="C114" s="177"/>
      <c r="D114" s="179">
        <f t="shared" si="1"/>
        <v>0</v>
      </c>
      <c r="E114" s="177"/>
      <c r="F114" s="177"/>
      <c r="G114" s="177"/>
      <c r="H114" s="177"/>
      <c r="I114" s="177"/>
      <c r="J114" s="177"/>
      <c r="K114" s="177"/>
    </row>
    <row r="115" spans="1:11">
      <c r="A115" s="14"/>
      <c r="B115" s="1"/>
      <c r="C115" s="177"/>
      <c r="D115" s="179">
        <f t="shared" si="1"/>
        <v>0</v>
      </c>
      <c r="E115" s="177"/>
      <c r="F115" s="177"/>
      <c r="G115" s="177"/>
      <c r="H115" s="177"/>
      <c r="I115" s="177"/>
      <c r="J115" s="177"/>
      <c r="K115" s="177"/>
    </row>
    <row r="116" spans="1:11" ht="20.100000000000001" customHeight="1">
      <c r="A116" s="14"/>
      <c r="B116" s="1"/>
      <c r="C116" s="177"/>
      <c r="D116" s="179">
        <f t="shared" si="1"/>
        <v>0</v>
      </c>
      <c r="E116" s="177"/>
      <c r="F116" s="177"/>
      <c r="G116" s="177"/>
      <c r="H116" s="177"/>
      <c r="I116" s="177"/>
      <c r="J116" s="177"/>
      <c r="K116" s="177"/>
    </row>
    <row r="117" spans="1:11" ht="20.100000000000001" customHeight="1">
      <c r="A117" s="14"/>
      <c r="B117" s="1"/>
      <c r="C117" s="177"/>
      <c r="D117" s="179">
        <f t="shared" si="1"/>
        <v>0</v>
      </c>
      <c r="E117" s="177"/>
      <c r="F117" s="177"/>
      <c r="G117" s="177"/>
      <c r="H117" s="177"/>
      <c r="I117" s="177"/>
      <c r="J117" s="177"/>
      <c r="K117" s="177"/>
    </row>
    <row r="118" spans="1:11" ht="20.100000000000001" customHeight="1">
      <c r="A118" s="14"/>
      <c r="B118" s="1"/>
      <c r="C118" s="177"/>
      <c r="D118" s="179">
        <f t="shared" si="1"/>
        <v>0</v>
      </c>
      <c r="E118" s="177"/>
      <c r="F118" s="177"/>
      <c r="G118" s="177"/>
      <c r="H118" s="177"/>
      <c r="I118" s="177"/>
      <c r="J118" s="177"/>
      <c r="K118" s="177"/>
    </row>
    <row r="119" spans="1:11" ht="20.100000000000001" customHeight="1">
      <c r="A119" s="14"/>
      <c r="B119" s="1"/>
      <c r="C119" s="177"/>
      <c r="D119" s="179">
        <f t="shared" si="1"/>
        <v>0</v>
      </c>
      <c r="E119" s="177"/>
      <c r="F119" s="177"/>
      <c r="G119" s="177"/>
      <c r="H119" s="177"/>
      <c r="I119" s="177"/>
      <c r="J119" s="177"/>
      <c r="K119" s="177"/>
    </row>
    <row r="120" spans="1:11">
      <c r="A120" s="14"/>
      <c r="B120" s="1"/>
      <c r="C120" s="177"/>
      <c r="D120" s="179">
        <f t="shared" si="1"/>
        <v>0</v>
      </c>
      <c r="E120" s="177"/>
      <c r="F120" s="177"/>
      <c r="G120" s="177"/>
      <c r="H120" s="177"/>
      <c r="I120" s="177"/>
      <c r="J120" s="177"/>
      <c r="K120" s="177"/>
    </row>
    <row r="121" spans="1:11" ht="20.100000000000001" customHeight="1">
      <c r="A121" s="14"/>
      <c r="B121" s="1"/>
      <c r="C121" s="177"/>
      <c r="D121" s="179">
        <f t="shared" si="1"/>
        <v>0</v>
      </c>
      <c r="E121" s="177"/>
      <c r="F121" s="177"/>
      <c r="G121" s="177"/>
      <c r="H121" s="177"/>
      <c r="I121" s="177"/>
      <c r="J121" s="177"/>
      <c r="K121" s="177"/>
    </row>
    <row r="122" spans="1:11" ht="20.100000000000001" customHeight="1">
      <c r="A122" s="14"/>
      <c r="B122" s="1"/>
      <c r="C122" s="177"/>
      <c r="D122" s="179">
        <f t="shared" si="1"/>
        <v>0</v>
      </c>
      <c r="E122" s="177"/>
      <c r="F122" s="177"/>
      <c r="G122" s="177"/>
      <c r="H122" s="177"/>
      <c r="I122" s="177"/>
      <c r="J122" s="177"/>
      <c r="K122" s="177"/>
    </row>
    <row r="123" spans="1:11" ht="20.100000000000001" customHeight="1">
      <c r="A123" s="14"/>
      <c r="B123" s="1"/>
      <c r="C123" s="177"/>
      <c r="D123" s="179">
        <f t="shared" si="1"/>
        <v>0</v>
      </c>
      <c r="E123" s="177"/>
      <c r="F123" s="177"/>
      <c r="G123" s="177"/>
      <c r="H123" s="177"/>
      <c r="I123" s="177"/>
      <c r="J123" s="177"/>
      <c r="K123" s="177"/>
    </row>
    <row r="124" spans="1:11" ht="20.100000000000001" customHeight="1">
      <c r="A124" s="14"/>
      <c r="B124" s="1"/>
      <c r="C124" s="177"/>
      <c r="D124" s="179">
        <f t="shared" si="1"/>
        <v>0</v>
      </c>
      <c r="E124" s="177"/>
      <c r="F124" s="177"/>
      <c r="G124" s="177"/>
      <c r="H124" s="177"/>
      <c r="I124" s="177"/>
      <c r="J124" s="177"/>
      <c r="K124" s="177"/>
    </row>
    <row r="125" spans="1:11" ht="20.100000000000001" customHeight="1">
      <c r="A125" s="14"/>
      <c r="B125" s="1"/>
      <c r="C125" s="177"/>
      <c r="D125" s="179">
        <f t="shared" si="1"/>
        <v>0</v>
      </c>
      <c r="E125" s="177"/>
      <c r="F125" s="177"/>
      <c r="G125" s="177"/>
      <c r="H125" s="177"/>
      <c r="I125" s="177"/>
      <c r="J125" s="177"/>
      <c r="K125" s="177"/>
    </row>
    <row r="126" spans="1:11" ht="20.100000000000001" customHeight="1">
      <c r="A126" s="14"/>
      <c r="B126" s="1"/>
      <c r="C126" s="177"/>
      <c r="D126" s="179">
        <f t="shared" si="1"/>
        <v>0</v>
      </c>
      <c r="E126" s="177"/>
      <c r="F126" s="177"/>
      <c r="G126" s="177"/>
      <c r="H126" s="177"/>
      <c r="I126" s="177"/>
      <c r="J126" s="177"/>
      <c r="K126" s="177"/>
    </row>
    <row r="127" spans="1:11" ht="20.100000000000001" customHeight="1">
      <c r="A127" s="14"/>
      <c r="B127" s="1"/>
      <c r="C127" s="177"/>
      <c r="D127" s="179">
        <f t="shared" si="1"/>
        <v>0</v>
      </c>
      <c r="E127" s="177"/>
      <c r="F127" s="177"/>
      <c r="G127" s="177"/>
      <c r="H127" s="177"/>
      <c r="I127" s="177"/>
      <c r="J127" s="177"/>
      <c r="K127" s="177"/>
    </row>
    <row r="128" spans="1:11" ht="20.100000000000001" customHeight="1">
      <c r="A128" s="14"/>
      <c r="B128" s="1"/>
      <c r="C128" s="177"/>
      <c r="D128" s="179">
        <f t="shared" si="1"/>
        <v>0</v>
      </c>
      <c r="E128" s="177"/>
      <c r="F128" s="177"/>
      <c r="G128" s="177"/>
      <c r="H128" s="177"/>
      <c r="I128" s="177"/>
      <c r="J128" s="177"/>
      <c r="K128" s="177"/>
    </row>
    <row r="129" spans="1:11">
      <c r="A129" s="14"/>
      <c r="B129" s="1"/>
      <c r="C129" s="177"/>
      <c r="D129" s="179">
        <f t="shared" si="1"/>
        <v>0</v>
      </c>
      <c r="E129" s="177"/>
      <c r="F129" s="177"/>
      <c r="G129" s="177"/>
      <c r="H129" s="177"/>
      <c r="I129" s="177"/>
      <c r="J129" s="177"/>
      <c r="K129" s="177"/>
    </row>
    <row r="130" spans="1:11" ht="20.100000000000001" customHeight="1">
      <c r="A130" s="14"/>
      <c r="B130" s="1"/>
      <c r="C130" s="177"/>
      <c r="D130" s="179">
        <f t="shared" si="1"/>
        <v>0</v>
      </c>
      <c r="E130" s="177"/>
      <c r="F130" s="177"/>
      <c r="G130" s="177"/>
      <c r="H130" s="177"/>
      <c r="I130" s="177"/>
      <c r="J130" s="177"/>
      <c r="K130" s="177"/>
    </row>
    <row r="131" spans="1:11">
      <c r="A131" s="14"/>
      <c r="B131" s="1"/>
      <c r="C131" s="177"/>
      <c r="D131" s="179">
        <f t="shared" si="1"/>
        <v>0</v>
      </c>
      <c r="E131" s="177"/>
      <c r="F131" s="177"/>
      <c r="G131" s="177"/>
      <c r="H131" s="177"/>
      <c r="I131" s="177"/>
      <c r="J131" s="177"/>
      <c r="K131" s="177"/>
    </row>
    <row r="132" spans="1:11">
      <c r="A132" s="14"/>
      <c r="B132" s="1"/>
      <c r="C132" s="177"/>
      <c r="D132" s="179">
        <f t="shared" si="1"/>
        <v>0</v>
      </c>
      <c r="E132" s="177"/>
      <c r="F132" s="177"/>
      <c r="G132" s="177"/>
      <c r="H132" s="177"/>
      <c r="I132" s="177"/>
      <c r="J132" s="177"/>
      <c r="K132" s="177"/>
    </row>
    <row r="133" spans="1:11">
      <c r="A133" s="14"/>
      <c r="C133" s="177"/>
      <c r="D133" s="179">
        <f t="shared" si="1"/>
        <v>0</v>
      </c>
      <c r="E133" s="177"/>
      <c r="F133" s="177"/>
      <c r="G133" s="177"/>
      <c r="H133" s="177"/>
      <c r="I133" s="177"/>
      <c r="J133" s="177"/>
      <c r="K133" s="177"/>
    </row>
    <row r="134" spans="1:11">
      <c r="A134" s="14"/>
      <c r="C134" s="177"/>
      <c r="D134" s="179">
        <f t="shared" si="1"/>
        <v>0</v>
      </c>
      <c r="E134" s="177"/>
      <c r="F134" s="177"/>
      <c r="G134" s="177"/>
      <c r="H134" s="177"/>
      <c r="I134" s="177"/>
      <c r="J134" s="177"/>
      <c r="K134" s="177"/>
    </row>
    <row r="135" spans="1:11">
      <c r="A135" s="14"/>
      <c r="C135" s="177"/>
      <c r="D135" s="179">
        <f t="shared" si="1"/>
        <v>0</v>
      </c>
      <c r="E135" s="177"/>
      <c r="F135" s="177"/>
      <c r="G135" s="177"/>
      <c r="H135" s="177"/>
      <c r="I135" s="177"/>
      <c r="J135" s="177"/>
      <c r="K135" s="177"/>
    </row>
    <row r="136" spans="1:11">
      <c r="A136" s="14"/>
      <c r="C136" s="177"/>
      <c r="D136" s="179">
        <f t="shared" si="1"/>
        <v>0</v>
      </c>
      <c r="E136" s="177"/>
      <c r="F136" s="177"/>
      <c r="G136" s="177"/>
      <c r="H136" s="177"/>
      <c r="I136" s="177"/>
      <c r="J136" s="177"/>
      <c r="K136" s="177"/>
    </row>
    <row r="137" spans="1:11">
      <c r="A137" s="14"/>
      <c r="C137" s="177"/>
      <c r="D137" s="179">
        <f t="shared" si="1"/>
        <v>0</v>
      </c>
      <c r="E137" s="177"/>
      <c r="F137" s="177"/>
      <c r="G137" s="177"/>
      <c r="H137" s="177"/>
      <c r="I137" s="177"/>
      <c r="J137" s="177"/>
      <c r="K137" s="177"/>
    </row>
    <row r="138" spans="1:11">
      <c r="A138" s="14"/>
      <c r="C138" s="177"/>
      <c r="D138" s="179">
        <f t="shared" si="1"/>
        <v>0</v>
      </c>
      <c r="E138" s="177"/>
      <c r="F138" s="177"/>
      <c r="G138" s="177"/>
      <c r="H138" s="177"/>
      <c r="I138" s="177"/>
      <c r="J138" s="177"/>
      <c r="K138" s="177"/>
    </row>
    <row r="139" spans="1:11">
      <c r="A139" s="14"/>
      <c r="C139" s="177"/>
      <c r="D139" s="179">
        <f t="shared" si="1"/>
        <v>0</v>
      </c>
      <c r="E139" s="177"/>
      <c r="F139" s="177"/>
      <c r="G139" s="177"/>
      <c r="H139" s="177"/>
      <c r="I139" s="177"/>
      <c r="J139" s="177"/>
      <c r="K139" s="177"/>
    </row>
    <row r="140" spans="1:11">
      <c r="A140" s="14"/>
      <c r="C140" s="177"/>
      <c r="D140" s="179">
        <f t="shared" si="1"/>
        <v>0</v>
      </c>
      <c r="E140" s="177"/>
      <c r="F140" s="177"/>
      <c r="G140" s="177"/>
      <c r="H140" s="177"/>
      <c r="I140" s="177"/>
      <c r="J140" s="177"/>
      <c r="K140" s="177"/>
    </row>
    <row r="141" spans="1:11">
      <c r="A141" s="14"/>
      <c r="C141" s="177"/>
      <c r="D141" s="179">
        <f t="shared" si="1"/>
        <v>0</v>
      </c>
      <c r="E141" s="177"/>
      <c r="F141" s="177"/>
      <c r="G141" s="177"/>
      <c r="H141" s="177"/>
      <c r="I141" s="177"/>
      <c r="J141" s="177"/>
      <c r="K141" s="177"/>
    </row>
    <row r="142" spans="1:11">
      <c r="A142" s="14"/>
      <c r="C142" s="177"/>
      <c r="D142" s="179">
        <f t="shared" si="1"/>
        <v>0</v>
      </c>
      <c r="E142" s="177"/>
      <c r="F142" s="177"/>
      <c r="G142" s="177"/>
      <c r="H142" s="177"/>
      <c r="I142" s="177"/>
      <c r="J142" s="177"/>
      <c r="K142" s="177"/>
    </row>
    <row r="143" spans="1:11">
      <c r="A143" s="14"/>
      <c r="C143" s="177"/>
      <c r="D143" s="179">
        <f t="shared" si="1"/>
        <v>0</v>
      </c>
      <c r="E143" s="177"/>
      <c r="F143" s="177"/>
      <c r="G143" s="177"/>
      <c r="H143" s="177"/>
      <c r="I143" s="177"/>
      <c r="J143" s="177"/>
      <c r="K143" s="177"/>
    </row>
    <row r="144" spans="1:11">
      <c r="A144" s="14"/>
      <c r="C144" s="177"/>
      <c r="D144" s="179">
        <f t="shared" si="1"/>
        <v>0</v>
      </c>
      <c r="E144" s="177"/>
      <c r="F144" s="177"/>
      <c r="G144" s="177"/>
      <c r="H144" s="177"/>
      <c r="I144" s="177"/>
      <c r="J144" s="177"/>
      <c r="K144" s="177"/>
    </row>
    <row r="145" spans="1:11">
      <c r="A145" s="14"/>
      <c r="C145" s="177"/>
      <c r="D145" s="179">
        <f t="shared" si="1"/>
        <v>0</v>
      </c>
      <c r="E145" s="177"/>
      <c r="F145" s="177"/>
      <c r="G145" s="177"/>
      <c r="H145" s="177"/>
      <c r="I145" s="177"/>
      <c r="J145" s="177"/>
      <c r="K145" s="177"/>
    </row>
    <row r="146" spans="1:11">
      <c r="A146" s="14"/>
      <c r="C146" s="177"/>
      <c r="D146" s="179">
        <f t="shared" si="1"/>
        <v>0</v>
      </c>
      <c r="E146" s="177"/>
      <c r="F146" s="177"/>
      <c r="G146" s="177"/>
      <c r="H146" s="177"/>
      <c r="I146" s="177"/>
      <c r="J146" s="177"/>
      <c r="K146" s="177"/>
    </row>
    <row r="147" spans="1:11">
      <c r="A147" s="14"/>
      <c r="C147" s="177"/>
      <c r="D147" s="179">
        <f t="shared" si="1"/>
        <v>0</v>
      </c>
      <c r="E147" s="177"/>
      <c r="F147" s="177"/>
      <c r="G147" s="177"/>
      <c r="H147" s="177"/>
      <c r="I147" s="177"/>
      <c r="J147" s="177"/>
      <c r="K147" s="177"/>
    </row>
    <row r="148" spans="1:11">
      <c r="A148" s="14"/>
      <c r="C148" s="177"/>
      <c r="D148" s="179">
        <f t="shared" ref="D148:D155" si="2">+C148*(100-E148)/100</f>
        <v>0</v>
      </c>
      <c r="E148" s="177"/>
      <c r="F148" s="177"/>
      <c r="G148" s="177"/>
      <c r="H148" s="177"/>
      <c r="I148" s="177"/>
      <c r="J148" s="177"/>
      <c r="K148" s="177"/>
    </row>
    <row r="149" spans="1:11">
      <c r="A149" s="14"/>
      <c r="C149" s="177"/>
      <c r="D149" s="179">
        <f t="shared" si="2"/>
        <v>0</v>
      </c>
      <c r="E149" s="177"/>
      <c r="F149" s="177"/>
      <c r="G149" s="177"/>
      <c r="H149" s="177"/>
      <c r="I149" s="177"/>
      <c r="J149" s="177"/>
      <c r="K149" s="177"/>
    </row>
    <row r="150" spans="1:11">
      <c r="A150" s="14"/>
      <c r="C150" s="177"/>
      <c r="D150" s="179">
        <f t="shared" si="2"/>
        <v>0</v>
      </c>
      <c r="E150" s="177"/>
      <c r="F150" s="177"/>
      <c r="G150" s="177"/>
      <c r="H150" s="177"/>
      <c r="I150" s="177"/>
      <c r="J150" s="177"/>
      <c r="K150" s="177"/>
    </row>
    <row r="151" spans="1:11">
      <c r="A151" s="14"/>
      <c r="C151" s="177"/>
      <c r="D151" s="179">
        <f t="shared" si="2"/>
        <v>0</v>
      </c>
      <c r="E151" s="177"/>
      <c r="F151" s="177"/>
      <c r="G151" s="177"/>
      <c r="H151" s="177"/>
      <c r="I151" s="177"/>
      <c r="J151" s="177"/>
      <c r="K151" s="177"/>
    </row>
    <row r="152" spans="1:11">
      <c r="A152" s="14"/>
      <c r="C152" s="177"/>
      <c r="D152" s="179">
        <f t="shared" si="2"/>
        <v>0</v>
      </c>
      <c r="E152" s="177"/>
      <c r="F152" s="177"/>
      <c r="G152" s="177"/>
      <c r="H152" s="177"/>
      <c r="I152" s="177"/>
      <c r="J152" s="177"/>
      <c r="K152" s="177"/>
    </row>
    <row r="153" spans="1:11">
      <c r="A153" s="14"/>
      <c r="C153" s="177"/>
      <c r="D153" s="179">
        <f t="shared" si="2"/>
        <v>0</v>
      </c>
      <c r="E153" s="177"/>
      <c r="F153" s="177"/>
      <c r="G153" s="177"/>
      <c r="H153" s="177"/>
      <c r="I153" s="177"/>
      <c r="J153" s="177"/>
      <c r="K153" s="177"/>
    </row>
    <row r="154" spans="1:11">
      <c r="A154" s="14"/>
      <c r="C154" s="177"/>
      <c r="D154" s="179">
        <f t="shared" si="2"/>
        <v>0</v>
      </c>
      <c r="E154" s="177"/>
      <c r="F154" s="177"/>
      <c r="G154" s="177"/>
      <c r="H154" s="177"/>
      <c r="I154" s="177"/>
      <c r="J154" s="177"/>
      <c r="K154" s="177"/>
    </row>
    <row r="155" spans="1:11">
      <c r="A155" s="14"/>
      <c r="C155" s="177"/>
      <c r="D155" s="179">
        <f t="shared" si="2"/>
        <v>0</v>
      </c>
      <c r="E155" s="177"/>
      <c r="F155" s="177"/>
      <c r="G155" s="177"/>
      <c r="H155" s="177"/>
      <c r="I155" s="177"/>
      <c r="J155" s="177"/>
      <c r="K155" s="177"/>
    </row>
    <row r="156" spans="1:11">
      <c r="A156" s="14"/>
    </row>
    <row r="157" spans="1:11">
      <c r="A157" s="14"/>
    </row>
    <row r="158" spans="1:11">
      <c r="A158" s="14"/>
    </row>
    <row r="159" spans="1:11">
      <c r="A159" s="14"/>
    </row>
  </sheetData>
  <autoFilter ref="B6:B174"/>
  <customSheetViews>
    <customSheetView guid="{0844CA05-8743-4C94-A064-2B8F7267080E}" showAutoFilter="1">
      <pane ySplit="6" topLeftCell="A59" activePane="bottomLeft" state="frozen"/>
      <selection pane="bottomLeft" activeCell="K7" sqref="K7"/>
      <pageMargins left="0.7" right="0.7" top="0.75" bottom="0.75" header="0.3" footer="0.3"/>
      <pageSetup orientation="portrait" r:id="rId1"/>
      <autoFilter ref="B1"/>
    </customSheetView>
    <customSheetView guid="{257C13E9-7F11-4D3D-B195-760B62ED7EA1}" showAutoFilter="1">
      <pane ySplit="6" topLeftCell="A59" activePane="bottomLeft" state="frozen"/>
      <selection pane="bottomLeft" activeCell="K7" sqref="K7"/>
      <pageMargins left="0.7" right="0.7" top="0.75" bottom="0.75" header="0.3" footer="0.3"/>
      <pageSetup orientation="portrait" r:id="rId2"/>
      <autoFilter ref="B1"/>
    </customSheetView>
    <customSheetView guid="{7009FCE3-6810-450D-8A6C-9CEA3E9B616C}" showAutoFilter="1">
      <pane ySplit="5" topLeftCell="A59" activePane="bottomLeft" state="frozen"/>
      <selection pane="bottomLeft" activeCell="K7" sqref="K7"/>
      <pageMargins left="0.7" right="0.7" top="0.75" bottom="0.75" header="0.3" footer="0.3"/>
      <pageSetup orientation="portrait" r:id="rId3"/>
      <autoFilter ref="B1"/>
    </customSheetView>
  </customSheetViews>
  <mergeCells count="58">
    <mergeCell ref="C89:J89"/>
    <mergeCell ref="C88:J88"/>
    <mergeCell ref="C16:J16"/>
    <mergeCell ref="H36:I36"/>
    <mergeCell ref="C24:J24"/>
    <mergeCell ref="C22:J22"/>
    <mergeCell ref="C20:J20"/>
    <mergeCell ref="C87:J87"/>
    <mergeCell ref="H45:J45"/>
    <mergeCell ref="C85:J85"/>
    <mergeCell ref="C84:J84"/>
    <mergeCell ref="C71:J71"/>
    <mergeCell ref="C18:J18"/>
    <mergeCell ref="C82:J82"/>
    <mergeCell ref="C21:J21"/>
    <mergeCell ref="C23:J23"/>
    <mergeCell ref="A1:L1"/>
    <mergeCell ref="A2:B2"/>
    <mergeCell ref="C2:F2"/>
    <mergeCell ref="I2:J2"/>
    <mergeCell ref="A3:B3"/>
    <mergeCell ref="K2:L2"/>
    <mergeCell ref="K3:L3"/>
    <mergeCell ref="I3:J3"/>
    <mergeCell ref="C3:F3"/>
    <mergeCell ref="G2:H5"/>
    <mergeCell ref="C5:F5"/>
    <mergeCell ref="K4:L4"/>
    <mergeCell ref="K5:L5"/>
    <mergeCell ref="C25:J25"/>
    <mergeCell ref="C79:J79"/>
    <mergeCell ref="C78:J78"/>
    <mergeCell ref="C76:J76"/>
    <mergeCell ref="C47:J47"/>
    <mergeCell ref="C58:J58"/>
    <mergeCell ref="C59:J59"/>
    <mergeCell ref="A29:A30"/>
    <mergeCell ref="C74:J74"/>
    <mergeCell ref="C63:J63"/>
    <mergeCell ref="C34:J34"/>
    <mergeCell ref="C37:J37"/>
    <mergeCell ref="C30:J30"/>
    <mergeCell ref="A68:A69"/>
    <mergeCell ref="A19:A20"/>
    <mergeCell ref="A17:A18"/>
    <mergeCell ref="C14:J14"/>
    <mergeCell ref="A4:B4"/>
    <mergeCell ref="I5:J5"/>
    <mergeCell ref="A5:B5"/>
    <mergeCell ref="C4:F4"/>
    <mergeCell ref="I4:J4"/>
    <mergeCell ref="H8:J8"/>
    <mergeCell ref="H7:J7"/>
    <mergeCell ref="C11:J11"/>
    <mergeCell ref="C9:J9"/>
    <mergeCell ref="C10:J10"/>
    <mergeCell ref="C12:J12"/>
    <mergeCell ref="C15:J15"/>
  </mergeCells>
  <pageMargins left="0.7" right="0.7" top="0.75" bottom="0.75" header="0.3" footer="0.3"/>
  <pageSetup orientation="portrait" r:id="rId4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M161"/>
  <sheetViews>
    <sheetView workbookViewId="0">
      <pane ySplit="6" topLeftCell="A93" activePane="bottomLeft" state="frozen"/>
      <selection pane="bottomLeft" activeCell="C110" sqref="C110:J110"/>
    </sheetView>
  </sheetViews>
  <sheetFormatPr defaultRowHeight="15.75"/>
  <cols>
    <col min="1" max="1" width="11" style="53" customWidth="1"/>
    <col min="2" max="5" width="10.140625" style="16" customWidth="1"/>
    <col min="6" max="6" width="13.5703125" style="16" customWidth="1"/>
    <col min="7" max="7" width="12.5703125" style="16" customWidth="1"/>
    <col min="8" max="8" width="9.5703125" style="16" customWidth="1"/>
    <col min="9" max="9" width="9.140625" style="16" customWidth="1"/>
    <col min="10" max="10" width="12.140625" style="16" customWidth="1"/>
    <col min="11" max="11" width="12.140625" style="597" customWidth="1"/>
    <col min="12" max="12" width="43.85546875" style="737" customWidth="1"/>
    <col min="13" max="16384" width="9.140625" style="6"/>
  </cols>
  <sheetData>
    <row r="1" spans="1:13" s="3" customFormat="1" ht="30.75" customHeight="1" thickTop="1">
      <c r="A1" s="829" t="s">
        <v>443</v>
      </c>
      <c r="B1" s="830"/>
      <c r="C1" s="830"/>
      <c r="D1" s="830"/>
      <c r="E1" s="830"/>
      <c r="F1" s="830"/>
      <c r="G1" s="830"/>
      <c r="H1" s="830"/>
      <c r="I1" s="830"/>
      <c r="J1" s="830"/>
      <c r="K1" s="830"/>
      <c r="L1" s="831"/>
      <c r="M1" s="2"/>
    </row>
    <row r="2" spans="1:13" ht="20.25" customHeight="1">
      <c r="A2" s="823" t="s">
        <v>157</v>
      </c>
      <c r="B2" s="824"/>
      <c r="C2" s="820">
        <f>(229*25)</f>
        <v>5725</v>
      </c>
      <c r="D2" s="821"/>
      <c r="E2" s="821"/>
      <c r="F2" s="822"/>
      <c r="G2" s="992" t="s">
        <v>1485</v>
      </c>
      <c r="H2" s="993"/>
      <c r="I2" s="816" t="s">
        <v>158</v>
      </c>
      <c r="J2" s="817"/>
      <c r="K2" s="1155" t="s">
        <v>1237</v>
      </c>
      <c r="L2" s="1156"/>
      <c r="M2" s="5"/>
    </row>
    <row r="3" spans="1:13" ht="20.25" customHeight="1">
      <c r="A3" s="823" t="s">
        <v>159</v>
      </c>
      <c r="B3" s="824"/>
      <c r="C3" s="820" t="s">
        <v>178</v>
      </c>
      <c r="D3" s="821"/>
      <c r="E3" s="821"/>
      <c r="F3" s="822"/>
      <c r="G3" s="1166" t="s">
        <v>243</v>
      </c>
      <c r="H3" s="1167"/>
      <c r="I3" s="816" t="s">
        <v>160</v>
      </c>
      <c r="J3" s="817"/>
      <c r="K3" s="1155" t="s">
        <v>1546</v>
      </c>
      <c r="L3" s="1156"/>
      <c r="M3" s="5"/>
    </row>
    <row r="4" spans="1:13" ht="20.25" customHeight="1">
      <c r="A4" s="823" t="s">
        <v>161</v>
      </c>
      <c r="B4" s="824"/>
      <c r="C4" s="820" t="s">
        <v>166</v>
      </c>
      <c r="D4" s="821"/>
      <c r="E4" s="821"/>
      <c r="F4" s="822"/>
      <c r="G4" s="1166"/>
      <c r="H4" s="1167"/>
      <c r="I4" s="816" t="s">
        <v>162</v>
      </c>
      <c r="J4" s="817"/>
      <c r="K4" s="1155" t="s">
        <v>1236</v>
      </c>
      <c r="L4" s="1156"/>
      <c r="M4" s="5"/>
    </row>
    <row r="5" spans="1:13" ht="20.25" customHeight="1" thickBot="1">
      <c r="A5" s="849" t="s">
        <v>163</v>
      </c>
      <c r="B5" s="850"/>
      <c r="C5" s="846" t="s">
        <v>1268</v>
      </c>
      <c r="D5" s="847"/>
      <c r="E5" s="847"/>
      <c r="F5" s="848"/>
      <c r="G5" s="54"/>
      <c r="H5" s="55"/>
      <c r="I5" s="816" t="s">
        <v>255</v>
      </c>
      <c r="J5" s="817"/>
      <c r="K5" s="1097" t="s">
        <v>1053</v>
      </c>
      <c r="L5" s="1157"/>
      <c r="M5" s="5"/>
    </row>
    <row r="6" spans="1:13" s="3" customFormat="1" ht="39" customHeight="1" thickTop="1" thickBot="1">
      <c r="A6" s="8" t="s">
        <v>0</v>
      </c>
      <c r="B6" s="9" t="s">
        <v>1</v>
      </c>
      <c r="C6" s="9" t="s">
        <v>2</v>
      </c>
      <c r="D6" s="9" t="s">
        <v>3</v>
      </c>
      <c r="E6" s="9" t="s">
        <v>4</v>
      </c>
      <c r="F6" s="9" t="s">
        <v>5</v>
      </c>
      <c r="G6" s="9" t="s">
        <v>6</v>
      </c>
      <c r="H6" s="9" t="s">
        <v>7</v>
      </c>
      <c r="I6" s="9" t="s">
        <v>8</v>
      </c>
      <c r="J6" s="9" t="s">
        <v>9</v>
      </c>
      <c r="K6" s="692" t="s">
        <v>1458</v>
      </c>
      <c r="L6" s="10" t="s">
        <v>10</v>
      </c>
      <c r="M6" s="2"/>
    </row>
    <row r="7" spans="1:13" ht="20.100000000000001" customHeight="1" thickTop="1">
      <c r="A7" s="11">
        <v>40558</v>
      </c>
      <c r="B7" s="12" t="s">
        <v>20</v>
      </c>
      <c r="C7" s="842" t="s">
        <v>21</v>
      </c>
      <c r="D7" s="842"/>
      <c r="E7" s="842"/>
      <c r="F7" s="842"/>
      <c r="G7" s="842"/>
      <c r="H7" s="842"/>
      <c r="I7" s="842"/>
      <c r="J7" s="842"/>
      <c r="K7" s="569" t="s">
        <v>1053</v>
      </c>
      <c r="L7" s="278" t="s">
        <v>1070</v>
      </c>
    </row>
    <row r="8" spans="1:13" ht="20.100000000000001" customHeight="1">
      <c r="A8" s="14">
        <v>40599</v>
      </c>
      <c r="B8" s="1" t="s">
        <v>11</v>
      </c>
      <c r="C8" s="16">
        <v>95</v>
      </c>
      <c r="D8" s="16">
        <v>94</v>
      </c>
      <c r="E8" s="16">
        <v>1</v>
      </c>
      <c r="F8" s="16">
        <v>4</v>
      </c>
      <c r="G8" s="16">
        <v>168</v>
      </c>
      <c r="L8" s="737" t="s">
        <v>32</v>
      </c>
    </row>
    <row r="9" spans="1:13" ht="21" customHeight="1">
      <c r="A9" s="14">
        <v>40621</v>
      </c>
      <c r="B9" s="1" t="s">
        <v>116</v>
      </c>
      <c r="H9" s="16">
        <v>2470</v>
      </c>
      <c r="I9" s="16">
        <v>78</v>
      </c>
      <c r="L9" s="737" t="s">
        <v>68</v>
      </c>
    </row>
    <row r="10" spans="1:13" ht="20.100000000000001" customHeight="1">
      <c r="A10" s="14">
        <v>40664</v>
      </c>
      <c r="B10" s="1" t="s">
        <v>20</v>
      </c>
      <c r="C10" s="954" t="s">
        <v>54</v>
      </c>
      <c r="D10" s="954"/>
      <c r="E10" s="954"/>
      <c r="F10" s="954"/>
      <c r="G10" s="954"/>
      <c r="H10" s="954"/>
      <c r="I10" s="954"/>
      <c r="J10" s="954"/>
    </row>
    <row r="11" spans="1:13" ht="20.100000000000001" customHeight="1">
      <c r="A11" s="14">
        <v>40670</v>
      </c>
      <c r="B11" s="1" t="s">
        <v>20</v>
      </c>
      <c r="C11" s="954" t="s">
        <v>21</v>
      </c>
      <c r="D11" s="954"/>
      <c r="E11" s="954"/>
      <c r="F11" s="954"/>
      <c r="G11" s="954"/>
      <c r="H11" s="954"/>
      <c r="I11" s="954"/>
      <c r="J11" s="954"/>
    </row>
    <row r="12" spans="1:13" ht="20.100000000000001" customHeight="1">
      <c r="A12" s="14">
        <v>40695</v>
      </c>
      <c r="B12" s="1" t="s">
        <v>11</v>
      </c>
      <c r="C12" s="16">
        <v>90</v>
      </c>
      <c r="D12" s="16">
        <v>89</v>
      </c>
      <c r="E12" s="16">
        <v>1</v>
      </c>
      <c r="G12" s="16">
        <v>120</v>
      </c>
      <c r="L12" s="737" t="s">
        <v>60</v>
      </c>
    </row>
    <row r="13" spans="1:13" ht="18.75" customHeight="1">
      <c r="A13" s="14">
        <v>40746</v>
      </c>
      <c r="B13" s="1" t="s">
        <v>116</v>
      </c>
      <c r="H13" s="16">
        <v>2900</v>
      </c>
      <c r="I13" s="16">
        <v>80</v>
      </c>
      <c r="L13" s="737" t="s">
        <v>78</v>
      </c>
    </row>
    <row r="14" spans="1:13" ht="20.100000000000001" customHeight="1">
      <c r="A14" s="14">
        <v>40795</v>
      </c>
      <c r="B14" s="1" t="s">
        <v>116</v>
      </c>
      <c r="H14" s="16">
        <v>2665</v>
      </c>
      <c r="I14" s="16">
        <v>77</v>
      </c>
      <c r="L14" s="737" t="s">
        <v>96</v>
      </c>
    </row>
    <row r="15" spans="1:13" ht="20.100000000000001" customHeight="1" thickBot="1">
      <c r="A15" s="17">
        <v>40857</v>
      </c>
      <c r="B15" s="18" t="s">
        <v>20</v>
      </c>
      <c r="C15" s="1158" t="s">
        <v>21</v>
      </c>
      <c r="D15" s="1158"/>
      <c r="E15" s="1158"/>
      <c r="F15" s="1158"/>
      <c r="G15" s="1158"/>
      <c r="H15" s="1158"/>
      <c r="I15" s="1158"/>
      <c r="J15" s="1158"/>
      <c r="K15" s="662"/>
      <c r="L15" s="155"/>
    </row>
    <row r="16" spans="1:13" ht="20.100000000000001" customHeight="1" thickTop="1">
      <c r="A16" s="67">
        <v>40943</v>
      </c>
      <c r="B16" s="68" t="s">
        <v>11</v>
      </c>
      <c r="C16" s="78">
        <v>75</v>
      </c>
      <c r="D16" s="79">
        <f>+C16*(100-E16)/100</f>
        <v>74.25</v>
      </c>
      <c r="E16" s="78">
        <v>1</v>
      </c>
      <c r="F16" s="78" t="s">
        <v>63</v>
      </c>
      <c r="G16" s="78">
        <v>120</v>
      </c>
      <c r="H16" s="78"/>
      <c r="I16" s="78"/>
      <c r="J16" s="78"/>
      <c r="K16" s="78"/>
      <c r="L16" s="105" t="s">
        <v>60</v>
      </c>
    </row>
    <row r="17" spans="1:12" ht="20.100000000000001" customHeight="1">
      <c r="A17" s="38">
        <v>41015</v>
      </c>
      <c r="B17" s="39" t="s">
        <v>116</v>
      </c>
      <c r="C17" s="102"/>
      <c r="D17" s="88"/>
      <c r="E17" s="102"/>
      <c r="F17" s="102"/>
      <c r="G17" s="102"/>
      <c r="H17" s="102">
        <v>2130</v>
      </c>
      <c r="I17" s="102">
        <v>67</v>
      </c>
      <c r="J17" s="102"/>
      <c r="K17" s="605"/>
      <c r="L17" s="109" t="s">
        <v>583</v>
      </c>
    </row>
    <row r="18" spans="1:12" ht="20.100000000000001" customHeight="1">
      <c r="A18" s="116">
        <v>41098</v>
      </c>
      <c r="B18" s="117" t="s">
        <v>121</v>
      </c>
      <c r="C18" s="899" t="s">
        <v>122</v>
      </c>
      <c r="D18" s="900"/>
      <c r="E18" s="900"/>
      <c r="F18" s="900"/>
      <c r="G18" s="900"/>
      <c r="H18" s="900"/>
      <c r="I18" s="900"/>
      <c r="J18" s="901"/>
      <c r="K18" s="583"/>
      <c r="L18" s="738"/>
    </row>
    <row r="19" spans="1:12" ht="20.100000000000001" customHeight="1" thickBot="1">
      <c r="A19" s="43">
        <v>41170</v>
      </c>
      <c r="B19" s="44" t="s">
        <v>11</v>
      </c>
      <c r="C19" s="150">
        <v>25</v>
      </c>
      <c r="D19" s="151">
        <f>+C19*(100-E19)/100</f>
        <v>24.75</v>
      </c>
      <c r="E19" s="150">
        <v>1</v>
      </c>
      <c r="F19" s="150"/>
      <c r="G19" s="150">
        <v>160</v>
      </c>
      <c r="H19" s="150"/>
      <c r="I19" s="150"/>
      <c r="J19" s="150"/>
      <c r="K19" s="150"/>
      <c r="L19" s="497" t="s">
        <v>621</v>
      </c>
    </row>
    <row r="20" spans="1:12" ht="20.100000000000001" customHeight="1" thickTop="1">
      <c r="A20" s="11">
        <v>41290</v>
      </c>
      <c r="B20" s="12" t="s">
        <v>116</v>
      </c>
      <c r="C20" s="148"/>
      <c r="D20" s="126"/>
      <c r="E20" s="148"/>
      <c r="F20" s="148"/>
      <c r="G20" s="148"/>
      <c r="H20" s="148">
        <v>2580</v>
      </c>
      <c r="I20" s="148">
        <v>66</v>
      </c>
      <c r="J20" s="148"/>
      <c r="K20" s="569"/>
      <c r="L20" s="170"/>
    </row>
    <row r="21" spans="1:12" ht="20.100000000000001" customHeight="1">
      <c r="A21" s="24">
        <v>41311</v>
      </c>
      <c r="B21" s="25" t="s">
        <v>11</v>
      </c>
      <c r="C21" s="104">
        <v>45</v>
      </c>
      <c r="D21" s="72">
        <f>+C21*(100-E21)/100</f>
        <v>44.55</v>
      </c>
      <c r="E21" s="104">
        <v>1</v>
      </c>
      <c r="F21" s="104"/>
      <c r="G21" s="104">
        <v>145</v>
      </c>
      <c r="H21" s="104"/>
      <c r="I21" s="104"/>
      <c r="J21" s="104"/>
      <c r="K21" s="104"/>
      <c r="L21" s="27" t="s">
        <v>271</v>
      </c>
    </row>
    <row r="22" spans="1:12" ht="20.100000000000001" customHeight="1">
      <c r="A22" s="14">
        <v>41384</v>
      </c>
      <c r="B22" s="1" t="s">
        <v>20</v>
      </c>
      <c r="C22" s="837" t="s">
        <v>206</v>
      </c>
      <c r="D22" s="841"/>
      <c r="E22" s="841"/>
      <c r="F22" s="841"/>
      <c r="G22" s="841"/>
      <c r="H22" s="841"/>
      <c r="I22" s="841"/>
      <c r="J22" s="838"/>
      <c r="K22" s="566"/>
    </row>
    <row r="23" spans="1:12" ht="20.100000000000001" customHeight="1">
      <c r="A23" s="14">
        <v>41389</v>
      </c>
      <c r="B23" s="1" t="s">
        <v>20</v>
      </c>
      <c r="C23" s="837" t="s">
        <v>207</v>
      </c>
      <c r="D23" s="841"/>
      <c r="E23" s="841"/>
      <c r="F23" s="841"/>
      <c r="G23" s="841"/>
      <c r="H23" s="841"/>
      <c r="I23" s="841"/>
      <c r="J23" s="838"/>
      <c r="K23" s="566"/>
    </row>
    <row r="24" spans="1:12" ht="20.100000000000001" customHeight="1">
      <c r="A24" s="38">
        <v>41416</v>
      </c>
      <c r="B24" s="39"/>
      <c r="C24" s="102">
        <v>21</v>
      </c>
      <c r="D24" s="88">
        <v>21</v>
      </c>
      <c r="E24" s="102">
        <v>1</v>
      </c>
      <c r="F24" s="102"/>
      <c r="G24" s="102">
        <v>100</v>
      </c>
      <c r="H24" s="102"/>
      <c r="I24" s="102"/>
      <c r="J24" s="102"/>
      <c r="K24" s="605"/>
      <c r="L24" s="109" t="s">
        <v>17</v>
      </c>
    </row>
    <row r="25" spans="1:12" ht="51.75" customHeight="1">
      <c r="A25" s="14">
        <v>41417</v>
      </c>
      <c r="B25" s="1" t="s">
        <v>20</v>
      </c>
      <c r="C25" s="853" t="s">
        <v>209</v>
      </c>
      <c r="D25" s="854"/>
      <c r="E25" s="854"/>
      <c r="F25" s="854"/>
      <c r="G25" s="854"/>
      <c r="H25" s="854"/>
      <c r="I25" s="854"/>
      <c r="J25" s="855"/>
      <c r="K25" s="573"/>
    </row>
    <row r="26" spans="1:12" ht="20.100000000000001" customHeight="1">
      <c r="A26" s="14">
        <v>41421</v>
      </c>
      <c r="B26" s="1" t="s">
        <v>20</v>
      </c>
      <c r="C26" s="837" t="s">
        <v>207</v>
      </c>
      <c r="D26" s="841"/>
      <c r="E26" s="841"/>
      <c r="F26" s="841"/>
      <c r="G26" s="841"/>
      <c r="H26" s="841"/>
      <c r="I26" s="841"/>
      <c r="J26" s="838"/>
      <c r="K26" s="566"/>
    </row>
    <row r="27" spans="1:12" ht="20.100000000000001" customHeight="1">
      <c r="A27" s="14">
        <v>41433</v>
      </c>
      <c r="B27" s="1" t="s">
        <v>20</v>
      </c>
      <c r="C27" s="837"/>
      <c r="D27" s="841"/>
      <c r="E27" s="841"/>
      <c r="F27" s="841"/>
      <c r="G27" s="841"/>
      <c r="H27" s="841"/>
      <c r="I27" s="841"/>
      <c r="J27" s="838"/>
      <c r="K27" s="566"/>
    </row>
    <row r="28" spans="1:12">
      <c r="A28" s="24">
        <v>41529</v>
      </c>
      <c r="B28" s="25" t="s">
        <v>11</v>
      </c>
      <c r="C28" s="104">
        <v>70</v>
      </c>
      <c r="D28" s="72">
        <f>+C28*(100-E28)/100</f>
        <v>69.3</v>
      </c>
      <c r="E28" s="104">
        <v>1</v>
      </c>
      <c r="F28" s="104"/>
      <c r="G28" s="104">
        <v>125</v>
      </c>
      <c r="H28" s="104"/>
      <c r="I28" s="104"/>
      <c r="J28" s="104"/>
      <c r="K28" s="104"/>
      <c r="L28" s="27" t="s">
        <v>17</v>
      </c>
    </row>
    <row r="29" spans="1:12" ht="20.100000000000001" customHeight="1">
      <c r="A29" s="14">
        <v>41530</v>
      </c>
      <c r="B29" s="1" t="s">
        <v>116</v>
      </c>
      <c r="D29" s="49"/>
      <c r="H29" s="16">
        <v>3260</v>
      </c>
      <c r="I29" s="16">
        <v>83</v>
      </c>
      <c r="L29" s="737" t="s">
        <v>646</v>
      </c>
    </row>
    <row r="30" spans="1:12" ht="16.5" thickBot="1">
      <c r="A30" s="17">
        <v>41557</v>
      </c>
      <c r="B30" s="18" t="s">
        <v>18</v>
      </c>
      <c r="C30" s="927" t="s">
        <v>268</v>
      </c>
      <c r="D30" s="928"/>
      <c r="E30" s="928"/>
      <c r="F30" s="928"/>
      <c r="G30" s="928"/>
      <c r="H30" s="928"/>
      <c r="I30" s="928"/>
      <c r="J30" s="929"/>
      <c r="K30" s="591"/>
      <c r="L30" s="155"/>
    </row>
    <row r="31" spans="1:12" ht="24.75" customHeight="1" thickTop="1">
      <c r="A31" s="21">
        <v>41704</v>
      </c>
      <c r="B31" s="22" t="s">
        <v>11</v>
      </c>
      <c r="C31" s="139">
        <v>25</v>
      </c>
      <c r="D31" s="86">
        <f>+C31*(100-E31)/100</f>
        <v>24.75</v>
      </c>
      <c r="E31" s="139">
        <v>1</v>
      </c>
      <c r="F31" s="139"/>
      <c r="G31" s="139">
        <v>150</v>
      </c>
      <c r="H31" s="139"/>
      <c r="I31" s="139"/>
      <c r="J31" s="139"/>
      <c r="K31" s="139"/>
      <c r="L31" s="152" t="s">
        <v>199</v>
      </c>
    </row>
    <row r="32" spans="1:12" ht="20.100000000000001" customHeight="1">
      <c r="A32" s="14">
        <v>41797</v>
      </c>
      <c r="B32" s="1" t="s">
        <v>11</v>
      </c>
      <c r="C32" s="16">
        <v>60</v>
      </c>
      <c r="D32" s="49">
        <f>+C32*(100-E32)/100</f>
        <v>59.4</v>
      </c>
      <c r="E32" s="16">
        <v>1</v>
      </c>
      <c r="G32" s="16">
        <v>150</v>
      </c>
      <c r="L32" s="737" t="s">
        <v>199</v>
      </c>
    </row>
    <row r="33" spans="1:12">
      <c r="A33" s="14">
        <v>41812</v>
      </c>
      <c r="B33" s="1" t="s">
        <v>116</v>
      </c>
      <c r="D33" s="49"/>
      <c r="H33" s="16">
        <v>3470</v>
      </c>
      <c r="I33" s="16">
        <v>72</v>
      </c>
      <c r="L33" s="737" t="s">
        <v>647</v>
      </c>
    </row>
    <row r="34" spans="1:12" ht="20.100000000000001" customHeight="1">
      <c r="A34" s="14">
        <v>41890</v>
      </c>
      <c r="B34" s="1" t="s">
        <v>11</v>
      </c>
      <c r="C34" s="16">
        <v>70</v>
      </c>
      <c r="D34" s="49">
        <f>+C34*(100-E34)/100</f>
        <v>69.3</v>
      </c>
      <c r="E34" s="16">
        <v>1</v>
      </c>
      <c r="G34" s="16">
        <v>125</v>
      </c>
      <c r="L34" s="737" t="s">
        <v>346</v>
      </c>
    </row>
    <row r="35" spans="1:12" ht="20.100000000000001" customHeight="1">
      <c r="A35" s="38">
        <v>41905</v>
      </c>
      <c r="B35" s="39" t="s">
        <v>11</v>
      </c>
      <c r="C35" s="102">
        <v>15</v>
      </c>
      <c r="D35" s="88">
        <f>+C35*(100-E35)/100</f>
        <v>14.85</v>
      </c>
      <c r="E35" s="102">
        <v>1</v>
      </c>
      <c r="F35" s="102"/>
      <c r="G35" s="102">
        <v>125</v>
      </c>
      <c r="H35" s="102"/>
      <c r="I35" s="102"/>
      <c r="J35" s="102"/>
      <c r="K35" s="605"/>
      <c r="L35" s="109" t="s">
        <v>346</v>
      </c>
    </row>
    <row r="36" spans="1:12" ht="16.5" thickBot="1">
      <c r="A36" s="17">
        <v>41959</v>
      </c>
      <c r="B36" s="18" t="s">
        <v>116</v>
      </c>
      <c r="C36" s="19"/>
      <c r="D36" s="26"/>
      <c r="E36" s="19"/>
      <c r="F36" s="19"/>
      <c r="G36" s="19"/>
      <c r="H36" s="153" t="s">
        <v>147</v>
      </c>
      <c r="I36" s="154"/>
      <c r="J36" s="19"/>
      <c r="K36" s="662"/>
      <c r="L36" s="155" t="s">
        <v>648</v>
      </c>
    </row>
    <row r="37" spans="1:12" ht="20.100000000000001" customHeight="1" thickTop="1">
      <c r="A37" s="67">
        <v>42008</v>
      </c>
      <c r="B37" s="68" t="s">
        <v>11</v>
      </c>
      <c r="C37" s="78">
        <v>55</v>
      </c>
      <c r="D37" s="79">
        <f>+C37*(100-E37)/100</f>
        <v>54.45</v>
      </c>
      <c r="E37" s="78">
        <v>1</v>
      </c>
      <c r="F37" s="78"/>
      <c r="G37" s="78">
        <v>120</v>
      </c>
      <c r="H37" s="78"/>
      <c r="I37" s="78"/>
      <c r="J37" s="78"/>
      <c r="K37" s="78"/>
      <c r="L37" s="105" t="s">
        <v>346</v>
      </c>
    </row>
    <row r="38" spans="1:12" ht="20.100000000000001" customHeight="1">
      <c r="A38" s="17">
        <v>42026</v>
      </c>
      <c r="B38" s="18" t="s">
        <v>116</v>
      </c>
      <c r="C38" s="19"/>
      <c r="D38" s="26"/>
      <c r="E38" s="19"/>
      <c r="F38" s="19"/>
      <c r="G38" s="19"/>
      <c r="H38" s="19">
        <v>3925</v>
      </c>
      <c r="I38" s="19">
        <v>91</v>
      </c>
      <c r="J38" s="19"/>
      <c r="K38" s="662"/>
      <c r="L38" s="155" t="s">
        <v>649</v>
      </c>
    </row>
    <row r="39" spans="1:12">
      <c r="A39" s="14">
        <v>42123</v>
      </c>
      <c r="B39" s="1" t="s">
        <v>11</v>
      </c>
      <c r="C39" s="16">
        <v>40</v>
      </c>
      <c r="D39" s="49">
        <f>+C39*(100-E39)/100</f>
        <v>39.6</v>
      </c>
      <c r="E39" s="16">
        <v>1</v>
      </c>
      <c r="G39" s="16">
        <v>128</v>
      </c>
      <c r="L39" s="737" t="s">
        <v>199</v>
      </c>
    </row>
    <row r="40" spans="1:12">
      <c r="A40" s="11">
        <v>42181</v>
      </c>
      <c r="B40" s="12" t="s">
        <v>11</v>
      </c>
      <c r="C40" s="148">
        <v>45</v>
      </c>
      <c r="D40" s="126">
        <f>+C40*(100-E40)/100</f>
        <v>44.55</v>
      </c>
      <c r="E40" s="148">
        <v>1</v>
      </c>
      <c r="F40" s="148"/>
      <c r="G40" s="148">
        <v>100</v>
      </c>
      <c r="H40" s="148"/>
      <c r="I40" s="148"/>
      <c r="J40" s="148"/>
      <c r="K40" s="569"/>
      <c r="L40" s="170" t="s">
        <v>389</v>
      </c>
    </row>
    <row r="41" spans="1:12" ht="24" customHeight="1">
      <c r="A41" s="14">
        <v>42313</v>
      </c>
      <c r="B41" s="1" t="s">
        <v>116</v>
      </c>
      <c r="C41" s="49"/>
      <c r="D41" s="49"/>
      <c r="E41" s="49"/>
      <c r="F41" s="49"/>
      <c r="G41" s="49"/>
      <c r="H41" s="16">
        <v>3920</v>
      </c>
      <c r="I41" s="16">
        <v>100</v>
      </c>
      <c r="K41" s="662"/>
      <c r="L41" s="155" t="s">
        <v>650</v>
      </c>
    </row>
    <row r="42" spans="1:12" ht="20.100000000000001" customHeight="1">
      <c r="A42" s="14">
        <v>42324</v>
      </c>
      <c r="B42" s="1" t="s">
        <v>11</v>
      </c>
      <c r="C42" s="16">
        <v>60</v>
      </c>
      <c r="D42" s="49">
        <f>+C42*(100-E42)/100</f>
        <v>59.4</v>
      </c>
      <c r="E42" s="16">
        <v>1</v>
      </c>
      <c r="G42" s="16">
        <v>184</v>
      </c>
      <c r="L42" s="737" t="s">
        <v>415</v>
      </c>
    </row>
    <row r="43" spans="1:12" ht="20.100000000000001" customHeight="1" thickBot="1">
      <c r="A43" s="318">
        <v>42335</v>
      </c>
      <c r="B43" s="18" t="s">
        <v>11</v>
      </c>
      <c r="C43" s="328">
        <v>50</v>
      </c>
      <c r="D43" s="26">
        <f>+C43*(100-E43)/100</f>
        <v>49.5</v>
      </c>
      <c r="E43" s="328">
        <v>1</v>
      </c>
      <c r="F43" s="328"/>
      <c r="G43" s="328">
        <v>160</v>
      </c>
      <c r="H43" s="328"/>
      <c r="I43" s="328"/>
      <c r="J43" s="328"/>
      <c r="K43" s="662"/>
      <c r="L43" s="155" t="s">
        <v>423</v>
      </c>
    </row>
    <row r="44" spans="1:12" ht="43.5" customHeight="1" thickTop="1">
      <c r="A44" s="67">
        <v>42380</v>
      </c>
      <c r="B44" s="68" t="s">
        <v>20</v>
      </c>
      <c r="C44" s="877" t="s">
        <v>896</v>
      </c>
      <c r="D44" s="878"/>
      <c r="E44" s="878"/>
      <c r="F44" s="878"/>
      <c r="G44" s="878"/>
      <c r="H44" s="878"/>
      <c r="I44" s="878"/>
      <c r="J44" s="879"/>
      <c r="K44" s="586"/>
      <c r="L44" s="105" t="s">
        <v>908</v>
      </c>
    </row>
    <row r="45" spans="1:12" ht="20.100000000000001" customHeight="1">
      <c r="A45" s="324">
        <v>42385</v>
      </c>
      <c r="B45" s="325" t="s">
        <v>11</v>
      </c>
      <c r="C45" s="323">
        <v>75</v>
      </c>
      <c r="D45" s="49">
        <f>+C45*(100-E45)/100</f>
        <v>74.25</v>
      </c>
      <c r="E45" s="323">
        <v>1</v>
      </c>
      <c r="F45" s="323"/>
      <c r="G45" s="323">
        <v>50</v>
      </c>
      <c r="H45" s="323"/>
      <c r="I45" s="323"/>
      <c r="J45" s="323"/>
      <c r="L45" s="737" t="s">
        <v>346</v>
      </c>
    </row>
    <row r="46" spans="1:12" ht="39" customHeight="1">
      <c r="A46" s="324">
        <v>42428</v>
      </c>
      <c r="B46" s="325" t="s">
        <v>20</v>
      </c>
      <c r="C46" s="853" t="s">
        <v>907</v>
      </c>
      <c r="D46" s="854"/>
      <c r="E46" s="854"/>
      <c r="F46" s="854"/>
      <c r="G46" s="854"/>
      <c r="H46" s="854"/>
      <c r="I46" s="854"/>
      <c r="J46" s="855"/>
      <c r="K46" s="573"/>
      <c r="L46" s="737" t="s">
        <v>908</v>
      </c>
    </row>
    <row r="47" spans="1:12" ht="20.100000000000001" customHeight="1">
      <c r="A47" s="324">
        <v>42453</v>
      </c>
      <c r="B47" s="325" t="s">
        <v>11</v>
      </c>
      <c r="C47" s="323">
        <v>45</v>
      </c>
      <c r="D47" s="49">
        <f>+C47*(100-E47)/100</f>
        <v>44.55</v>
      </c>
      <c r="E47" s="323">
        <v>1</v>
      </c>
      <c r="F47" s="323"/>
      <c r="G47" s="323">
        <v>155</v>
      </c>
      <c r="H47" s="323"/>
      <c r="I47" s="323"/>
      <c r="J47" s="323"/>
      <c r="L47" s="737" t="s">
        <v>199</v>
      </c>
    </row>
    <row r="48" spans="1:12" s="99" customFormat="1" ht="20.100000000000001" customHeight="1">
      <c r="A48" s="324">
        <v>42461</v>
      </c>
      <c r="B48" s="325" t="s">
        <v>11</v>
      </c>
      <c r="C48" s="323">
        <v>55</v>
      </c>
      <c r="D48" s="49"/>
      <c r="E48" s="323">
        <v>1</v>
      </c>
      <c r="F48" s="323"/>
      <c r="G48" s="323">
        <v>125</v>
      </c>
      <c r="H48" s="323"/>
      <c r="I48" s="323"/>
      <c r="J48" s="323"/>
      <c r="K48" s="597"/>
      <c r="L48" s="737" t="s">
        <v>346</v>
      </c>
    </row>
    <row r="49" spans="1:12" s="52" customFormat="1">
      <c r="A49" s="324">
        <v>42466</v>
      </c>
      <c r="B49" s="325" t="s">
        <v>116</v>
      </c>
      <c r="C49" s="179"/>
      <c r="D49" s="179"/>
      <c r="E49" s="179"/>
      <c r="F49" s="179"/>
      <c r="G49" s="179"/>
      <c r="H49" s="325">
        <v>4080</v>
      </c>
      <c r="I49" s="325">
        <v>87</v>
      </c>
      <c r="J49" s="179"/>
      <c r="K49" s="179"/>
      <c r="L49" s="737" t="s">
        <v>974</v>
      </c>
    </row>
    <row r="50" spans="1:12">
      <c r="A50" s="324">
        <v>42467</v>
      </c>
      <c r="B50" s="325" t="s">
        <v>11</v>
      </c>
      <c r="C50" s="323">
        <v>50</v>
      </c>
      <c r="D50" s="49">
        <f t="shared" ref="D50:D55" si="0">+C50*(100-E50)/100</f>
        <v>49.5</v>
      </c>
      <c r="E50" s="323">
        <v>1</v>
      </c>
      <c r="F50" s="323"/>
      <c r="G50" s="323">
        <v>30</v>
      </c>
      <c r="H50" s="323"/>
      <c r="I50" s="323"/>
      <c r="J50" s="323"/>
      <c r="L50" s="737" t="s">
        <v>346</v>
      </c>
    </row>
    <row r="51" spans="1:12">
      <c r="A51" s="38">
        <v>42472</v>
      </c>
      <c r="B51" s="39" t="s">
        <v>11</v>
      </c>
      <c r="C51" s="322">
        <v>135</v>
      </c>
      <c r="D51" s="88">
        <f t="shared" si="0"/>
        <v>133.65</v>
      </c>
      <c r="E51" s="322">
        <v>1</v>
      </c>
      <c r="F51" s="322"/>
      <c r="G51" s="322">
        <v>125</v>
      </c>
      <c r="H51" s="322"/>
      <c r="I51" s="322"/>
      <c r="J51" s="322"/>
      <c r="K51" s="605"/>
      <c r="L51" s="109" t="s">
        <v>346</v>
      </c>
    </row>
    <row r="52" spans="1:12">
      <c r="A52" s="324">
        <v>42478</v>
      </c>
      <c r="B52" s="325" t="s">
        <v>11</v>
      </c>
      <c r="C52" s="323">
        <v>50</v>
      </c>
      <c r="D52" s="49">
        <f t="shared" si="0"/>
        <v>49.5</v>
      </c>
      <c r="E52" s="323">
        <v>1</v>
      </c>
      <c r="F52" s="323"/>
      <c r="G52" s="323">
        <v>125</v>
      </c>
      <c r="H52" s="323"/>
      <c r="I52" s="323"/>
      <c r="J52" s="323"/>
      <c r="L52" s="737" t="s">
        <v>346</v>
      </c>
    </row>
    <row r="53" spans="1:12">
      <c r="A53" s="38">
        <v>42488</v>
      </c>
      <c r="B53" s="39" t="s">
        <v>11</v>
      </c>
      <c r="C53" s="322">
        <v>105</v>
      </c>
      <c r="D53" s="88">
        <f t="shared" si="0"/>
        <v>103.95</v>
      </c>
      <c r="E53" s="322">
        <v>1</v>
      </c>
      <c r="F53" s="322"/>
      <c r="G53" s="322">
        <v>125</v>
      </c>
      <c r="H53" s="322"/>
      <c r="I53" s="322"/>
      <c r="J53" s="322"/>
      <c r="K53" s="605"/>
      <c r="L53" s="109" t="s">
        <v>346</v>
      </c>
    </row>
    <row r="54" spans="1:12" ht="20.100000000000001" customHeight="1">
      <c r="A54" s="324">
        <v>42516</v>
      </c>
      <c r="B54" s="325" t="s">
        <v>11</v>
      </c>
      <c r="C54" s="323">
        <v>50</v>
      </c>
      <c r="D54" s="49">
        <f t="shared" si="0"/>
        <v>49.5</v>
      </c>
      <c r="E54" s="323">
        <v>1</v>
      </c>
      <c r="F54" s="323"/>
      <c r="G54" s="323">
        <v>125</v>
      </c>
      <c r="H54" s="323"/>
      <c r="I54" s="323"/>
      <c r="J54" s="323"/>
      <c r="L54" s="737" t="s">
        <v>346</v>
      </c>
    </row>
    <row r="55" spans="1:12" ht="20.100000000000001" customHeight="1">
      <c r="A55" s="324">
        <v>42534</v>
      </c>
      <c r="B55" s="325" t="s">
        <v>11</v>
      </c>
      <c r="C55" s="323">
        <v>50</v>
      </c>
      <c r="D55" s="49">
        <f t="shared" si="0"/>
        <v>49.5</v>
      </c>
      <c r="E55" s="323">
        <v>1</v>
      </c>
      <c r="F55" s="323"/>
      <c r="G55" s="323">
        <v>125</v>
      </c>
      <c r="H55" s="323"/>
      <c r="I55" s="323"/>
      <c r="J55" s="323"/>
      <c r="L55" s="737" t="s">
        <v>346</v>
      </c>
    </row>
    <row r="56" spans="1:12" ht="33" customHeight="1">
      <c r="A56" s="324">
        <v>42543</v>
      </c>
      <c r="B56" s="325" t="s">
        <v>20</v>
      </c>
      <c r="C56" s="853" t="s">
        <v>975</v>
      </c>
      <c r="D56" s="854"/>
      <c r="E56" s="854"/>
      <c r="F56" s="854"/>
      <c r="G56" s="854"/>
      <c r="H56" s="854"/>
      <c r="I56" s="854"/>
      <c r="J56" s="855"/>
      <c r="K56" s="573"/>
    </row>
    <row r="57" spans="1:12" ht="20.100000000000001" customHeight="1">
      <c r="A57" s="324">
        <v>42545</v>
      </c>
      <c r="B57" s="325" t="s">
        <v>11</v>
      </c>
      <c r="C57" s="323">
        <v>55</v>
      </c>
      <c r="D57" s="49">
        <f>+C57*(100-E57)/100</f>
        <v>54.45</v>
      </c>
      <c r="E57" s="323">
        <v>1</v>
      </c>
      <c r="F57" s="323"/>
      <c r="G57" s="323">
        <v>125</v>
      </c>
      <c r="H57" s="323"/>
      <c r="I57" s="323"/>
      <c r="J57" s="323"/>
      <c r="L57" s="737" t="s">
        <v>346</v>
      </c>
    </row>
    <row r="58" spans="1:12" ht="20.100000000000001" customHeight="1">
      <c r="A58" s="38">
        <v>42588</v>
      </c>
      <c r="B58" s="39" t="s">
        <v>11</v>
      </c>
      <c r="C58" s="322">
        <v>25</v>
      </c>
      <c r="D58" s="88">
        <f>+C58*(100-E58)/100</f>
        <v>24.75</v>
      </c>
      <c r="E58" s="322">
        <v>1</v>
      </c>
      <c r="F58" s="322"/>
      <c r="G58" s="322">
        <v>190</v>
      </c>
      <c r="H58" s="322"/>
      <c r="I58" s="322"/>
      <c r="J58" s="322"/>
      <c r="K58" s="605"/>
      <c r="L58" s="109" t="s">
        <v>977</v>
      </c>
    </row>
    <row r="59" spans="1:12" ht="20.100000000000001" customHeight="1">
      <c r="A59" s="324">
        <v>42592</v>
      </c>
      <c r="B59" s="325" t="s">
        <v>116</v>
      </c>
      <c r="C59" s="323"/>
      <c r="D59" s="49"/>
      <c r="E59" s="323"/>
      <c r="F59" s="323"/>
      <c r="G59" s="323"/>
      <c r="H59" s="323"/>
      <c r="I59" s="323"/>
      <c r="J59" s="323"/>
      <c r="L59" s="737" t="s">
        <v>978</v>
      </c>
    </row>
    <row r="60" spans="1:12" ht="20.100000000000001" customHeight="1" thickBot="1">
      <c r="A60" s="43">
        <v>42639</v>
      </c>
      <c r="B60" s="44" t="s">
        <v>11</v>
      </c>
      <c r="C60" s="150">
        <v>25</v>
      </c>
      <c r="D60" s="151">
        <f>+C60*(100-E60)/100</f>
        <v>24.75</v>
      </c>
      <c r="E60" s="150">
        <v>1</v>
      </c>
      <c r="F60" s="150"/>
      <c r="G60" s="150">
        <v>145</v>
      </c>
      <c r="H60" s="150"/>
      <c r="I60" s="150"/>
      <c r="J60" s="150"/>
      <c r="K60" s="150"/>
      <c r="L60" s="497" t="s">
        <v>993</v>
      </c>
    </row>
    <row r="61" spans="1:12" ht="20.100000000000001" customHeight="1" thickTop="1">
      <c r="A61" s="321">
        <v>42743</v>
      </c>
      <c r="B61" s="117" t="s">
        <v>11</v>
      </c>
      <c r="C61" s="149">
        <v>30</v>
      </c>
      <c r="D61" s="118">
        <f>+C61*(100-E61)/100</f>
        <v>29.7</v>
      </c>
      <c r="E61" s="149">
        <v>1</v>
      </c>
      <c r="F61" s="149"/>
      <c r="G61" s="149">
        <v>180</v>
      </c>
      <c r="H61" s="149"/>
      <c r="I61" s="149"/>
      <c r="J61" s="149"/>
      <c r="K61" s="149"/>
      <c r="L61" s="738" t="s">
        <v>1007</v>
      </c>
    </row>
    <row r="62" spans="1:12" ht="20.100000000000001" customHeight="1">
      <c r="A62" s="14">
        <v>42978</v>
      </c>
      <c r="B62" s="393" t="s">
        <v>11</v>
      </c>
      <c r="C62" s="16">
        <v>40</v>
      </c>
      <c r="D62" s="49">
        <f>+C62*(100-E62)/100</f>
        <v>39.6</v>
      </c>
      <c r="E62" s="16">
        <v>1</v>
      </c>
      <c r="G62" s="16">
        <v>240</v>
      </c>
      <c r="L62" s="737" t="s">
        <v>1095</v>
      </c>
    </row>
    <row r="63" spans="1:12">
      <c r="A63" s="14">
        <v>43019</v>
      </c>
      <c r="B63" s="1" t="s">
        <v>116</v>
      </c>
      <c r="D63" s="49">
        <f>+C63*(100-E63)/100</f>
        <v>0</v>
      </c>
      <c r="H63" s="16" t="s">
        <v>327</v>
      </c>
      <c r="L63" s="737" t="s">
        <v>1176</v>
      </c>
    </row>
    <row r="64" spans="1:12" ht="64.5" customHeight="1" thickBot="1">
      <c r="A64" s="430">
        <v>43091</v>
      </c>
      <c r="B64" s="431" t="s">
        <v>20</v>
      </c>
      <c r="C64" s="1163" t="s">
        <v>1202</v>
      </c>
      <c r="D64" s="1164"/>
      <c r="E64" s="1164"/>
      <c r="F64" s="1164"/>
      <c r="G64" s="1164"/>
      <c r="H64" s="1164"/>
      <c r="I64" s="1164"/>
      <c r="J64" s="1165"/>
      <c r="K64" s="698"/>
      <c r="L64" s="739"/>
    </row>
    <row r="65" spans="1:12" ht="20.100000000000001" customHeight="1" thickTop="1">
      <c r="A65" s="67">
        <v>43145</v>
      </c>
      <c r="B65" s="68" t="s">
        <v>55</v>
      </c>
      <c r="C65" s="1015" t="s">
        <v>1204</v>
      </c>
      <c r="D65" s="1016"/>
      <c r="E65" s="1016"/>
      <c r="F65" s="1016"/>
      <c r="G65" s="1016"/>
      <c r="H65" s="1016"/>
      <c r="I65" s="1016"/>
      <c r="J65" s="1017"/>
      <c r="K65" s="620"/>
      <c r="L65" s="105"/>
    </row>
    <row r="66" spans="1:12" ht="90.75" customHeight="1">
      <c r="A66" s="410">
        <v>43229</v>
      </c>
      <c r="B66" s="411" t="s">
        <v>27</v>
      </c>
      <c r="C66" s="1075" t="s">
        <v>1255</v>
      </c>
      <c r="D66" s="1076"/>
      <c r="E66" s="1076"/>
      <c r="F66" s="1076"/>
      <c r="G66" s="1076"/>
      <c r="H66" s="1076"/>
      <c r="I66" s="1076"/>
      <c r="J66" s="1077"/>
      <c r="K66" s="699"/>
      <c r="L66" s="442" t="s">
        <v>1053</v>
      </c>
    </row>
    <row r="67" spans="1:12">
      <c r="A67" s="14">
        <v>43237</v>
      </c>
      <c r="B67" s="1" t="s">
        <v>11</v>
      </c>
      <c r="C67" s="16">
        <v>65</v>
      </c>
      <c r="D67" s="179">
        <f>+C67*(100-E67)/100</f>
        <v>58.5</v>
      </c>
      <c r="E67" s="16">
        <v>10</v>
      </c>
      <c r="G67" s="16">
        <v>150</v>
      </c>
      <c r="L67" s="737" t="s">
        <v>1095</v>
      </c>
    </row>
    <row r="68" spans="1:12">
      <c r="A68" s="38">
        <v>43323</v>
      </c>
      <c r="B68" s="39" t="s">
        <v>11</v>
      </c>
      <c r="C68" s="462">
        <v>100</v>
      </c>
      <c r="D68" s="183">
        <f>+C68*(100-E68)/100</f>
        <v>90</v>
      </c>
      <c r="E68" s="462">
        <v>10</v>
      </c>
      <c r="F68" s="462"/>
      <c r="G68" s="462">
        <v>140</v>
      </c>
      <c r="H68" s="462"/>
      <c r="I68" s="462"/>
      <c r="J68" s="462"/>
      <c r="K68" s="605"/>
      <c r="L68" s="109"/>
    </row>
    <row r="69" spans="1:12">
      <c r="A69" s="14">
        <v>43324</v>
      </c>
      <c r="B69" s="1" t="s">
        <v>116</v>
      </c>
      <c r="D69" s="179"/>
      <c r="H69" s="16">
        <v>4530</v>
      </c>
      <c r="I69" s="16">
        <v>100</v>
      </c>
    </row>
    <row r="70" spans="1:12" ht="51" customHeight="1">
      <c r="A70" s="14">
        <v>43334</v>
      </c>
      <c r="B70" s="1" t="s">
        <v>20</v>
      </c>
      <c r="C70" s="895" t="s">
        <v>1275</v>
      </c>
      <c r="D70" s="896"/>
      <c r="E70" s="896"/>
      <c r="F70" s="896"/>
      <c r="G70" s="896"/>
      <c r="H70" s="896"/>
      <c r="I70" s="896"/>
      <c r="J70" s="897"/>
      <c r="K70" s="582"/>
    </row>
    <row r="71" spans="1:12">
      <c r="A71" s="14">
        <v>43351</v>
      </c>
      <c r="B71" s="1" t="s">
        <v>11</v>
      </c>
      <c r="C71" s="16">
        <v>50</v>
      </c>
      <c r="D71" s="179">
        <f>+C71*(100-E71)/100</f>
        <v>45</v>
      </c>
      <c r="E71" s="16">
        <v>10</v>
      </c>
      <c r="G71" s="16">
        <v>140</v>
      </c>
      <c r="L71" s="737" t="s">
        <v>17</v>
      </c>
    </row>
    <row r="72" spans="1:12" ht="20.100000000000001" customHeight="1">
      <c r="A72" s="14">
        <v>43377</v>
      </c>
      <c r="B72" s="1" t="s">
        <v>30</v>
      </c>
      <c r="C72" s="931" t="s">
        <v>1297</v>
      </c>
      <c r="D72" s="932"/>
      <c r="E72" s="932"/>
      <c r="F72" s="932"/>
      <c r="G72" s="932"/>
      <c r="H72" s="932"/>
      <c r="I72" s="932"/>
      <c r="J72" s="933"/>
      <c r="K72" s="599"/>
    </row>
    <row r="73" spans="1:12">
      <c r="A73" s="14">
        <v>43393</v>
      </c>
      <c r="B73" s="1" t="s">
        <v>20</v>
      </c>
      <c r="C73" s="931" t="s">
        <v>145</v>
      </c>
      <c r="D73" s="932"/>
      <c r="E73" s="932"/>
      <c r="F73" s="932"/>
      <c r="G73" s="932"/>
      <c r="H73" s="932"/>
      <c r="I73" s="932"/>
      <c r="J73" s="933"/>
      <c r="K73" s="599"/>
    </row>
    <row r="74" spans="1:12" ht="20.100000000000001" customHeight="1">
      <c r="A74" s="486">
        <v>43423</v>
      </c>
      <c r="B74" s="487" t="s">
        <v>116</v>
      </c>
      <c r="D74" s="179"/>
      <c r="H74" s="820" t="s">
        <v>1323</v>
      </c>
      <c r="I74" s="822"/>
      <c r="L74" s="737" t="s">
        <v>45</v>
      </c>
    </row>
    <row r="75" spans="1:12">
      <c r="A75" s="14">
        <v>43442</v>
      </c>
      <c r="B75" s="1" t="s">
        <v>20</v>
      </c>
      <c r="C75" s="931" t="s">
        <v>1330</v>
      </c>
      <c r="D75" s="932"/>
      <c r="E75" s="932"/>
      <c r="F75" s="932"/>
      <c r="G75" s="932"/>
      <c r="H75" s="932"/>
      <c r="I75" s="932"/>
      <c r="J75" s="933"/>
      <c r="K75" s="599"/>
    </row>
    <row r="76" spans="1:12" ht="16.5" thickBot="1">
      <c r="A76" s="32">
        <v>43465</v>
      </c>
      <c r="B76" s="33" t="s">
        <v>20</v>
      </c>
      <c r="C76" s="946" t="s">
        <v>145</v>
      </c>
      <c r="D76" s="947"/>
      <c r="E76" s="947"/>
      <c r="F76" s="947"/>
      <c r="G76" s="947"/>
      <c r="H76" s="947"/>
      <c r="I76" s="947"/>
      <c r="J76" s="948"/>
      <c r="K76" s="602"/>
      <c r="L76" s="147"/>
    </row>
    <row r="77" spans="1:12" ht="16.5" thickTop="1">
      <c r="A77" s="499">
        <v>43484</v>
      </c>
      <c r="B77" s="500" t="s">
        <v>20</v>
      </c>
      <c r="C77" s="965" t="s">
        <v>1330</v>
      </c>
      <c r="D77" s="966"/>
      <c r="E77" s="966"/>
      <c r="F77" s="966"/>
      <c r="G77" s="966"/>
      <c r="H77" s="966"/>
      <c r="I77" s="966"/>
      <c r="J77" s="967"/>
      <c r="K77" s="680"/>
      <c r="L77" s="170"/>
    </row>
    <row r="78" spans="1:12">
      <c r="A78" s="14">
        <v>43486</v>
      </c>
      <c r="B78" s="1" t="s">
        <v>11</v>
      </c>
      <c r="C78" s="1">
        <v>47</v>
      </c>
      <c r="D78" s="179">
        <f>+C78*(100-E78)/100</f>
        <v>37.6</v>
      </c>
      <c r="E78" s="1">
        <v>20</v>
      </c>
      <c r="F78" s="1"/>
      <c r="G78" s="1">
        <v>140</v>
      </c>
      <c r="H78" s="1"/>
      <c r="I78" s="1"/>
      <c r="J78" s="1"/>
      <c r="K78" s="623"/>
      <c r="L78" s="737" t="s">
        <v>993</v>
      </c>
    </row>
    <row r="79" spans="1:12">
      <c r="A79" s="14">
        <v>43489</v>
      </c>
      <c r="B79" s="1" t="s">
        <v>20</v>
      </c>
      <c r="C79" s="931" t="s">
        <v>145</v>
      </c>
      <c r="D79" s="932"/>
      <c r="E79" s="932"/>
      <c r="F79" s="932"/>
      <c r="G79" s="932"/>
      <c r="H79" s="932"/>
      <c r="I79" s="932"/>
      <c r="J79" s="933"/>
      <c r="K79" s="599"/>
    </row>
    <row r="80" spans="1:12" ht="20.100000000000001" customHeight="1">
      <c r="A80" s="38">
        <v>43564</v>
      </c>
      <c r="B80" s="39" t="s">
        <v>11</v>
      </c>
      <c r="C80" s="39">
        <v>80</v>
      </c>
      <c r="D80" s="183">
        <f>+C80*(100-E80)/100</f>
        <v>56</v>
      </c>
      <c r="E80" s="39">
        <v>30</v>
      </c>
      <c r="F80" s="39" t="s">
        <v>63</v>
      </c>
      <c r="G80" s="39">
        <v>140</v>
      </c>
      <c r="H80" s="39"/>
      <c r="I80" s="39"/>
      <c r="J80" s="39"/>
      <c r="K80" s="39"/>
      <c r="L80" s="109" t="s">
        <v>1366</v>
      </c>
    </row>
    <row r="81" spans="1:12" ht="20.100000000000001" customHeight="1">
      <c r="A81" s="14">
        <v>43575</v>
      </c>
      <c r="B81" s="1" t="s">
        <v>116</v>
      </c>
      <c r="C81" s="1"/>
      <c r="D81" s="179"/>
      <c r="E81" s="1"/>
      <c r="F81" s="1"/>
      <c r="G81" s="1"/>
      <c r="H81" s="1">
        <v>3930</v>
      </c>
      <c r="I81" s="1">
        <v>98</v>
      </c>
      <c r="J81" s="1"/>
      <c r="K81" s="623"/>
      <c r="L81" s="737" t="s">
        <v>45</v>
      </c>
    </row>
    <row r="82" spans="1:12" ht="20.100000000000001" customHeight="1">
      <c r="A82" s="14">
        <v>43660</v>
      </c>
      <c r="B82" s="1" t="s">
        <v>11</v>
      </c>
      <c r="C82" s="1">
        <v>35</v>
      </c>
      <c r="D82" s="179">
        <f t="shared" ref="D82:D115" si="1">+C82*(100-E82)/100</f>
        <v>28</v>
      </c>
      <c r="E82" s="1">
        <v>20</v>
      </c>
      <c r="F82" s="1"/>
      <c r="G82" s="1">
        <v>130</v>
      </c>
      <c r="H82" s="1"/>
      <c r="I82" s="1"/>
      <c r="J82" s="1"/>
      <c r="K82" s="623"/>
      <c r="L82" s="737" t="s">
        <v>17</v>
      </c>
    </row>
    <row r="83" spans="1:12" ht="20.100000000000001" customHeight="1">
      <c r="A83" s="14">
        <v>43819</v>
      </c>
      <c r="B83" s="1" t="s">
        <v>116</v>
      </c>
      <c r="C83" s="1"/>
      <c r="D83" s="179"/>
      <c r="E83" s="1"/>
      <c r="F83" s="1"/>
      <c r="G83" s="1"/>
      <c r="H83" s="1">
        <v>3865</v>
      </c>
      <c r="I83" s="1">
        <v>96</v>
      </c>
      <c r="J83" s="1"/>
      <c r="K83" s="623"/>
      <c r="L83" s="737" t="s">
        <v>45</v>
      </c>
    </row>
    <row r="84" spans="1:12" ht="20.100000000000001" customHeight="1">
      <c r="A84" s="38">
        <v>43856</v>
      </c>
      <c r="B84" s="39" t="s">
        <v>11</v>
      </c>
      <c r="C84" s="39">
        <v>80</v>
      </c>
      <c r="D84" s="183">
        <f t="shared" si="1"/>
        <v>73.599999999999994</v>
      </c>
      <c r="E84" s="39">
        <v>8</v>
      </c>
      <c r="F84" s="39" t="s">
        <v>63</v>
      </c>
      <c r="G84" s="39">
        <v>150</v>
      </c>
      <c r="H84" s="39"/>
      <c r="I84" s="39"/>
      <c r="J84" s="39"/>
      <c r="K84" s="39"/>
      <c r="L84" s="109" t="s">
        <v>1265</v>
      </c>
    </row>
    <row r="85" spans="1:12" ht="63.75" customHeight="1">
      <c r="A85" s="1161">
        <v>43878</v>
      </c>
      <c r="B85" s="1159" t="s">
        <v>23</v>
      </c>
      <c r="C85" s="1116" t="s">
        <v>1409</v>
      </c>
      <c r="D85" s="1117"/>
      <c r="E85" s="1117"/>
      <c r="F85" s="1117"/>
      <c r="G85" s="1117"/>
      <c r="H85" s="1117"/>
      <c r="I85" s="1117"/>
      <c r="J85" s="1118"/>
      <c r="K85" s="658"/>
      <c r="L85" s="412"/>
    </row>
    <row r="86" spans="1:12" ht="63.75" customHeight="1">
      <c r="A86" s="1162"/>
      <c r="B86" s="1160"/>
      <c r="C86" s="1116" t="s">
        <v>1472</v>
      </c>
      <c r="D86" s="1117"/>
      <c r="E86" s="1117"/>
      <c r="F86" s="1117"/>
      <c r="G86" s="1117"/>
      <c r="H86" s="1117"/>
      <c r="I86" s="1117"/>
      <c r="J86" s="1118"/>
      <c r="K86" s="658"/>
      <c r="L86" s="541" t="s">
        <v>1408</v>
      </c>
    </row>
    <row r="87" spans="1:12" ht="57" customHeight="1">
      <c r="A87" s="410">
        <v>43878</v>
      </c>
      <c r="B87" s="411" t="s">
        <v>20</v>
      </c>
      <c r="C87" s="1116" t="s">
        <v>1406</v>
      </c>
      <c r="D87" s="1117"/>
      <c r="E87" s="1117"/>
      <c r="F87" s="1117"/>
      <c r="G87" s="1117"/>
      <c r="H87" s="1117"/>
      <c r="I87" s="1117"/>
      <c r="J87" s="1118"/>
      <c r="K87" s="658"/>
      <c r="L87" s="412"/>
    </row>
    <row r="88" spans="1:12" ht="20.100000000000001" customHeight="1">
      <c r="A88" s="14">
        <v>43888</v>
      </c>
      <c r="B88" s="1" t="s">
        <v>11</v>
      </c>
      <c r="C88" s="1">
        <v>26</v>
      </c>
      <c r="D88" s="179">
        <f t="shared" si="1"/>
        <v>23.4</v>
      </c>
      <c r="E88" s="1">
        <v>10</v>
      </c>
      <c r="F88" s="1" t="s">
        <v>63</v>
      </c>
      <c r="G88" s="1">
        <v>150</v>
      </c>
      <c r="H88" s="1"/>
      <c r="I88" s="1"/>
      <c r="J88" s="1"/>
      <c r="K88" s="623"/>
      <c r="L88" s="737" t="s">
        <v>1324</v>
      </c>
    </row>
    <row r="89" spans="1:12" ht="20.100000000000001" customHeight="1">
      <c r="A89" s="559">
        <v>43920</v>
      </c>
      <c r="B89" s="544" t="s">
        <v>4</v>
      </c>
      <c r="C89" s="544"/>
      <c r="D89" s="546"/>
      <c r="E89" s="544">
        <v>15</v>
      </c>
      <c r="F89" s="544"/>
      <c r="G89" s="544"/>
      <c r="H89" s="544"/>
      <c r="I89" s="544"/>
      <c r="J89" s="544"/>
      <c r="K89" s="544"/>
      <c r="L89" s="549"/>
    </row>
    <row r="90" spans="1:12" s="52" customFormat="1" ht="21.75" customHeight="1">
      <c r="A90" s="559">
        <v>43951</v>
      </c>
      <c r="B90" s="544" t="s">
        <v>4</v>
      </c>
      <c r="C90" s="544"/>
      <c r="D90" s="546"/>
      <c r="E90" s="544">
        <v>20</v>
      </c>
      <c r="F90" s="544"/>
      <c r="G90" s="544"/>
      <c r="H90" s="544"/>
      <c r="I90" s="544"/>
      <c r="J90" s="544"/>
      <c r="K90" s="544"/>
      <c r="L90" s="549"/>
    </row>
    <row r="91" spans="1:12" ht="20.100000000000001" customHeight="1">
      <c r="A91" s="559">
        <v>43981</v>
      </c>
      <c r="B91" s="544" t="s">
        <v>4</v>
      </c>
      <c r="C91" s="544"/>
      <c r="D91" s="546"/>
      <c r="E91" s="544">
        <v>20</v>
      </c>
      <c r="F91" s="544"/>
      <c r="G91" s="544"/>
      <c r="H91" s="544"/>
      <c r="I91" s="544"/>
      <c r="J91" s="544"/>
      <c r="K91" s="544"/>
      <c r="L91" s="549"/>
    </row>
    <row r="92" spans="1:12">
      <c r="A92" s="553">
        <v>44012</v>
      </c>
      <c r="B92" s="554" t="s">
        <v>20</v>
      </c>
      <c r="C92" s="895" t="s">
        <v>145</v>
      </c>
      <c r="D92" s="896"/>
      <c r="E92" s="896"/>
      <c r="F92" s="896"/>
      <c r="G92" s="896"/>
      <c r="H92" s="896"/>
      <c r="I92" s="896"/>
      <c r="J92" s="897"/>
      <c r="K92" s="581"/>
      <c r="L92" s="740"/>
    </row>
    <row r="93" spans="1:12" ht="20.25" customHeight="1">
      <c r="A93" s="559">
        <v>44012</v>
      </c>
      <c r="B93" s="544" t="s">
        <v>4</v>
      </c>
      <c r="C93" s="544"/>
      <c r="D93" s="546"/>
      <c r="E93" s="544">
        <v>20</v>
      </c>
      <c r="F93" s="544"/>
      <c r="G93" s="544"/>
      <c r="H93" s="544"/>
      <c r="I93" s="544"/>
      <c r="J93" s="544"/>
      <c r="K93" s="544"/>
      <c r="L93" s="549"/>
    </row>
    <row r="94" spans="1:12">
      <c r="A94" s="14">
        <v>44034</v>
      </c>
      <c r="B94" s="1" t="s">
        <v>20</v>
      </c>
      <c r="C94" s="1007" t="s">
        <v>1457</v>
      </c>
      <c r="D94" s="1008"/>
      <c r="E94" s="1008"/>
      <c r="F94" s="1008"/>
      <c r="G94" s="1008"/>
      <c r="H94" s="1008"/>
      <c r="I94" s="1008"/>
      <c r="J94" s="1009"/>
      <c r="K94" s="614"/>
    </row>
    <row r="95" spans="1:12">
      <c r="A95" s="14">
        <v>44063</v>
      </c>
      <c r="B95" s="1" t="s">
        <v>20</v>
      </c>
      <c r="C95" s="892" t="s">
        <v>145</v>
      </c>
      <c r="D95" s="1008"/>
      <c r="E95" s="1008"/>
      <c r="F95" s="1008"/>
      <c r="G95" s="1008"/>
      <c r="H95" s="1008"/>
      <c r="I95" s="1008"/>
      <c r="J95" s="1008"/>
      <c r="K95" s="1009"/>
    </row>
    <row r="96" spans="1:12">
      <c r="A96" s="38">
        <v>44069</v>
      </c>
      <c r="B96" s="39" t="s">
        <v>116</v>
      </c>
      <c r="C96" s="39"/>
      <c r="D96" s="183" t="s">
        <v>279</v>
      </c>
      <c r="E96" s="39"/>
      <c r="F96" s="39"/>
      <c r="G96" s="39"/>
      <c r="H96" s="39">
        <v>2732</v>
      </c>
      <c r="I96" s="39">
        <v>100</v>
      </c>
      <c r="J96" s="39"/>
      <c r="K96" s="39"/>
      <c r="L96" s="109" t="s">
        <v>1477</v>
      </c>
    </row>
    <row r="97" spans="1:12" ht="20.100000000000001" customHeight="1">
      <c r="A97" s="14">
        <v>44158</v>
      </c>
      <c r="B97" s="1" t="s">
        <v>11</v>
      </c>
      <c r="C97" s="1">
        <v>30</v>
      </c>
      <c r="D97" s="179">
        <f t="shared" si="1"/>
        <v>24</v>
      </c>
      <c r="E97" s="1">
        <v>20</v>
      </c>
      <c r="F97" s="1"/>
      <c r="G97" s="1">
        <v>110</v>
      </c>
      <c r="H97" s="1"/>
      <c r="I97" s="1"/>
      <c r="J97" s="1"/>
      <c r="K97" s="623"/>
      <c r="L97" s="737" t="s">
        <v>1199</v>
      </c>
    </row>
    <row r="98" spans="1:12" ht="20.100000000000001" customHeight="1">
      <c r="A98" s="14">
        <v>44212</v>
      </c>
      <c r="B98" s="1" t="s">
        <v>116</v>
      </c>
      <c r="C98" s="1"/>
      <c r="D98" s="179" t="s">
        <v>279</v>
      </c>
      <c r="E98" s="1"/>
      <c r="F98" s="1"/>
      <c r="G98" s="1"/>
      <c r="H98" s="1">
        <v>2550</v>
      </c>
      <c r="I98" s="1">
        <v>100</v>
      </c>
      <c r="J98" s="1"/>
      <c r="K98" s="623"/>
      <c r="L98" s="737" t="s">
        <v>952</v>
      </c>
    </row>
    <row r="99" spans="1:12" ht="18" customHeight="1">
      <c r="A99" s="14">
        <v>44310</v>
      </c>
      <c r="B99" s="1" t="s">
        <v>20</v>
      </c>
      <c r="C99" s="931" t="s">
        <v>145</v>
      </c>
      <c r="D99" s="932"/>
      <c r="E99" s="932"/>
      <c r="F99" s="932"/>
      <c r="G99" s="932"/>
      <c r="H99" s="932"/>
      <c r="I99" s="932"/>
      <c r="J99" s="933"/>
      <c r="K99" s="623"/>
    </row>
    <row r="100" spans="1:12" ht="20.100000000000001" customHeight="1">
      <c r="A100" s="14">
        <v>44331</v>
      </c>
      <c r="B100" s="1" t="s">
        <v>20</v>
      </c>
      <c r="C100" s="931" t="s">
        <v>145</v>
      </c>
      <c r="D100" s="932"/>
      <c r="E100" s="932"/>
      <c r="F100" s="932"/>
      <c r="G100" s="932"/>
      <c r="H100" s="932"/>
      <c r="I100" s="932"/>
      <c r="J100" s="933"/>
      <c r="K100" s="623"/>
    </row>
    <row r="101" spans="1:12">
      <c r="A101" s="14">
        <v>44346</v>
      </c>
      <c r="B101" s="752" t="s">
        <v>20</v>
      </c>
      <c r="C101" s="931" t="s">
        <v>1330</v>
      </c>
      <c r="D101" s="932"/>
      <c r="E101" s="932"/>
      <c r="F101" s="932"/>
      <c r="G101" s="932"/>
      <c r="H101" s="932"/>
      <c r="I101" s="932"/>
      <c r="J101" s="933"/>
      <c r="K101" s="623"/>
    </row>
    <row r="102" spans="1:12">
      <c r="A102" s="14">
        <v>44358</v>
      </c>
      <c r="B102" s="1" t="s">
        <v>116</v>
      </c>
      <c r="C102" s="1"/>
      <c r="D102" s="179"/>
      <c r="E102" s="1"/>
      <c r="F102" s="1"/>
      <c r="G102" s="1"/>
      <c r="H102" s="1">
        <v>2845</v>
      </c>
      <c r="I102" s="1">
        <v>100</v>
      </c>
      <c r="J102" s="1"/>
      <c r="K102" s="623"/>
      <c r="L102" s="737" t="s">
        <v>1524</v>
      </c>
    </row>
    <row r="103" spans="1:12" ht="20.25" customHeight="1">
      <c r="A103" s="556">
        <v>44370</v>
      </c>
      <c r="B103" s="779" t="s">
        <v>20</v>
      </c>
      <c r="C103" s="892" t="s">
        <v>373</v>
      </c>
      <c r="D103" s="893"/>
      <c r="E103" s="893"/>
      <c r="F103" s="893"/>
      <c r="G103" s="893"/>
      <c r="H103" s="893"/>
      <c r="I103" s="893"/>
      <c r="J103" s="894"/>
      <c r="K103" s="623"/>
    </row>
    <row r="104" spans="1:12">
      <c r="A104" s="14">
        <v>44427</v>
      </c>
      <c r="B104" s="1" t="s">
        <v>11</v>
      </c>
      <c r="C104" s="1">
        <v>65</v>
      </c>
      <c r="D104" s="179">
        <f t="shared" si="1"/>
        <v>52</v>
      </c>
      <c r="E104" s="1">
        <v>20</v>
      </c>
      <c r="F104" s="1" t="s">
        <v>63</v>
      </c>
      <c r="G104" s="1">
        <v>100</v>
      </c>
      <c r="H104" s="1"/>
      <c r="I104" s="1"/>
      <c r="J104" s="1"/>
      <c r="K104" s="623"/>
      <c r="L104" s="805" t="s">
        <v>1095</v>
      </c>
    </row>
    <row r="105" spans="1:12">
      <c r="A105" s="14">
        <v>44442</v>
      </c>
      <c r="B105" s="1" t="s">
        <v>116</v>
      </c>
      <c r="C105" s="1"/>
      <c r="D105" s="179">
        <f t="shared" si="1"/>
        <v>0</v>
      </c>
      <c r="E105" s="1"/>
      <c r="F105" s="1"/>
      <c r="G105" s="1"/>
      <c r="H105" s="806">
        <v>2980</v>
      </c>
      <c r="I105" s="806">
        <v>100</v>
      </c>
      <c r="J105" s="1"/>
      <c r="K105" s="623"/>
      <c r="L105" s="737" t="s">
        <v>45</v>
      </c>
    </row>
    <row r="106" spans="1:12">
      <c r="A106" s="809">
        <v>44465</v>
      </c>
      <c r="B106" s="810" t="s">
        <v>55</v>
      </c>
      <c r="C106" s="892" t="s">
        <v>1545</v>
      </c>
      <c r="D106" s="893"/>
      <c r="E106" s="893"/>
      <c r="F106" s="893"/>
      <c r="G106" s="893"/>
      <c r="H106" s="893"/>
      <c r="I106" s="893"/>
      <c r="J106" s="894"/>
      <c r="K106" s="810"/>
      <c r="L106" s="811"/>
    </row>
    <row r="107" spans="1:12">
      <c r="A107" s="14">
        <v>44466</v>
      </c>
      <c r="B107" s="1" t="s">
        <v>11</v>
      </c>
      <c r="C107" s="807">
        <v>75</v>
      </c>
      <c r="D107" s="179">
        <f t="shared" ref="D107" si="2">C107*(100-E107)/100</f>
        <v>60</v>
      </c>
      <c r="E107" s="807">
        <v>20</v>
      </c>
      <c r="F107" s="808" t="s">
        <v>63</v>
      </c>
      <c r="G107" s="807">
        <v>105</v>
      </c>
      <c r="H107" s="1"/>
      <c r="I107" s="1"/>
      <c r="J107" s="1"/>
      <c r="K107" s="623"/>
      <c r="L107" s="737" t="s">
        <v>1542</v>
      </c>
    </row>
    <row r="108" spans="1:12" ht="15" customHeight="1">
      <c r="A108" s="14">
        <v>44468</v>
      </c>
      <c r="B108" s="1" t="s">
        <v>20</v>
      </c>
      <c r="C108" s="931" t="s">
        <v>373</v>
      </c>
      <c r="D108" s="932"/>
      <c r="E108" s="932"/>
      <c r="F108" s="932"/>
      <c r="G108" s="932"/>
      <c r="H108" s="932"/>
      <c r="I108" s="932"/>
      <c r="J108" s="933"/>
      <c r="K108" s="623"/>
    </row>
    <row r="109" spans="1:12" ht="16.5" customHeight="1">
      <c r="A109" s="14">
        <v>44471</v>
      </c>
      <c r="B109" s="1" t="s">
        <v>20</v>
      </c>
      <c r="C109" s="931" t="s">
        <v>1548</v>
      </c>
      <c r="D109" s="932"/>
      <c r="E109" s="932"/>
      <c r="F109" s="932"/>
      <c r="G109" s="932"/>
      <c r="H109" s="932"/>
      <c r="I109" s="932"/>
      <c r="J109" s="933"/>
      <c r="K109" s="623"/>
    </row>
    <row r="110" spans="1:12">
      <c r="A110" s="14">
        <v>44479</v>
      </c>
      <c r="B110" s="1" t="s">
        <v>20</v>
      </c>
      <c r="C110" s="931" t="s">
        <v>1330</v>
      </c>
      <c r="D110" s="932"/>
      <c r="E110" s="932"/>
      <c r="F110" s="932"/>
      <c r="G110" s="932"/>
      <c r="H110" s="932"/>
      <c r="I110" s="932"/>
      <c r="J110" s="933"/>
      <c r="K110" s="623"/>
    </row>
    <row r="111" spans="1:12">
      <c r="A111" s="14"/>
      <c r="B111" s="1"/>
      <c r="C111" s="1"/>
      <c r="D111" s="179">
        <f t="shared" si="1"/>
        <v>0</v>
      </c>
      <c r="E111" s="1"/>
      <c r="F111" s="1"/>
      <c r="G111" s="1"/>
      <c r="H111" s="1"/>
      <c r="I111" s="1"/>
      <c r="J111" s="1"/>
      <c r="K111" s="623"/>
    </row>
    <row r="112" spans="1:12">
      <c r="A112" s="14"/>
      <c r="B112" s="1"/>
      <c r="C112" s="1"/>
      <c r="D112" s="179">
        <f t="shared" si="1"/>
        <v>0</v>
      </c>
      <c r="E112" s="1"/>
      <c r="F112" s="1"/>
      <c r="G112" s="1"/>
      <c r="H112" s="1"/>
      <c r="I112" s="1"/>
      <c r="J112" s="1"/>
      <c r="K112" s="623"/>
    </row>
    <row r="113" spans="1:11">
      <c r="A113" s="14"/>
      <c r="B113" s="1"/>
      <c r="C113" s="1"/>
      <c r="D113" s="179">
        <f t="shared" si="1"/>
        <v>0</v>
      </c>
      <c r="E113" s="1"/>
      <c r="F113" s="1"/>
      <c r="G113" s="1"/>
      <c r="H113" s="1"/>
      <c r="I113" s="1"/>
      <c r="J113" s="1"/>
      <c r="K113" s="623"/>
    </row>
    <row r="114" spans="1:11">
      <c r="A114" s="14"/>
      <c r="B114" s="1"/>
      <c r="C114" s="1"/>
      <c r="D114" s="179">
        <f>+C114*(100-E114)/100</f>
        <v>0</v>
      </c>
      <c r="E114" s="1"/>
      <c r="F114" s="1"/>
      <c r="G114" s="1"/>
      <c r="H114" s="1"/>
      <c r="I114" s="1"/>
      <c r="J114" s="1"/>
      <c r="K114" s="623"/>
    </row>
    <row r="115" spans="1:11">
      <c r="A115" s="14"/>
      <c r="B115" s="1"/>
      <c r="C115" s="1"/>
      <c r="D115" s="179">
        <f t="shared" si="1"/>
        <v>0</v>
      </c>
      <c r="E115" s="1"/>
      <c r="F115" s="1"/>
      <c r="G115" s="1"/>
      <c r="H115" s="1"/>
      <c r="J115" s="1"/>
      <c r="K115" s="623"/>
    </row>
    <row r="116" spans="1:11" ht="20.100000000000001" customHeight="1">
      <c r="A116" s="14"/>
      <c r="B116" s="1"/>
      <c r="C116" s="1"/>
      <c r="D116" s="1"/>
      <c r="E116" s="1"/>
      <c r="F116" s="1"/>
      <c r="G116" s="1"/>
      <c r="H116" s="1"/>
      <c r="I116" s="1"/>
      <c r="J116" s="1"/>
      <c r="K116" s="623"/>
    </row>
    <row r="117" spans="1:11" ht="20.100000000000001" customHeight="1">
      <c r="A117" s="14"/>
      <c r="B117" s="1"/>
      <c r="C117" s="1"/>
      <c r="D117" s="1"/>
      <c r="E117" s="1"/>
      <c r="F117" s="1"/>
      <c r="G117" s="1"/>
      <c r="H117" s="1"/>
      <c r="I117" s="1"/>
      <c r="J117" s="1"/>
      <c r="K117" s="623"/>
    </row>
    <row r="118" spans="1:11" ht="20.100000000000001" customHeight="1">
      <c r="A118" s="14"/>
      <c r="B118" s="1"/>
      <c r="C118" s="1"/>
      <c r="D118" s="1"/>
      <c r="E118" s="1"/>
      <c r="F118" s="1"/>
      <c r="G118" s="1"/>
      <c r="H118" s="1"/>
      <c r="I118" s="1"/>
      <c r="J118" s="1"/>
      <c r="K118" s="623"/>
    </row>
    <row r="119" spans="1:11" ht="20.100000000000001" customHeight="1">
      <c r="A119" s="14"/>
      <c r="B119" s="1"/>
      <c r="C119" s="1"/>
      <c r="D119" s="1"/>
      <c r="E119" s="1"/>
      <c r="F119" s="1"/>
      <c r="G119" s="1"/>
      <c r="H119" s="1"/>
      <c r="I119" s="1"/>
      <c r="J119" s="1"/>
      <c r="K119" s="623"/>
    </row>
    <row r="120" spans="1:11">
      <c r="A120" s="14"/>
      <c r="B120" s="1"/>
      <c r="C120" s="1"/>
      <c r="D120" s="1"/>
      <c r="E120" s="1"/>
      <c r="F120" s="1"/>
      <c r="G120" s="1"/>
      <c r="H120" s="1"/>
      <c r="I120" s="1"/>
      <c r="J120" s="1"/>
      <c r="K120" s="623"/>
    </row>
    <row r="121" spans="1:11" ht="20.100000000000001" customHeight="1">
      <c r="A121" s="14"/>
      <c r="B121" s="1"/>
      <c r="C121" s="1"/>
      <c r="D121" s="1"/>
      <c r="E121" s="1"/>
      <c r="F121" s="1"/>
      <c r="G121" s="1"/>
      <c r="H121" s="1"/>
      <c r="I121" s="1"/>
      <c r="J121" s="1"/>
      <c r="K121" s="623"/>
    </row>
    <row r="122" spans="1:11" ht="20.100000000000001" customHeight="1">
      <c r="A122" s="14"/>
      <c r="B122" s="1"/>
      <c r="C122" s="1"/>
      <c r="D122" s="1"/>
      <c r="E122" s="1"/>
      <c r="F122" s="1"/>
      <c r="G122" s="1"/>
      <c r="H122" s="1"/>
      <c r="I122" s="1"/>
      <c r="J122" s="1"/>
      <c r="K122" s="623"/>
    </row>
    <row r="123" spans="1:11" ht="20.100000000000001" customHeight="1">
      <c r="A123" s="14"/>
      <c r="B123" s="1"/>
      <c r="C123" s="1"/>
      <c r="D123" s="1"/>
      <c r="E123" s="1"/>
      <c r="F123" s="1"/>
      <c r="G123" s="1"/>
      <c r="H123" s="1"/>
      <c r="I123" s="1"/>
      <c r="J123" s="1"/>
      <c r="K123" s="623"/>
    </row>
    <row r="124" spans="1:11" ht="20.100000000000001" customHeight="1">
      <c r="A124" s="14"/>
      <c r="B124" s="1"/>
      <c r="C124" s="1"/>
      <c r="D124" s="1"/>
      <c r="E124" s="1"/>
      <c r="F124" s="1"/>
      <c r="G124" s="1"/>
      <c r="H124" s="1"/>
      <c r="I124" s="1"/>
      <c r="J124" s="1"/>
      <c r="K124" s="623"/>
    </row>
    <row r="125" spans="1:11" ht="20.100000000000001" customHeight="1">
      <c r="A125" s="14"/>
      <c r="B125" s="1"/>
      <c r="C125" s="1"/>
      <c r="D125" s="1"/>
      <c r="E125" s="1"/>
      <c r="F125" s="1"/>
      <c r="G125" s="1"/>
      <c r="H125" s="1"/>
      <c r="I125" s="1"/>
      <c r="J125" s="1"/>
      <c r="K125" s="623"/>
    </row>
    <row r="126" spans="1:11" ht="20.100000000000001" customHeight="1">
      <c r="A126" s="14"/>
      <c r="B126" s="1"/>
      <c r="C126" s="1"/>
      <c r="D126" s="1"/>
      <c r="E126" s="1"/>
      <c r="F126" s="1"/>
      <c r="G126" s="1"/>
      <c r="H126" s="1"/>
      <c r="I126" s="1"/>
      <c r="J126" s="1"/>
      <c r="K126" s="623"/>
    </row>
    <row r="127" spans="1:11" ht="20.100000000000001" customHeight="1">
      <c r="A127" s="14"/>
      <c r="B127" s="1"/>
      <c r="C127" s="1"/>
      <c r="D127" s="1"/>
      <c r="E127" s="1"/>
      <c r="F127" s="1"/>
      <c r="G127" s="1"/>
      <c r="H127" s="1"/>
      <c r="I127" s="1"/>
      <c r="J127" s="1"/>
      <c r="K127" s="623"/>
    </row>
    <row r="128" spans="1:11" ht="20.100000000000001" customHeight="1">
      <c r="A128" s="14"/>
      <c r="B128" s="1"/>
      <c r="C128" s="1"/>
      <c r="D128" s="1"/>
      <c r="E128" s="1"/>
      <c r="F128" s="1"/>
      <c r="G128" s="1"/>
      <c r="H128" s="1"/>
      <c r="I128" s="1"/>
      <c r="J128" s="1"/>
      <c r="K128" s="623"/>
    </row>
    <row r="129" spans="1:11">
      <c r="A129" s="14"/>
      <c r="B129" s="1"/>
      <c r="C129" s="1"/>
      <c r="D129" s="1"/>
      <c r="E129" s="1"/>
      <c r="F129" s="1"/>
      <c r="G129" s="1"/>
      <c r="H129" s="1"/>
      <c r="I129" s="1"/>
      <c r="J129" s="1"/>
      <c r="K129" s="623"/>
    </row>
    <row r="130" spans="1:11" ht="20.100000000000001" customHeight="1">
      <c r="A130" s="14"/>
      <c r="B130" s="1"/>
      <c r="C130" s="1"/>
      <c r="D130" s="1"/>
      <c r="E130" s="1"/>
      <c r="F130" s="1"/>
      <c r="G130" s="1"/>
      <c r="H130" s="1"/>
      <c r="I130" s="1"/>
      <c r="J130" s="1"/>
      <c r="K130" s="623"/>
    </row>
    <row r="131" spans="1:11">
      <c r="A131" s="14"/>
      <c r="B131" s="1"/>
      <c r="C131" s="1"/>
      <c r="D131" s="1"/>
      <c r="E131" s="1"/>
      <c r="F131" s="1"/>
      <c r="G131" s="1"/>
      <c r="H131" s="1"/>
      <c r="I131" s="1"/>
      <c r="J131" s="1"/>
      <c r="K131" s="623"/>
    </row>
    <row r="132" spans="1:11">
      <c r="A132" s="14"/>
      <c r="B132" s="1"/>
      <c r="C132" s="1"/>
      <c r="D132" s="1"/>
      <c r="E132" s="1"/>
      <c r="F132" s="1"/>
      <c r="G132" s="1"/>
      <c r="H132" s="1"/>
      <c r="I132" s="1"/>
      <c r="J132" s="1"/>
      <c r="K132" s="623"/>
    </row>
    <row r="133" spans="1:11">
      <c r="A133" s="14"/>
      <c r="B133" s="1"/>
      <c r="C133" s="1"/>
      <c r="D133" s="1"/>
      <c r="E133" s="1"/>
      <c r="F133" s="1"/>
      <c r="G133" s="1"/>
      <c r="H133" s="1"/>
      <c r="I133" s="1"/>
      <c r="J133" s="1"/>
      <c r="K133" s="623"/>
    </row>
    <row r="134" spans="1:11">
      <c r="A134" s="14"/>
      <c r="B134" s="1"/>
      <c r="C134" s="1"/>
      <c r="D134" s="1"/>
      <c r="E134" s="1"/>
      <c r="F134" s="1"/>
      <c r="G134" s="1"/>
      <c r="H134" s="1"/>
      <c r="I134" s="1"/>
      <c r="J134" s="1"/>
      <c r="K134" s="623"/>
    </row>
    <row r="135" spans="1:11">
      <c r="A135" s="14"/>
    </row>
    <row r="136" spans="1:11">
      <c r="A136" s="14"/>
    </row>
    <row r="137" spans="1:11">
      <c r="A137" s="14"/>
    </row>
    <row r="138" spans="1:11">
      <c r="A138" s="14"/>
    </row>
    <row r="139" spans="1:11">
      <c r="A139" s="14"/>
    </row>
    <row r="140" spans="1:11">
      <c r="A140" s="14"/>
    </row>
    <row r="141" spans="1:11">
      <c r="A141" s="14"/>
    </row>
    <row r="142" spans="1:11">
      <c r="A142" s="14"/>
    </row>
    <row r="143" spans="1:11">
      <c r="A143" s="14"/>
    </row>
    <row r="144" spans="1:11">
      <c r="A144" s="14"/>
    </row>
    <row r="145" spans="1:1">
      <c r="A145" s="14"/>
    </row>
    <row r="146" spans="1:1">
      <c r="A146" s="14"/>
    </row>
    <row r="147" spans="1:1">
      <c r="A147" s="14"/>
    </row>
    <row r="148" spans="1:1">
      <c r="A148" s="14"/>
    </row>
    <row r="149" spans="1:1">
      <c r="A149" s="14"/>
    </row>
    <row r="150" spans="1:1">
      <c r="A150" s="14"/>
    </row>
    <row r="151" spans="1:1">
      <c r="A151" s="14"/>
    </row>
    <row r="152" spans="1:1">
      <c r="A152" s="14"/>
    </row>
    <row r="153" spans="1:1">
      <c r="A153" s="14"/>
    </row>
    <row r="154" spans="1:1">
      <c r="A154" s="14"/>
    </row>
    <row r="155" spans="1:1">
      <c r="A155" s="14"/>
    </row>
    <row r="156" spans="1:1">
      <c r="A156" s="14"/>
    </row>
    <row r="157" spans="1:1">
      <c r="A157" s="14"/>
    </row>
    <row r="158" spans="1:1">
      <c r="A158" s="14"/>
    </row>
    <row r="159" spans="1:1">
      <c r="A159" s="14"/>
    </row>
    <row r="160" spans="1:1">
      <c r="A160" s="14"/>
    </row>
    <row r="161" spans="1:1">
      <c r="A161" s="14"/>
    </row>
  </sheetData>
  <autoFilter ref="B6:B161"/>
  <customSheetViews>
    <customSheetView guid="{0844CA05-8743-4C94-A064-2B8F7267080E}" showAutoFilter="1">
      <pane ySplit="6" topLeftCell="A47" activePane="bottomLeft" state="frozen"/>
      <selection pane="bottomLeft" activeCell="K7" sqref="K7"/>
      <pageMargins left="0.7" right="0.7" top="0.75" bottom="0.75" header="0.3" footer="0.3"/>
      <pageSetup paperSize="9" orientation="portrait" r:id="rId1"/>
      <autoFilter ref="B1"/>
    </customSheetView>
    <customSheetView guid="{257C13E9-7F11-4D3D-B195-760B62ED7EA1}" showAutoFilter="1">
      <pane ySplit="6" topLeftCell="A47" activePane="bottomLeft" state="frozen"/>
      <selection pane="bottomLeft" activeCell="K7" sqref="K7"/>
      <pageMargins left="0.7" right="0.7" top="0.75" bottom="0.75" header="0.3" footer="0.3"/>
      <pageSetup paperSize="9" orientation="portrait" r:id="rId2"/>
      <autoFilter ref="B1"/>
    </customSheetView>
    <customSheetView guid="{7009FCE3-6810-450D-8A6C-9CEA3E9B616C}" showAutoFilter="1">
      <pane ySplit="5" topLeftCell="A47" activePane="bottomLeft" state="frozen"/>
      <selection pane="bottomLeft" activeCell="K7" sqref="K7"/>
      <pageMargins left="0.7" right="0.7" top="0.75" bottom="0.75" header="0.3" footer="0.3"/>
      <pageSetup paperSize="9" orientation="portrait" r:id="rId3"/>
      <autoFilter ref="B1"/>
    </customSheetView>
  </customSheetViews>
  <mergeCells count="60">
    <mergeCell ref="C87:J87"/>
    <mergeCell ref="A5:B5"/>
    <mergeCell ref="A3:B3"/>
    <mergeCell ref="C27:J27"/>
    <mergeCell ref="C5:F5"/>
    <mergeCell ref="I3:J3"/>
    <mergeCell ref="A4:B4"/>
    <mergeCell ref="C72:J72"/>
    <mergeCell ref="G3:H4"/>
    <mergeCell ref="I5:J5"/>
    <mergeCell ref="C25:J25"/>
    <mergeCell ref="C18:J18"/>
    <mergeCell ref="C11:J11"/>
    <mergeCell ref="C30:J30"/>
    <mergeCell ref="C65:J65"/>
    <mergeCell ref="C56:J56"/>
    <mergeCell ref="A1:L1"/>
    <mergeCell ref="A2:B2"/>
    <mergeCell ref="C2:F2"/>
    <mergeCell ref="G2:H2"/>
    <mergeCell ref="I2:J2"/>
    <mergeCell ref="K2:L2"/>
    <mergeCell ref="C26:J26"/>
    <mergeCell ref="C44:J44"/>
    <mergeCell ref="C73:J73"/>
    <mergeCell ref="B85:B86"/>
    <mergeCell ref="A85:A86"/>
    <mergeCell ref="C86:J86"/>
    <mergeCell ref="C85:J85"/>
    <mergeCell ref="H74:I74"/>
    <mergeCell ref="C76:J76"/>
    <mergeCell ref="C75:J75"/>
    <mergeCell ref="C79:J79"/>
    <mergeCell ref="C77:J77"/>
    <mergeCell ref="C46:J46"/>
    <mergeCell ref="C66:J66"/>
    <mergeCell ref="C64:J64"/>
    <mergeCell ref="C70:J70"/>
    <mergeCell ref="C95:K95"/>
    <mergeCell ref="C101:J101"/>
    <mergeCell ref="C100:J100"/>
    <mergeCell ref="K3:L3"/>
    <mergeCell ref="K4:L4"/>
    <mergeCell ref="K5:L5"/>
    <mergeCell ref="C94:J94"/>
    <mergeCell ref="C92:J92"/>
    <mergeCell ref="I4:J4"/>
    <mergeCell ref="C4:F4"/>
    <mergeCell ref="C3:F3"/>
    <mergeCell ref="C23:J23"/>
    <mergeCell ref="C22:J22"/>
    <mergeCell ref="C7:J7"/>
    <mergeCell ref="C10:J10"/>
    <mergeCell ref="C15:J15"/>
    <mergeCell ref="C110:J110"/>
    <mergeCell ref="C106:J106"/>
    <mergeCell ref="C108:J108"/>
    <mergeCell ref="C103:J103"/>
    <mergeCell ref="C99:J99"/>
    <mergeCell ref="C109:J109"/>
  </mergeCells>
  <pageMargins left="0.7" right="0.7" top="0.75" bottom="0.75" header="0.3" footer="0.3"/>
  <pageSetup paperSize="9" orientation="portrait" r:id="rId4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tabColor rgb="FFFF0000"/>
  </sheetPr>
  <dimension ref="A1:M155"/>
  <sheetViews>
    <sheetView workbookViewId="0">
      <pane xSplit="1" ySplit="6" topLeftCell="B82" activePane="bottomRight" state="frozen"/>
      <selection pane="topRight" activeCell="B1" sqref="B1"/>
      <selection pane="bottomLeft" activeCell="A7" sqref="A7"/>
      <selection pane="bottomRight" activeCell="K93" sqref="K93"/>
    </sheetView>
  </sheetViews>
  <sheetFormatPr defaultRowHeight="15.75"/>
  <cols>
    <col min="1" max="1" width="11" style="53" customWidth="1"/>
    <col min="2" max="5" width="10.140625" style="16" customWidth="1"/>
    <col min="6" max="6" width="11.140625" style="16" customWidth="1"/>
    <col min="7" max="7" width="10.5703125" style="16" customWidth="1"/>
    <col min="8" max="8" width="11.7109375" style="16" customWidth="1"/>
    <col min="9" max="9" width="11.140625" style="16" customWidth="1"/>
    <col min="10" max="10" width="21.140625" style="16" customWidth="1"/>
    <col min="11" max="11" width="21.140625" style="597" customWidth="1"/>
    <col min="12" max="12" width="44.85546875" style="15" customWidth="1"/>
    <col min="13" max="16384" width="9.140625" style="6"/>
  </cols>
  <sheetData>
    <row r="1" spans="1:13" s="3" customFormat="1" ht="34.5" customHeight="1" thickTop="1">
      <c r="A1" s="829" t="s">
        <v>442</v>
      </c>
      <c r="B1" s="830"/>
      <c r="C1" s="830"/>
      <c r="D1" s="830"/>
      <c r="E1" s="830"/>
      <c r="F1" s="830"/>
      <c r="G1" s="830"/>
      <c r="H1" s="830"/>
      <c r="I1" s="830"/>
      <c r="J1" s="830"/>
      <c r="K1" s="830"/>
      <c r="L1" s="831"/>
      <c r="M1" s="2"/>
    </row>
    <row r="2" spans="1:13" ht="20.25" customHeight="1">
      <c r="A2" s="823" t="s">
        <v>157</v>
      </c>
      <c r="B2" s="824"/>
      <c r="C2" s="820"/>
      <c r="D2" s="821"/>
      <c r="E2" s="821"/>
      <c r="F2" s="822"/>
      <c r="G2" s="914"/>
      <c r="H2" s="915"/>
      <c r="I2" s="816" t="s">
        <v>158</v>
      </c>
      <c r="J2" s="817"/>
      <c r="K2" s="825"/>
      <c r="L2" s="826"/>
      <c r="M2" s="5"/>
    </row>
    <row r="3" spans="1:13" ht="20.25" customHeight="1">
      <c r="A3" s="823" t="s">
        <v>159</v>
      </c>
      <c r="B3" s="824"/>
      <c r="C3" s="820"/>
      <c r="D3" s="821"/>
      <c r="E3" s="821"/>
      <c r="F3" s="822"/>
      <c r="G3" s="844"/>
      <c r="H3" s="845"/>
      <c r="I3" s="816" t="s">
        <v>160</v>
      </c>
      <c r="J3" s="817"/>
      <c r="K3" s="825"/>
      <c r="L3" s="826"/>
      <c r="M3" s="5"/>
    </row>
    <row r="4" spans="1:13" ht="32.25" customHeight="1">
      <c r="A4" s="823" t="s">
        <v>161</v>
      </c>
      <c r="B4" s="824"/>
      <c r="C4" s="905"/>
      <c r="D4" s="906"/>
      <c r="E4" s="906"/>
      <c r="F4" s="907"/>
      <c r="G4" s="914"/>
      <c r="H4" s="915"/>
      <c r="I4" s="816" t="s">
        <v>162</v>
      </c>
      <c r="J4" s="817"/>
      <c r="K4" s="825"/>
      <c r="L4" s="826"/>
      <c r="M4" s="5"/>
    </row>
    <row r="5" spans="1:13" ht="71.25" customHeight="1" thickBot="1">
      <c r="A5" s="849" t="s">
        <v>163</v>
      </c>
      <c r="B5" s="850"/>
      <c r="C5" s="846"/>
      <c r="D5" s="847"/>
      <c r="E5" s="847"/>
      <c r="F5" s="848"/>
      <c r="G5" s="54"/>
      <c r="H5" s="55"/>
      <c r="I5" s="816" t="s">
        <v>255</v>
      </c>
      <c r="J5" s="817"/>
      <c r="K5" s="1168" t="s">
        <v>1349</v>
      </c>
      <c r="L5" s="1169"/>
      <c r="M5" s="5"/>
    </row>
    <row r="6" spans="1:13" s="3" customFormat="1" ht="39" customHeight="1" thickTop="1" thickBot="1">
      <c r="A6" s="8" t="s">
        <v>0</v>
      </c>
      <c r="B6" s="9" t="s">
        <v>1</v>
      </c>
      <c r="C6" s="9" t="s">
        <v>2</v>
      </c>
      <c r="D6" s="9" t="s">
        <v>3</v>
      </c>
      <c r="E6" s="9" t="s">
        <v>4</v>
      </c>
      <c r="F6" s="9" t="s">
        <v>5</v>
      </c>
      <c r="G6" s="9" t="s">
        <v>6</v>
      </c>
      <c r="H6" s="9" t="s">
        <v>7</v>
      </c>
      <c r="I6" s="9" t="s">
        <v>8</v>
      </c>
      <c r="J6" s="9" t="s">
        <v>9</v>
      </c>
      <c r="K6" s="692" t="s">
        <v>1458</v>
      </c>
      <c r="L6" s="10" t="s">
        <v>10</v>
      </c>
      <c r="M6" s="2"/>
    </row>
    <row r="7" spans="1:13" ht="41.25" customHeight="1" thickTop="1">
      <c r="A7" s="1162">
        <v>40743</v>
      </c>
      <c r="B7" s="660" t="s">
        <v>48</v>
      </c>
      <c r="C7" s="1177" t="s">
        <v>626</v>
      </c>
      <c r="D7" s="1177"/>
      <c r="E7" s="1177"/>
      <c r="F7" s="1177"/>
      <c r="G7" s="1177"/>
      <c r="H7" s="1177"/>
      <c r="I7" s="1177"/>
      <c r="J7" s="1177"/>
      <c r="K7" s="683" t="s">
        <v>1073</v>
      </c>
      <c r="L7" s="442" t="s">
        <v>1071</v>
      </c>
    </row>
    <row r="8" spans="1:13" ht="31.5" customHeight="1">
      <c r="A8" s="1179"/>
      <c r="B8" s="411" t="s">
        <v>18</v>
      </c>
      <c r="C8" s="1178" t="s">
        <v>627</v>
      </c>
      <c r="D8" s="1178"/>
      <c r="E8" s="1178"/>
      <c r="F8" s="1178"/>
      <c r="G8" s="1178"/>
      <c r="H8" s="1178"/>
      <c r="I8" s="1178"/>
      <c r="J8" s="1178"/>
      <c r="K8" s="704"/>
      <c r="L8" s="515"/>
    </row>
    <row r="9" spans="1:13" ht="20.25" customHeight="1">
      <c r="A9" s="14">
        <v>40744</v>
      </c>
      <c r="B9" s="1" t="s">
        <v>11</v>
      </c>
      <c r="C9" s="16">
        <v>680</v>
      </c>
      <c r="D9" s="16">
        <v>677</v>
      </c>
      <c r="E9" s="16">
        <v>0.5</v>
      </c>
      <c r="G9" s="16">
        <v>150</v>
      </c>
      <c r="L9" s="15" t="s">
        <v>17</v>
      </c>
    </row>
    <row r="10" spans="1:13" ht="20.100000000000001" customHeight="1">
      <c r="A10" s="945">
        <v>40747</v>
      </c>
      <c r="B10" s="1" t="s">
        <v>11</v>
      </c>
      <c r="C10" s="16">
        <v>660</v>
      </c>
      <c r="D10" s="16">
        <v>657</v>
      </c>
      <c r="E10" s="16">
        <v>0.5</v>
      </c>
      <c r="G10" s="16">
        <v>150</v>
      </c>
      <c r="L10" s="15" t="s">
        <v>17</v>
      </c>
    </row>
    <row r="11" spans="1:13" ht="30.75" customHeight="1">
      <c r="A11" s="945"/>
      <c r="B11" s="1" t="s">
        <v>18</v>
      </c>
      <c r="C11" s="843" t="s">
        <v>628</v>
      </c>
      <c r="D11" s="843"/>
      <c r="E11" s="843"/>
      <c r="F11" s="843"/>
      <c r="G11" s="843"/>
      <c r="H11" s="843"/>
      <c r="I11" s="843"/>
      <c r="J11" s="843"/>
      <c r="K11" s="570"/>
    </row>
    <row r="12" spans="1:13" ht="31.5" customHeight="1">
      <c r="A12" s="14">
        <v>40753</v>
      </c>
      <c r="B12" s="1" t="s">
        <v>18</v>
      </c>
      <c r="C12" s="843" t="s">
        <v>629</v>
      </c>
      <c r="D12" s="843"/>
      <c r="E12" s="843"/>
      <c r="F12" s="843"/>
      <c r="G12" s="843"/>
      <c r="H12" s="843"/>
      <c r="I12" s="843"/>
      <c r="J12" s="843"/>
      <c r="K12" s="570"/>
    </row>
    <row r="13" spans="1:13" ht="31.5" customHeight="1">
      <c r="A13" s="14">
        <v>40762</v>
      </c>
      <c r="B13" s="1" t="s">
        <v>18</v>
      </c>
      <c r="C13" s="843" t="s">
        <v>630</v>
      </c>
      <c r="D13" s="843"/>
      <c r="E13" s="843"/>
      <c r="F13" s="843"/>
      <c r="G13" s="843"/>
      <c r="H13" s="843"/>
      <c r="I13" s="843"/>
      <c r="J13" s="843"/>
      <c r="K13" s="570"/>
    </row>
    <row r="14" spans="1:13" ht="27" customHeight="1">
      <c r="A14" s="14">
        <v>40772</v>
      </c>
      <c r="B14" s="1" t="s">
        <v>11</v>
      </c>
      <c r="C14" s="16">
        <v>715</v>
      </c>
      <c r="D14" s="16">
        <v>708</v>
      </c>
      <c r="E14" s="16">
        <v>1</v>
      </c>
      <c r="F14" s="16" t="s">
        <v>63</v>
      </c>
      <c r="G14" s="16">
        <v>150</v>
      </c>
      <c r="L14" s="15" t="s">
        <v>17</v>
      </c>
    </row>
    <row r="15" spans="1:13" ht="36" customHeight="1">
      <c r="A15" s="14">
        <v>40800</v>
      </c>
      <c r="B15" s="1" t="s">
        <v>18</v>
      </c>
      <c r="C15" s="843" t="s">
        <v>631</v>
      </c>
      <c r="D15" s="843"/>
      <c r="E15" s="843"/>
      <c r="F15" s="843"/>
      <c r="G15" s="843"/>
      <c r="H15" s="843"/>
      <c r="I15" s="843"/>
      <c r="J15" s="843"/>
      <c r="K15" s="570"/>
    </row>
    <row r="16" spans="1:13" ht="23.25" customHeight="1">
      <c r="A16" s="856">
        <v>40816</v>
      </c>
      <c r="B16" s="1" t="s">
        <v>11</v>
      </c>
      <c r="C16" s="16">
        <v>465</v>
      </c>
      <c r="D16" s="16">
        <v>460</v>
      </c>
      <c r="E16" s="16">
        <v>1</v>
      </c>
      <c r="F16" s="16" t="s">
        <v>63</v>
      </c>
      <c r="L16" s="15" t="s">
        <v>560</v>
      </c>
    </row>
    <row r="17" spans="1:12" ht="20.100000000000001" customHeight="1">
      <c r="A17" s="873"/>
      <c r="B17" s="1" t="s">
        <v>18</v>
      </c>
      <c r="C17" s="843" t="s">
        <v>632</v>
      </c>
      <c r="D17" s="843"/>
      <c r="E17" s="843"/>
      <c r="F17" s="843"/>
      <c r="G17" s="843"/>
      <c r="H17" s="843"/>
      <c r="I17" s="843"/>
      <c r="J17" s="843"/>
      <c r="K17" s="570"/>
    </row>
    <row r="18" spans="1:12" ht="35.25" customHeight="1">
      <c r="A18" s="14">
        <v>40842</v>
      </c>
      <c r="B18" s="1" t="s">
        <v>18</v>
      </c>
      <c r="C18" s="843" t="s">
        <v>633</v>
      </c>
      <c r="D18" s="843"/>
      <c r="E18" s="843"/>
      <c r="F18" s="843"/>
      <c r="G18" s="843"/>
      <c r="H18" s="843"/>
      <c r="I18" s="843"/>
      <c r="J18" s="843"/>
      <c r="K18" s="570"/>
    </row>
    <row r="19" spans="1:12" ht="20.100000000000001" customHeight="1">
      <c r="A19" s="14">
        <v>40853</v>
      </c>
      <c r="B19" s="1" t="s">
        <v>11</v>
      </c>
      <c r="C19" s="16">
        <v>435</v>
      </c>
      <c r="D19" s="49">
        <f>+C19*(100-E19)/100</f>
        <v>430.65</v>
      </c>
      <c r="E19" s="16">
        <v>1</v>
      </c>
      <c r="F19" s="16" t="s">
        <v>63</v>
      </c>
      <c r="L19" s="15" t="s">
        <v>17</v>
      </c>
    </row>
    <row r="20" spans="1:12" ht="20.100000000000001" customHeight="1">
      <c r="A20" s="856">
        <v>40871</v>
      </c>
      <c r="B20" s="18" t="s">
        <v>11</v>
      </c>
      <c r="C20" s="16">
        <v>450</v>
      </c>
      <c r="D20" s="49">
        <f>+C20*(100-E20)/100</f>
        <v>445.5</v>
      </c>
      <c r="E20" s="16">
        <v>1</v>
      </c>
      <c r="F20" s="16" t="s">
        <v>63</v>
      </c>
      <c r="G20" s="16">
        <v>150</v>
      </c>
      <c r="L20" s="15" t="s">
        <v>17</v>
      </c>
    </row>
    <row r="21" spans="1:12" ht="20.100000000000001" customHeight="1">
      <c r="A21" s="873"/>
      <c r="B21" s="1" t="s">
        <v>18</v>
      </c>
      <c r="C21" s="837" t="s">
        <v>634</v>
      </c>
      <c r="D21" s="841"/>
      <c r="E21" s="841"/>
      <c r="F21" s="841"/>
      <c r="G21" s="841"/>
      <c r="H21" s="841"/>
      <c r="I21" s="841"/>
      <c r="J21" s="838"/>
      <c r="K21" s="566"/>
    </row>
    <row r="22" spans="1:12" ht="36.75" customHeight="1">
      <c r="A22" s="14">
        <v>40877</v>
      </c>
      <c r="B22" s="1" t="s">
        <v>18</v>
      </c>
      <c r="C22" s="853" t="s">
        <v>635</v>
      </c>
      <c r="D22" s="854"/>
      <c r="E22" s="854"/>
      <c r="F22" s="854"/>
      <c r="G22" s="854"/>
      <c r="H22" s="854"/>
      <c r="I22" s="854"/>
      <c r="J22" s="855"/>
      <c r="K22" s="573"/>
    </row>
    <row r="23" spans="1:12" ht="33.75" customHeight="1" thickBot="1">
      <c r="A23" s="17">
        <v>40883</v>
      </c>
      <c r="B23" s="18" t="s">
        <v>18</v>
      </c>
      <c r="C23" s="921" t="s">
        <v>636</v>
      </c>
      <c r="D23" s="922"/>
      <c r="E23" s="922"/>
      <c r="F23" s="922"/>
      <c r="G23" s="922"/>
      <c r="H23" s="922"/>
      <c r="I23" s="922"/>
      <c r="J23" s="923"/>
      <c r="K23" s="596"/>
      <c r="L23" s="20"/>
    </row>
    <row r="24" spans="1:12" ht="20.100000000000001" customHeight="1" thickTop="1">
      <c r="A24" s="21">
        <v>40926</v>
      </c>
      <c r="B24" s="22" t="s">
        <v>121</v>
      </c>
      <c r="C24" s="989" t="s">
        <v>122</v>
      </c>
      <c r="D24" s="990"/>
      <c r="E24" s="990"/>
      <c r="F24" s="990"/>
      <c r="G24" s="990"/>
      <c r="H24" s="990"/>
      <c r="I24" s="990"/>
      <c r="J24" s="991"/>
      <c r="K24" s="616"/>
      <c r="L24" s="23"/>
    </row>
    <row r="25" spans="1:12" ht="20.100000000000001" customHeight="1">
      <c r="A25" s="856">
        <v>40986</v>
      </c>
      <c r="B25" s="1" t="s">
        <v>11</v>
      </c>
      <c r="C25" s="16">
        <v>420</v>
      </c>
      <c r="D25" s="49">
        <f>+C25*(100-E25)/100</f>
        <v>415.8</v>
      </c>
      <c r="E25" s="16">
        <v>1</v>
      </c>
      <c r="F25" s="16" t="s">
        <v>63</v>
      </c>
      <c r="G25" s="16">
        <v>160</v>
      </c>
      <c r="L25" s="15" t="s">
        <v>17</v>
      </c>
    </row>
    <row r="26" spans="1:12" ht="20.100000000000001" customHeight="1">
      <c r="A26" s="873"/>
      <c r="B26" s="1" t="s">
        <v>18</v>
      </c>
      <c r="C26" s="853" t="s">
        <v>637</v>
      </c>
      <c r="D26" s="854"/>
      <c r="E26" s="854"/>
      <c r="F26" s="854"/>
      <c r="G26" s="854"/>
      <c r="H26" s="854"/>
      <c r="I26" s="854"/>
      <c r="J26" s="855"/>
      <c r="K26" s="573"/>
    </row>
    <row r="27" spans="1:12" ht="20.100000000000001" customHeight="1">
      <c r="A27" s="856">
        <v>41065</v>
      </c>
      <c r="B27" s="1" t="s">
        <v>11</v>
      </c>
      <c r="C27" s="16">
        <v>220</v>
      </c>
      <c r="D27" s="49">
        <f>+C27*(100-E27)/100</f>
        <v>217.8</v>
      </c>
      <c r="E27" s="16">
        <v>1</v>
      </c>
      <c r="F27" s="16" t="s">
        <v>63</v>
      </c>
      <c r="G27" s="16">
        <v>160</v>
      </c>
      <c r="L27" s="15" t="s">
        <v>638</v>
      </c>
    </row>
    <row r="28" spans="1:12" ht="20.100000000000001" customHeight="1">
      <c r="A28" s="873"/>
      <c r="B28" s="1" t="s">
        <v>18</v>
      </c>
      <c r="C28" s="837" t="s">
        <v>139</v>
      </c>
      <c r="D28" s="841"/>
      <c r="E28" s="841"/>
      <c r="F28" s="841"/>
      <c r="G28" s="841"/>
      <c r="H28" s="841"/>
      <c r="I28" s="841"/>
      <c r="J28" s="838"/>
      <c r="K28" s="566"/>
    </row>
    <row r="29" spans="1:12" ht="18" customHeight="1">
      <c r="A29" s="14">
        <v>41063</v>
      </c>
      <c r="B29" s="1" t="s">
        <v>20</v>
      </c>
      <c r="C29" s="837" t="s">
        <v>140</v>
      </c>
      <c r="D29" s="841"/>
      <c r="E29" s="841"/>
      <c r="F29" s="841"/>
      <c r="G29" s="841"/>
      <c r="H29" s="841"/>
      <c r="I29" s="841"/>
      <c r="J29" s="838"/>
      <c r="K29" s="566"/>
    </row>
    <row r="30" spans="1:12" ht="20.100000000000001" customHeight="1">
      <c r="A30" s="14">
        <v>41093</v>
      </c>
      <c r="B30" s="1" t="s">
        <v>11</v>
      </c>
      <c r="C30" s="16">
        <v>265</v>
      </c>
      <c r="D30" s="49">
        <f>+C30*(100-E30)/100</f>
        <v>262.35000000000002</v>
      </c>
      <c r="E30" s="16">
        <v>1</v>
      </c>
      <c r="F30" s="16" t="s">
        <v>63</v>
      </c>
      <c r="G30" s="16">
        <v>160</v>
      </c>
      <c r="L30" s="15" t="s">
        <v>17</v>
      </c>
    </row>
    <row r="31" spans="1:12">
      <c r="A31" s="14">
        <v>41173</v>
      </c>
      <c r="B31" s="1" t="s">
        <v>11</v>
      </c>
      <c r="C31" s="16">
        <v>285</v>
      </c>
      <c r="D31" s="49">
        <f>+C31*(100-E31)/100</f>
        <v>85.5</v>
      </c>
      <c r="E31" s="16">
        <v>70</v>
      </c>
      <c r="G31" s="16">
        <v>160</v>
      </c>
      <c r="L31" s="15" t="s">
        <v>60</v>
      </c>
    </row>
    <row r="32" spans="1:12" ht="36" customHeight="1" thickBot="1">
      <c r="A32" s="32">
        <v>41254</v>
      </c>
      <c r="B32" s="33" t="s">
        <v>18</v>
      </c>
      <c r="C32" s="902" t="s">
        <v>198</v>
      </c>
      <c r="D32" s="903"/>
      <c r="E32" s="903"/>
      <c r="F32" s="903"/>
      <c r="G32" s="903"/>
      <c r="H32" s="903"/>
      <c r="I32" s="903"/>
      <c r="J32" s="904"/>
      <c r="K32" s="584"/>
      <c r="L32" s="36"/>
    </row>
    <row r="33" spans="1:12" ht="20.100000000000001" customHeight="1" thickTop="1">
      <c r="A33" s="11">
        <v>41313</v>
      </c>
      <c r="B33" s="12" t="s">
        <v>11</v>
      </c>
      <c r="C33" s="148">
        <v>260</v>
      </c>
      <c r="D33" s="126">
        <f>+C33*(100-E33)/100</f>
        <v>52</v>
      </c>
      <c r="E33" s="148">
        <v>80</v>
      </c>
      <c r="F33" s="148"/>
      <c r="G33" s="148">
        <v>140</v>
      </c>
      <c r="H33" s="148"/>
      <c r="I33" s="148"/>
      <c r="J33" s="148"/>
      <c r="K33" s="569"/>
      <c r="L33" s="13" t="s">
        <v>199</v>
      </c>
    </row>
    <row r="34" spans="1:12" ht="25.5" customHeight="1">
      <c r="A34" s="38">
        <v>41428</v>
      </c>
      <c r="B34" s="39" t="s">
        <v>121</v>
      </c>
      <c r="C34" s="1125" t="s">
        <v>210</v>
      </c>
      <c r="D34" s="1013"/>
      <c r="E34" s="1013"/>
      <c r="F34" s="1013"/>
      <c r="G34" s="1013"/>
      <c r="H34" s="1013"/>
      <c r="I34" s="1013"/>
      <c r="J34" s="1014"/>
      <c r="K34" s="618"/>
      <c r="L34" s="41"/>
    </row>
    <row r="35" spans="1:12" ht="67.5" customHeight="1">
      <c r="A35" s="457">
        <v>41551</v>
      </c>
      <c r="B35" s="478" t="s">
        <v>27</v>
      </c>
      <c r="C35" s="1004" t="s">
        <v>639</v>
      </c>
      <c r="D35" s="1005"/>
      <c r="E35" s="1005"/>
      <c r="F35" s="1005"/>
      <c r="G35" s="1005"/>
      <c r="H35" s="1005"/>
      <c r="I35" s="1005"/>
      <c r="J35" s="1006"/>
      <c r="K35" s="613" t="s">
        <v>1068</v>
      </c>
      <c r="L35" s="476" t="s">
        <v>1048</v>
      </c>
    </row>
    <row r="36" spans="1:12" ht="35.25" customHeight="1">
      <c r="A36" s="14">
        <v>41560</v>
      </c>
      <c r="B36" s="1" t="s">
        <v>11</v>
      </c>
      <c r="C36" s="16">
        <v>230</v>
      </c>
      <c r="D36" s="49">
        <f>+C36*(100-E36)/100</f>
        <v>98.9</v>
      </c>
      <c r="E36" s="16">
        <v>57</v>
      </c>
      <c r="G36" s="16">
        <v>160</v>
      </c>
      <c r="L36" s="15" t="s">
        <v>231</v>
      </c>
    </row>
    <row r="37" spans="1:12" ht="16.5" thickBot="1">
      <c r="A37" s="141">
        <v>41599</v>
      </c>
      <c r="B37" s="142" t="s">
        <v>106</v>
      </c>
      <c r="C37" s="1113" t="s">
        <v>297</v>
      </c>
      <c r="D37" s="1114"/>
      <c r="E37" s="1114"/>
      <c r="F37" s="1114"/>
      <c r="G37" s="1114"/>
      <c r="H37" s="1114"/>
      <c r="I37" s="1114"/>
      <c r="J37" s="1115"/>
      <c r="K37" s="650"/>
      <c r="L37" s="20"/>
    </row>
    <row r="38" spans="1:12" ht="20.100000000000001" customHeight="1" thickTop="1">
      <c r="A38" s="67">
        <v>41661</v>
      </c>
      <c r="B38" s="68" t="s">
        <v>48</v>
      </c>
      <c r="C38" s="1015" t="s">
        <v>259</v>
      </c>
      <c r="D38" s="1016"/>
      <c r="E38" s="1016"/>
      <c r="F38" s="1016"/>
      <c r="G38" s="1016"/>
      <c r="H38" s="1016"/>
      <c r="I38" s="1016"/>
      <c r="J38" s="1017"/>
      <c r="K38" s="620"/>
      <c r="L38" s="69"/>
    </row>
    <row r="39" spans="1:12" ht="20.100000000000001" customHeight="1">
      <c r="A39" s="38">
        <v>41755</v>
      </c>
      <c r="B39" s="39" t="s">
        <v>11</v>
      </c>
      <c r="C39" s="102">
        <v>105</v>
      </c>
      <c r="D39" s="88">
        <f>+C39*(100-E39)/100</f>
        <v>47.25</v>
      </c>
      <c r="E39" s="102">
        <v>55</v>
      </c>
      <c r="F39" s="102"/>
      <c r="G39" s="102">
        <v>150</v>
      </c>
      <c r="H39" s="102"/>
      <c r="I39" s="102"/>
      <c r="J39" s="102"/>
      <c r="K39" s="605"/>
      <c r="L39" s="41" t="s">
        <v>286</v>
      </c>
    </row>
    <row r="40" spans="1:12">
      <c r="A40" s="14">
        <v>41793</v>
      </c>
      <c r="B40" s="1" t="s">
        <v>11</v>
      </c>
      <c r="C40" s="16">
        <v>230</v>
      </c>
      <c r="D40" s="49">
        <f>+C40*(100-E40)/100</f>
        <v>115</v>
      </c>
      <c r="E40" s="16">
        <v>50</v>
      </c>
      <c r="G40" s="16">
        <v>160</v>
      </c>
      <c r="H40" s="820"/>
      <c r="I40" s="822"/>
      <c r="L40" s="15" t="s">
        <v>17</v>
      </c>
    </row>
    <row r="41" spans="1:12">
      <c r="A41" s="14">
        <v>41799</v>
      </c>
      <c r="B41" s="1" t="s">
        <v>116</v>
      </c>
      <c r="D41" s="49"/>
      <c r="H41" s="820" t="s">
        <v>191</v>
      </c>
      <c r="I41" s="822"/>
      <c r="L41" s="15" t="s">
        <v>45</v>
      </c>
    </row>
    <row r="42" spans="1:12" ht="79.5" customHeight="1">
      <c r="A42" s="14">
        <v>41976</v>
      </c>
      <c r="B42" s="1" t="s">
        <v>30</v>
      </c>
      <c r="C42" s="853" t="s">
        <v>640</v>
      </c>
      <c r="D42" s="854"/>
      <c r="E42" s="854"/>
      <c r="F42" s="854"/>
      <c r="G42" s="854"/>
      <c r="H42" s="854"/>
      <c r="I42" s="854"/>
      <c r="J42" s="855"/>
      <c r="K42" s="712" t="s">
        <v>1073</v>
      </c>
    </row>
    <row r="43" spans="1:12" ht="36.75" customHeight="1" thickBot="1">
      <c r="A43" s="17">
        <v>41992</v>
      </c>
      <c r="B43" s="18" t="s">
        <v>20</v>
      </c>
      <c r="C43" s="921" t="s">
        <v>360</v>
      </c>
      <c r="D43" s="922"/>
      <c r="E43" s="922"/>
      <c r="F43" s="922"/>
      <c r="G43" s="922"/>
      <c r="H43" s="922"/>
      <c r="I43" s="922"/>
      <c r="J43" s="923"/>
      <c r="K43" s="596"/>
      <c r="L43" s="20"/>
    </row>
    <row r="44" spans="1:12" ht="20.100000000000001" customHeight="1" thickTop="1">
      <c r="A44" s="67">
        <v>42026</v>
      </c>
      <c r="B44" s="68" t="s">
        <v>116</v>
      </c>
      <c r="C44" s="78"/>
      <c r="D44" s="79"/>
      <c r="E44" s="78"/>
      <c r="F44" s="78"/>
      <c r="G44" s="78"/>
      <c r="H44" s="78">
        <v>2830</v>
      </c>
      <c r="I44" s="78">
        <v>100</v>
      </c>
      <c r="J44" s="78"/>
      <c r="K44" s="78"/>
      <c r="L44" s="69" t="s">
        <v>641</v>
      </c>
    </row>
    <row r="45" spans="1:12" ht="33.75" customHeight="1">
      <c r="A45" s="14">
        <v>42044</v>
      </c>
      <c r="B45" s="1" t="s">
        <v>20</v>
      </c>
      <c r="C45" s="924" t="s">
        <v>642</v>
      </c>
      <c r="D45" s="925"/>
      <c r="E45" s="925"/>
      <c r="F45" s="925"/>
      <c r="G45" s="925"/>
      <c r="H45" s="925"/>
      <c r="I45" s="925"/>
      <c r="J45" s="926"/>
      <c r="K45" s="590"/>
    </row>
    <row r="46" spans="1:12" ht="33.75" customHeight="1">
      <c r="A46" s="14">
        <v>42103</v>
      </c>
      <c r="B46" s="1" t="s">
        <v>20</v>
      </c>
      <c r="C46" s="905" t="s">
        <v>643</v>
      </c>
      <c r="D46" s="906"/>
      <c r="E46" s="906"/>
      <c r="F46" s="906"/>
      <c r="G46" s="906"/>
      <c r="H46" s="906"/>
      <c r="I46" s="906"/>
      <c r="J46" s="907"/>
      <c r="K46" s="588"/>
    </row>
    <row r="47" spans="1:12">
      <c r="A47" s="24">
        <v>42129</v>
      </c>
      <c r="B47" s="25" t="s">
        <v>11</v>
      </c>
      <c r="C47" s="104">
        <v>295</v>
      </c>
      <c r="D47" s="72">
        <f>+C47*(100-E47)/100</f>
        <v>147.5</v>
      </c>
      <c r="E47" s="104">
        <v>50</v>
      </c>
      <c r="F47" s="104"/>
      <c r="G47" s="104">
        <v>150</v>
      </c>
      <c r="H47" s="104"/>
      <c r="I47" s="104"/>
      <c r="J47" s="104"/>
      <c r="K47" s="104"/>
      <c r="L47" s="31" t="s">
        <v>644</v>
      </c>
    </row>
    <row r="48" spans="1:12" ht="20.100000000000001" customHeight="1">
      <c r="A48" s="14">
        <v>42135</v>
      </c>
      <c r="B48" s="1" t="s">
        <v>116</v>
      </c>
      <c r="D48" s="49"/>
      <c r="H48" s="16">
        <v>3040</v>
      </c>
      <c r="I48" s="16">
        <v>100</v>
      </c>
      <c r="L48" s="15" t="s">
        <v>45</v>
      </c>
    </row>
    <row r="49" spans="1:12" ht="39" customHeight="1">
      <c r="A49" s="14">
        <v>42234</v>
      </c>
      <c r="B49" s="1" t="s">
        <v>20</v>
      </c>
      <c r="C49" s="905" t="s">
        <v>645</v>
      </c>
      <c r="D49" s="906"/>
      <c r="E49" s="906"/>
      <c r="F49" s="906"/>
      <c r="G49" s="906"/>
      <c r="H49" s="906"/>
      <c r="I49" s="906"/>
      <c r="J49" s="907"/>
      <c r="K49" s="588"/>
    </row>
    <row r="50" spans="1:12">
      <c r="A50" s="62">
        <v>42291</v>
      </c>
      <c r="B50" s="63" t="s">
        <v>11</v>
      </c>
      <c r="C50" s="64">
        <v>410</v>
      </c>
      <c r="D50" s="65">
        <f>+C50*(100-E50)/100</f>
        <v>205</v>
      </c>
      <c r="E50" s="64">
        <v>50</v>
      </c>
      <c r="F50" s="64"/>
      <c r="G50" s="64">
        <v>180</v>
      </c>
      <c r="H50" s="64"/>
      <c r="I50" s="64"/>
      <c r="J50" s="64"/>
      <c r="K50" s="64"/>
      <c r="L50" s="66" t="s">
        <v>402</v>
      </c>
    </row>
    <row r="51" spans="1:12" ht="20.100000000000001" customHeight="1">
      <c r="A51" s="172">
        <v>42314</v>
      </c>
      <c r="B51" s="173" t="s">
        <v>116</v>
      </c>
      <c r="D51" s="49"/>
      <c r="H51" s="16">
        <v>3405</v>
      </c>
      <c r="I51" s="16">
        <v>90</v>
      </c>
      <c r="L51" s="80" t="s">
        <v>883</v>
      </c>
    </row>
    <row r="52" spans="1:12" ht="33.75" customHeight="1">
      <c r="A52" s="14">
        <v>42342</v>
      </c>
      <c r="B52" s="1" t="s">
        <v>20</v>
      </c>
      <c r="C52" s="905" t="s">
        <v>886</v>
      </c>
      <c r="D52" s="906"/>
      <c r="E52" s="906"/>
      <c r="F52" s="906"/>
      <c r="G52" s="906"/>
      <c r="H52" s="906"/>
      <c r="I52" s="906"/>
      <c r="J52" s="907"/>
      <c r="K52" s="588"/>
    </row>
    <row r="53" spans="1:12" ht="69" customHeight="1">
      <c r="A53" s="457">
        <v>42346</v>
      </c>
      <c r="B53" s="477" t="s">
        <v>27</v>
      </c>
      <c r="C53" s="1067" t="s">
        <v>887</v>
      </c>
      <c r="D53" s="1068"/>
      <c r="E53" s="1068"/>
      <c r="F53" s="1068"/>
      <c r="G53" s="1068"/>
      <c r="H53" s="1068"/>
      <c r="I53" s="1068"/>
      <c r="J53" s="1069"/>
      <c r="K53" s="634" t="s">
        <v>1068</v>
      </c>
      <c r="L53" s="476" t="s">
        <v>1068</v>
      </c>
    </row>
    <row r="54" spans="1:12" ht="20.100000000000001" customHeight="1" thickBot="1">
      <c r="A54" s="330">
        <v>42353</v>
      </c>
      <c r="B54" s="331" t="s">
        <v>11</v>
      </c>
      <c r="C54" s="332">
        <v>290</v>
      </c>
      <c r="D54" s="333" t="e">
        <f>+C54*(100-E54)/100</f>
        <v>#VALUE!</v>
      </c>
      <c r="E54" s="332" t="s">
        <v>63</v>
      </c>
      <c r="F54" s="332"/>
      <c r="G54" s="332">
        <v>125</v>
      </c>
      <c r="H54" s="332"/>
      <c r="I54" s="332"/>
      <c r="J54" s="332"/>
      <c r="K54" s="332"/>
      <c r="L54" s="334" t="s">
        <v>888</v>
      </c>
    </row>
    <row r="55" spans="1:12" ht="20.100000000000001" customHeight="1" thickTop="1">
      <c r="A55" s="21">
        <v>42374</v>
      </c>
      <c r="B55" s="22" t="s">
        <v>116</v>
      </c>
      <c r="C55" s="335"/>
      <c r="D55" s="191"/>
      <c r="E55" s="335"/>
      <c r="F55" s="335"/>
      <c r="G55" s="335"/>
      <c r="H55" s="1174" t="s">
        <v>895</v>
      </c>
      <c r="I55" s="1175"/>
      <c r="J55" s="1176"/>
      <c r="K55" s="663"/>
      <c r="L55" s="23" t="s">
        <v>133</v>
      </c>
    </row>
    <row r="56" spans="1:12">
      <c r="A56" s="38">
        <v>42416</v>
      </c>
      <c r="B56" s="39" t="s">
        <v>116</v>
      </c>
      <c r="C56" s="182"/>
      <c r="D56" s="183"/>
      <c r="E56" s="182"/>
      <c r="F56" s="182"/>
      <c r="G56" s="182"/>
      <c r="H56" s="182"/>
      <c r="I56" s="182"/>
      <c r="J56" s="182" t="s">
        <v>1081</v>
      </c>
      <c r="K56" s="182"/>
      <c r="L56" s="41" t="s">
        <v>133</v>
      </c>
    </row>
    <row r="57" spans="1:12" ht="20.100000000000001" customHeight="1">
      <c r="A57" s="38">
        <v>42456</v>
      </c>
      <c r="B57" s="39" t="s">
        <v>116</v>
      </c>
      <c r="C57" s="182"/>
      <c r="D57" s="183"/>
      <c r="E57" s="182"/>
      <c r="F57" s="182"/>
      <c r="G57" s="182"/>
      <c r="H57" s="182"/>
      <c r="I57" s="182"/>
      <c r="J57" s="182" t="s">
        <v>924</v>
      </c>
      <c r="K57" s="182"/>
      <c r="L57" s="41" t="s">
        <v>133</v>
      </c>
    </row>
    <row r="58" spans="1:12" ht="20.100000000000001" customHeight="1">
      <c r="A58" s="24">
        <v>42479</v>
      </c>
      <c r="B58" s="25" t="s">
        <v>11</v>
      </c>
      <c r="C58" s="194">
        <v>220</v>
      </c>
      <c r="D58" s="192">
        <f>+C58*(100-E58)/100</f>
        <v>110</v>
      </c>
      <c r="E58" s="194">
        <v>50</v>
      </c>
      <c r="F58" s="194"/>
      <c r="G58" s="194">
        <v>125</v>
      </c>
      <c r="H58" s="194"/>
      <c r="I58" s="194"/>
      <c r="J58" s="194"/>
      <c r="K58" s="194"/>
      <c r="L58" s="31" t="s">
        <v>361</v>
      </c>
    </row>
    <row r="59" spans="1:12" ht="20.100000000000001" customHeight="1">
      <c r="A59" s="24">
        <v>42494</v>
      </c>
      <c r="B59" s="25" t="s">
        <v>11</v>
      </c>
      <c r="C59" s="194">
        <v>225</v>
      </c>
      <c r="D59" s="192">
        <f>+C59*(100-E59)/100</f>
        <v>112.5</v>
      </c>
      <c r="E59" s="194">
        <v>50</v>
      </c>
      <c r="F59" s="194"/>
      <c r="G59" s="194">
        <v>125</v>
      </c>
      <c r="H59" s="194"/>
      <c r="I59" s="194"/>
      <c r="J59" s="194"/>
      <c r="K59" s="194"/>
      <c r="L59" s="31" t="s">
        <v>346</v>
      </c>
    </row>
    <row r="60" spans="1:12" ht="20.100000000000001" customHeight="1">
      <c r="A60" s="14">
        <v>42497</v>
      </c>
      <c r="B60" s="1" t="s">
        <v>11</v>
      </c>
      <c r="C60" s="177">
        <v>215</v>
      </c>
      <c r="D60" s="179">
        <f>+C60*(100-E60)/100</f>
        <v>32.25</v>
      </c>
      <c r="E60" s="177">
        <v>85</v>
      </c>
      <c r="F60" s="177"/>
      <c r="G60" s="177">
        <v>170</v>
      </c>
      <c r="H60" s="177"/>
      <c r="I60" s="177"/>
      <c r="J60" s="177"/>
      <c r="K60" s="177"/>
      <c r="L60" s="15" t="s">
        <v>941</v>
      </c>
    </row>
    <row r="61" spans="1:12" ht="20.100000000000001" customHeight="1">
      <c r="A61" s="14">
        <v>42521</v>
      </c>
      <c r="B61" s="223" t="s">
        <v>11</v>
      </c>
      <c r="C61" s="177">
        <v>220</v>
      </c>
      <c r="D61" s="179">
        <f>+C61*(100-E61)/100</f>
        <v>33</v>
      </c>
      <c r="E61" s="177">
        <v>85</v>
      </c>
      <c r="F61" s="177"/>
      <c r="G61" s="177">
        <v>125</v>
      </c>
      <c r="H61" s="177"/>
      <c r="I61" s="177"/>
      <c r="J61" s="177"/>
      <c r="K61" s="177"/>
      <c r="L61" s="15" t="s">
        <v>346</v>
      </c>
    </row>
    <row r="62" spans="1:12" ht="20.100000000000001" customHeight="1">
      <c r="A62" s="38">
        <v>42553</v>
      </c>
      <c r="B62" s="39" t="s">
        <v>11</v>
      </c>
      <c r="C62" s="182">
        <v>170</v>
      </c>
      <c r="D62" s="183">
        <f>+C62*(100-E62)/100</f>
        <v>25.5</v>
      </c>
      <c r="E62" s="182">
        <v>85</v>
      </c>
      <c r="F62" s="182"/>
      <c r="G62" s="182">
        <v>125</v>
      </c>
      <c r="H62" s="182"/>
      <c r="I62" s="182"/>
      <c r="J62" s="182"/>
      <c r="K62" s="182"/>
      <c r="L62" s="41" t="s">
        <v>346</v>
      </c>
    </row>
    <row r="63" spans="1:12" ht="20.100000000000001" customHeight="1">
      <c r="A63" s="228">
        <v>42580</v>
      </c>
      <c r="B63" s="229" t="s">
        <v>116</v>
      </c>
      <c r="C63" s="179"/>
      <c r="D63" s="179"/>
      <c r="E63" s="179"/>
      <c r="F63" s="179"/>
      <c r="G63" s="179"/>
      <c r="H63" s="179"/>
      <c r="I63" s="179"/>
      <c r="J63" s="284" t="s">
        <v>970</v>
      </c>
      <c r="K63" s="284"/>
      <c r="L63" s="49" t="s">
        <v>45</v>
      </c>
    </row>
    <row r="64" spans="1:12" ht="20.100000000000001" customHeight="1">
      <c r="A64" s="14">
        <v>42607</v>
      </c>
      <c r="B64" s="231" t="s">
        <v>20</v>
      </c>
      <c r="C64" s="931" t="s">
        <v>980</v>
      </c>
      <c r="D64" s="932"/>
      <c r="E64" s="932"/>
      <c r="F64" s="932"/>
      <c r="G64" s="932"/>
      <c r="H64" s="932"/>
      <c r="I64" s="932"/>
      <c r="J64" s="933"/>
      <c r="K64" s="599"/>
    </row>
    <row r="65" spans="1:12" ht="20.100000000000001" customHeight="1">
      <c r="A65" s="14">
        <v>42623</v>
      </c>
      <c r="B65" s="1" t="s">
        <v>11</v>
      </c>
      <c r="C65" s="177">
        <v>230</v>
      </c>
      <c r="D65" s="179">
        <f>+C65*(100-E65)/100</f>
        <v>23</v>
      </c>
      <c r="E65" s="177">
        <v>90</v>
      </c>
      <c r="F65" s="177"/>
      <c r="G65" s="177">
        <v>155</v>
      </c>
      <c r="H65" s="177"/>
      <c r="I65" s="177"/>
      <c r="J65" s="177"/>
      <c r="K65" s="177"/>
      <c r="L65" s="15" t="s">
        <v>396</v>
      </c>
    </row>
    <row r="66" spans="1:12" ht="44.25" customHeight="1">
      <c r="A66" s="14">
        <v>42632</v>
      </c>
      <c r="B66" s="232" t="s">
        <v>20</v>
      </c>
      <c r="C66" s="853" t="s">
        <v>1082</v>
      </c>
      <c r="D66" s="854"/>
      <c r="E66" s="854"/>
      <c r="F66" s="854"/>
      <c r="G66" s="854"/>
      <c r="H66" s="854"/>
      <c r="I66" s="854"/>
      <c r="J66" s="855"/>
      <c r="K66" s="573"/>
      <c r="L66" s="42" t="s">
        <v>988</v>
      </c>
    </row>
    <row r="67" spans="1:12" s="52" customFormat="1" ht="36" customHeight="1">
      <c r="A67" s="233">
        <v>42635</v>
      </c>
      <c r="B67" s="234" t="s">
        <v>20</v>
      </c>
      <c r="C67" s="895" t="s">
        <v>989</v>
      </c>
      <c r="D67" s="896"/>
      <c r="E67" s="896"/>
      <c r="F67" s="896"/>
      <c r="G67" s="896"/>
      <c r="H67" s="896"/>
      <c r="I67" s="896"/>
      <c r="J67" s="897"/>
      <c r="K67" s="581"/>
      <c r="L67" s="235"/>
    </row>
    <row r="68" spans="1:12" ht="24" customHeight="1" thickBot="1">
      <c r="A68" s="280">
        <v>42640</v>
      </c>
      <c r="B68" s="18" t="s">
        <v>11</v>
      </c>
      <c r="C68" s="258">
        <v>260</v>
      </c>
      <c r="D68" s="193">
        <f>+C68*(100-E68)/100</f>
        <v>26</v>
      </c>
      <c r="E68" s="258">
        <v>90</v>
      </c>
      <c r="F68" s="258"/>
      <c r="G68" s="258">
        <v>165</v>
      </c>
      <c r="H68" s="258"/>
      <c r="I68" s="258"/>
      <c r="J68" s="258"/>
      <c r="K68" s="258"/>
      <c r="L68" s="20" t="s">
        <v>994</v>
      </c>
    </row>
    <row r="69" spans="1:12" ht="24" customHeight="1" thickTop="1">
      <c r="A69" s="67">
        <v>42742</v>
      </c>
      <c r="B69" s="68" t="s">
        <v>11</v>
      </c>
      <c r="C69" s="261">
        <v>250</v>
      </c>
      <c r="D69" s="262">
        <f>+C69*(100-E69)/100</f>
        <v>25</v>
      </c>
      <c r="E69" s="261">
        <v>90</v>
      </c>
      <c r="F69" s="261"/>
      <c r="G69" s="261">
        <v>200</v>
      </c>
      <c r="H69" s="261"/>
      <c r="I69" s="261"/>
      <c r="J69" s="261"/>
      <c r="K69" s="261"/>
      <c r="L69" s="69" t="s">
        <v>1030</v>
      </c>
    </row>
    <row r="70" spans="1:12" ht="24" customHeight="1">
      <c r="A70" s="281">
        <v>42753</v>
      </c>
      <c r="B70" s="282" t="s">
        <v>11</v>
      </c>
      <c r="C70" s="177">
        <v>260</v>
      </c>
      <c r="D70" s="179">
        <f>+C70*(100-E70)/100</f>
        <v>26</v>
      </c>
      <c r="E70" s="177">
        <v>90</v>
      </c>
      <c r="F70" s="177"/>
      <c r="G70" s="177">
        <v>205</v>
      </c>
      <c r="H70" s="177"/>
      <c r="I70" s="177"/>
      <c r="J70" s="177"/>
      <c r="K70" s="177"/>
      <c r="L70" s="15" t="s">
        <v>1030</v>
      </c>
    </row>
    <row r="71" spans="1:12" ht="24" customHeight="1">
      <c r="A71" s="14">
        <v>42798</v>
      </c>
      <c r="B71" s="271" t="s">
        <v>30</v>
      </c>
      <c r="C71" s="931" t="s">
        <v>1047</v>
      </c>
      <c r="D71" s="932"/>
      <c r="E71" s="932"/>
      <c r="F71" s="932"/>
      <c r="G71" s="932"/>
      <c r="H71" s="932"/>
      <c r="I71" s="932"/>
      <c r="J71" s="933"/>
      <c r="K71" s="599"/>
    </row>
    <row r="72" spans="1:12" ht="28.5" customHeight="1">
      <c r="A72" s="14">
        <v>42819</v>
      </c>
      <c r="B72" s="1" t="s">
        <v>116</v>
      </c>
      <c r="C72" s="177"/>
      <c r="D72" s="179"/>
      <c r="E72" s="177"/>
      <c r="F72" s="177"/>
      <c r="G72" s="177"/>
      <c r="H72" s="177"/>
      <c r="I72" s="177" t="s">
        <v>1088</v>
      </c>
      <c r="J72" s="177"/>
      <c r="K72" s="177"/>
      <c r="L72" s="15" t="s">
        <v>45</v>
      </c>
    </row>
    <row r="73" spans="1:12" ht="100.5" customHeight="1">
      <c r="A73" s="457">
        <v>42822</v>
      </c>
      <c r="B73" s="463" t="s">
        <v>23</v>
      </c>
      <c r="C73" s="1048" t="s">
        <v>1108</v>
      </c>
      <c r="D73" s="1065"/>
      <c r="E73" s="1065"/>
      <c r="F73" s="1065"/>
      <c r="G73" s="1065"/>
      <c r="H73" s="1065"/>
      <c r="I73" s="1065"/>
      <c r="J73" s="1066"/>
      <c r="K73" s="633" t="s">
        <v>1072</v>
      </c>
      <c r="L73" s="459" t="s">
        <v>1072</v>
      </c>
    </row>
    <row r="74" spans="1:12" ht="93.75" customHeight="1">
      <c r="A74" s="457">
        <v>42942</v>
      </c>
      <c r="B74" s="463" t="s">
        <v>27</v>
      </c>
      <c r="C74" s="1067" t="s">
        <v>1299</v>
      </c>
      <c r="D74" s="1068"/>
      <c r="E74" s="1068"/>
      <c r="F74" s="1068"/>
      <c r="G74" s="1068"/>
      <c r="H74" s="1068"/>
      <c r="I74" s="1068"/>
      <c r="J74" s="1069"/>
      <c r="K74" s="634" t="s">
        <v>1473</v>
      </c>
      <c r="L74" s="459" t="s">
        <v>1133</v>
      </c>
    </row>
    <row r="75" spans="1:12" ht="30" customHeight="1">
      <c r="A75" s="14">
        <v>42962</v>
      </c>
      <c r="B75" s="1" t="s">
        <v>4</v>
      </c>
      <c r="C75" s="931" t="s">
        <v>1143</v>
      </c>
      <c r="D75" s="932"/>
      <c r="E75" s="932"/>
      <c r="F75" s="932"/>
      <c r="G75" s="932"/>
      <c r="H75" s="932"/>
      <c r="I75" s="932"/>
      <c r="J75" s="933"/>
      <c r="K75" s="599"/>
    </row>
    <row r="76" spans="1:12" ht="30" customHeight="1">
      <c r="A76" s="14">
        <v>42966</v>
      </c>
      <c r="B76" s="391" t="s">
        <v>106</v>
      </c>
      <c r="C76" s="1171" t="s">
        <v>1146</v>
      </c>
      <c r="D76" s="1172"/>
      <c r="E76" s="1172"/>
      <c r="F76" s="1172"/>
      <c r="G76" s="1172"/>
      <c r="H76" s="1172"/>
      <c r="I76" s="1172"/>
      <c r="J76" s="1173"/>
      <c r="K76" s="665"/>
    </row>
    <row r="77" spans="1:12" ht="24.75" customHeight="1">
      <c r="A77" s="394">
        <v>42979</v>
      </c>
      <c r="B77" s="395" t="s">
        <v>55</v>
      </c>
      <c r="C77" s="931" t="s">
        <v>1159</v>
      </c>
      <c r="D77" s="932"/>
      <c r="E77" s="932"/>
      <c r="F77" s="932"/>
      <c r="G77" s="932"/>
      <c r="H77" s="932"/>
      <c r="I77" s="932"/>
      <c r="J77" s="933"/>
      <c r="K77" s="599"/>
    </row>
    <row r="78" spans="1:12" ht="45.75" customHeight="1">
      <c r="A78" s="457">
        <v>42990</v>
      </c>
      <c r="B78" s="463" t="s">
        <v>23</v>
      </c>
      <c r="C78" s="1048" t="s">
        <v>1160</v>
      </c>
      <c r="D78" s="1065"/>
      <c r="E78" s="1065"/>
      <c r="F78" s="1065"/>
      <c r="G78" s="1065"/>
      <c r="H78" s="1065"/>
      <c r="I78" s="1065"/>
      <c r="J78" s="1066"/>
      <c r="K78" s="633" t="s">
        <v>1072</v>
      </c>
      <c r="L78" s="459" t="s">
        <v>1072</v>
      </c>
    </row>
    <row r="79" spans="1:12" ht="20.100000000000001" customHeight="1">
      <c r="A79" s="14">
        <v>42991</v>
      </c>
      <c r="B79" s="1" t="s">
        <v>55</v>
      </c>
      <c r="C79" s="1170" t="s">
        <v>1152</v>
      </c>
      <c r="D79" s="1134"/>
      <c r="E79" s="1134"/>
      <c r="F79" s="1134"/>
      <c r="G79" s="1134"/>
      <c r="H79" s="1134"/>
      <c r="I79" s="1134"/>
      <c r="J79" s="1135"/>
      <c r="K79" s="664"/>
    </row>
    <row r="80" spans="1:12" ht="20.100000000000001" customHeight="1">
      <c r="A80" s="14">
        <v>42997</v>
      </c>
      <c r="B80" s="1" t="s">
        <v>106</v>
      </c>
      <c r="C80" s="1171" t="s">
        <v>1146</v>
      </c>
      <c r="D80" s="1172"/>
      <c r="E80" s="1172"/>
      <c r="F80" s="1172"/>
      <c r="G80" s="1172"/>
      <c r="H80" s="1172"/>
      <c r="I80" s="1172"/>
      <c r="J80" s="1173"/>
      <c r="K80" s="665"/>
    </row>
    <row r="81" spans="1:12" ht="20.100000000000001" customHeight="1">
      <c r="A81" s="14">
        <v>42999</v>
      </c>
      <c r="B81" s="1" t="s">
        <v>48</v>
      </c>
      <c r="C81" s="931" t="s">
        <v>1163</v>
      </c>
      <c r="D81" s="932"/>
      <c r="E81" s="932"/>
      <c r="F81" s="932"/>
      <c r="G81" s="932"/>
      <c r="H81" s="932"/>
      <c r="I81" s="932"/>
      <c r="J81" s="933"/>
      <c r="K81" s="599"/>
    </row>
    <row r="82" spans="1:12" ht="20.100000000000001" customHeight="1">
      <c r="A82" s="856">
        <v>43003</v>
      </c>
      <c r="B82" s="403" t="s">
        <v>4</v>
      </c>
      <c r="C82" s="931" t="s">
        <v>1179</v>
      </c>
      <c r="D82" s="932"/>
      <c r="E82" s="932"/>
      <c r="F82" s="932"/>
      <c r="G82" s="932"/>
      <c r="H82" s="932"/>
      <c r="I82" s="932"/>
      <c r="J82" s="933"/>
      <c r="K82" s="599"/>
    </row>
    <row r="83" spans="1:12" ht="20.100000000000001" customHeight="1">
      <c r="A83" s="873"/>
      <c r="B83" s="403" t="s">
        <v>106</v>
      </c>
      <c r="C83" s="1171" t="s">
        <v>1146</v>
      </c>
      <c r="D83" s="1172"/>
      <c r="E83" s="1172"/>
      <c r="F83" s="1172"/>
      <c r="G83" s="1172"/>
      <c r="H83" s="1172"/>
      <c r="I83" s="1172"/>
      <c r="J83" s="1173"/>
      <c r="K83" s="665"/>
    </row>
    <row r="84" spans="1:12" ht="20.100000000000001" customHeight="1">
      <c r="A84" s="14">
        <v>43017</v>
      </c>
      <c r="B84" s="1" t="s">
        <v>116</v>
      </c>
      <c r="C84" s="177"/>
      <c r="D84" s="179"/>
      <c r="E84" s="177"/>
      <c r="F84" s="177"/>
      <c r="G84" s="177"/>
      <c r="H84" s="177"/>
      <c r="I84" s="177">
        <v>100</v>
      </c>
      <c r="J84" s="177">
        <v>4795</v>
      </c>
      <c r="K84" s="177"/>
      <c r="L84" s="15" t="s">
        <v>369</v>
      </c>
    </row>
    <row r="85" spans="1:12" ht="20.100000000000001" customHeight="1">
      <c r="A85" s="14">
        <v>43019</v>
      </c>
      <c r="B85" s="1" t="s">
        <v>48</v>
      </c>
      <c r="C85" s="931" t="s">
        <v>1163</v>
      </c>
      <c r="D85" s="932"/>
      <c r="E85" s="932"/>
      <c r="F85" s="932"/>
      <c r="G85" s="932"/>
      <c r="H85" s="932"/>
      <c r="I85" s="932"/>
      <c r="J85" s="933"/>
      <c r="K85" s="599"/>
    </row>
    <row r="86" spans="1:12">
      <c r="A86" s="14">
        <v>43034</v>
      </c>
      <c r="B86" s="404" t="s">
        <v>11</v>
      </c>
      <c r="C86" s="177">
        <v>10</v>
      </c>
      <c r="D86" s="179">
        <f t="shared" ref="D86:D145" si="0">+C86*(100-E86)/100</f>
        <v>0</v>
      </c>
      <c r="E86" s="177">
        <v>100</v>
      </c>
      <c r="F86" s="177"/>
      <c r="G86" s="177">
        <v>200</v>
      </c>
      <c r="H86" s="177"/>
      <c r="I86" s="177"/>
      <c r="J86" s="177"/>
      <c r="K86" s="177"/>
      <c r="L86" s="15" t="s">
        <v>1180</v>
      </c>
    </row>
    <row r="87" spans="1:12" ht="20.100000000000001" customHeight="1">
      <c r="A87" s="14">
        <v>43047</v>
      </c>
      <c r="B87" s="405" t="s">
        <v>106</v>
      </c>
      <c r="C87" s="1107" t="s">
        <v>1146</v>
      </c>
      <c r="D87" s="1108"/>
      <c r="E87" s="1108"/>
      <c r="F87" s="1108"/>
      <c r="G87" s="1108"/>
      <c r="H87" s="1108"/>
      <c r="I87" s="1108"/>
      <c r="J87" s="1109"/>
      <c r="K87" s="648"/>
    </row>
    <row r="88" spans="1:12">
      <c r="A88" s="14">
        <v>43048</v>
      </c>
      <c r="B88" s="1" t="s">
        <v>55</v>
      </c>
      <c r="C88" s="892" t="s">
        <v>1184</v>
      </c>
      <c r="D88" s="893"/>
      <c r="E88" s="893"/>
      <c r="F88" s="893"/>
      <c r="G88" s="893"/>
      <c r="H88" s="893"/>
      <c r="I88" s="893"/>
      <c r="J88" s="894"/>
      <c r="K88" s="580"/>
    </row>
    <row r="89" spans="1:12" ht="34.5" customHeight="1">
      <c r="A89" s="14">
        <v>43313</v>
      </c>
      <c r="B89" s="1" t="s">
        <v>18</v>
      </c>
      <c r="C89" s="1183" t="s">
        <v>1284</v>
      </c>
      <c r="D89" s="984"/>
      <c r="E89" s="984"/>
      <c r="F89" s="984"/>
      <c r="G89" s="984"/>
      <c r="H89" s="984"/>
      <c r="I89" s="984"/>
      <c r="J89" s="985"/>
      <c r="K89" s="637"/>
    </row>
    <row r="90" spans="1:12" ht="16.5" thickBot="1">
      <c r="A90" s="507">
        <v>43382</v>
      </c>
      <c r="B90" s="508" t="s">
        <v>23</v>
      </c>
      <c r="C90" s="1180" t="s">
        <v>1298</v>
      </c>
      <c r="D90" s="1181"/>
      <c r="E90" s="1181"/>
      <c r="F90" s="1181"/>
      <c r="G90" s="1181"/>
      <c r="H90" s="1181"/>
      <c r="I90" s="1181"/>
      <c r="J90" s="1182"/>
      <c r="K90" s="666"/>
      <c r="L90" s="509"/>
    </row>
    <row r="91" spans="1:12" ht="16.5" thickTop="1">
      <c r="A91" s="504"/>
      <c r="B91" s="506"/>
      <c r="C91" s="266"/>
      <c r="D91" s="267">
        <f t="shared" si="0"/>
        <v>0</v>
      </c>
      <c r="E91" s="266"/>
      <c r="F91" s="266"/>
      <c r="G91" s="266"/>
      <c r="H91" s="266"/>
      <c r="I91" s="266"/>
      <c r="J91" s="266"/>
      <c r="K91" s="266"/>
      <c r="L91" s="13"/>
    </row>
    <row r="92" spans="1:12">
      <c r="A92" s="14"/>
      <c r="B92" s="1"/>
      <c r="C92" s="177"/>
      <c r="D92" s="179">
        <f t="shared" si="0"/>
        <v>0</v>
      </c>
      <c r="E92" s="177"/>
      <c r="F92" s="177"/>
      <c r="G92" s="177"/>
      <c r="H92" s="177"/>
      <c r="I92" s="177"/>
      <c r="J92" s="177"/>
      <c r="K92" s="177"/>
    </row>
    <row r="93" spans="1:12" ht="20.100000000000001" customHeight="1">
      <c r="A93" s="14"/>
      <c r="B93" s="1"/>
      <c r="C93" s="177"/>
      <c r="D93" s="179">
        <f t="shared" si="0"/>
        <v>0</v>
      </c>
      <c r="E93" s="177"/>
      <c r="F93" s="177"/>
      <c r="G93" s="177"/>
      <c r="H93" s="177"/>
      <c r="I93" s="177"/>
      <c r="J93" s="177"/>
      <c r="K93" s="177"/>
    </row>
    <row r="94" spans="1:12" ht="20.100000000000001" customHeight="1">
      <c r="A94" s="14"/>
      <c r="B94" s="1"/>
      <c r="C94" s="177"/>
      <c r="D94" s="179">
        <f t="shared" si="0"/>
        <v>0</v>
      </c>
      <c r="E94" s="177"/>
      <c r="F94" s="177"/>
      <c r="G94" s="177"/>
      <c r="H94" s="177"/>
      <c r="I94" s="177"/>
      <c r="J94" s="177"/>
      <c r="K94" s="177"/>
    </row>
    <row r="95" spans="1:12" ht="20.100000000000001" customHeight="1">
      <c r="A95" s="14"/>
      <c r="B95" s="1"/>
      <c r="C95" s="177"/>
      <c r="D95" s="179">
        <f t="shared" si="0"/>
        <v>0</v>
      </c>
      <c r="E95" s="177"/>
      <c r="F95" s="177"/>
      <c r="G95" s="177"/>
      <c r="H95" s="177"/>
      <c r="I95" s="177"/>
      <c r="J95" s="177"/>
      <c r="K95" s="177"/>
    </row>
    <row r="96" spans="1:12" ht="20.100000000000001" customHeight="1">
      <c r="A96" s="14"/>
      <c r="B96" s="1"/>
      <c r="C96" s="177"/>
      <c r="D96" s="179">
        <f t="shared" si="0"/>
        <v>0</v>
      </c>
      <c r="E96" s="177"/>
      <c r="F96" s="177"/>
      <c r="G96" s="177"/>
      <c r="H96" s="177"/>
      <c r="I96" s="177"/>
      <c r="J96" s="177"/>
      <c r="K96" s="177"/>
    </row>
    <row r="97" spans="1:11">
      <c r="A97" s="14"/>
      <c r="B97" s="1"/>
      <c r="C97" s="177"/>
      <c r="D97" s="179">
        <f t="shared" si="0"/>
        <v>0</v>
      </c>
      <c r="E97" s="177"/>
      <c r="F97" s="177"/>
      <c r="G97" s="177"/>
      <c r="H97" s="177"/>
      <c r="I97" s="177"/>
      <c r="J97" s="177"/>
      <c r="K97" s="177"/>
    </row>
    <row r="98" spans="1:11">
      <c r="A98" s="14"/>
      <c r="B98" s="1"/>
      <c r="C98" s="177"/>
      <c r="D98" s="179">
        <f t="shared" si="0"/>
        <v>0</v>
      </c>
      <c r="E98" s="177"/>
      <c r="F98" s="177"/>
      <c r="G98" s="177"/>
      <c r="H98" s="177"/>
      <c r="I98" s="177"/>
      <c r="J98" s="177"/>
      <c r="K98" s="177"/>
    </row>
    <row r="99" spans="1:11">
      <c r="A99" s="14"/>
      <c r="B99" s="1"/>
      <c r="C99" s="177"/>
      <c r="D99" s="179">
        <f t="shared" si="0"/>
        <v>0</v>
      </c>
      <c r="E99" s="177"/>
      <c r="F99" s="177"/>
      <c r="G99" s="177"/>
      <c r="H99" s="177"/>
      <c r="I99" s="177"/>
      <c r="J99" s="177"/>
      <c r="K99" s="177"/>
    </row>
    <row r="100" spans="1:11" ht="20.100000000000001" customHeight="1">
      <c r="A100" s="14"/>
      <c r="B100" s="1"/>
      <c r="C100" s="177"/>
      <c r="D100" s="179">
        <f t="shared" si="0"/>
        <v>0</v>
      </c>
      <c r="E100" s="177"/>
      <c r="F100" s="177"/>
      <c r="G100" s="177"/>
      <c r="H100" s="177"/>
      <c r="I100" s="177"/>
      <c r="J100" s="177"/>
      <c r="K100" s="177"/>
    </row>
    <row r="101" spans="1:11">
      <c r="A101" s="14"/>
      <c r="B101" s="1"/>
      <c r="C101" s="177"/>
      <c r="D101" s="179">
        <f t="shared" si="0"/>
        <v>0</v>
      </c>
      <c r="E101" s="177"/>
      <c r="F101" s="177"/>
      <c r="G101" s="177"/>
      <c r="H101" s="177"/>
      <c r="I101" s="177"/>
      <c r="J101" s="177"/>
      <c r="K101" s="177"/>
    </row>
    <row r="102" spans="1:11">
      <c r="A102" s="14"/>
      <c r="B102" s="1"/>
      <c r="C102" s="177"/>
      <c r="D102" s="179">
        <f t="shared" si="0"/>
        <v>0</v>
      </c>
      <c r="E102" s="177"/>
      <c r="F102" s="177"/>
      <c r="G102" s="177"/>
      <c r="H102" s="177"/>
      <c r="I102" s="177"/>
      <c r="J102" s="177"/>
      <c r="K102" s="177"/>
    </row>
    <row r="103" spans="1:11">
      <c r="A103" s="14"/>
      <c r="B103" s="1"/>
      <c r="C103" s="177"/>
      <c r="D103" s="179">
        <f t="shared" si="0"/>
        <v>0</v>
      </c>
      <c r="E103" s="177"/>
      <c r="F103" s="177"/>
      <c r="G103" s="177"/>
      <c r="H103" s="177"/>
      <c r="I103" s="177"/>
      <c r="J103" s="177"/>
      <c r="K103" s="177"/>
    </row>
    <row r="104" spans="1:11" ht="20.100000000000001" customHeight="1">
      <c r="A104" s="14"/>
      <c r="B104" s="1"/>
      <c r="C104" s="177"/>
      <c r="D104" s="179">
        <f t="shared" si="0"/>
        <v>0</v>
      </c>
      <c r="E104" s="177"/>
      <c r="F104" s="177"/>
      <c r="G104" s="177"/>
      <c r="H104" s="177"/>
      <c r="I104" s="177"/>
      <c r="J104" s="177"/>
      <c r="K104" s="177"/>
    </row>
    <row r="105" spans="1:11" ht="20.100000000000001" customHeight="1">
      <c r="A105" s="14"/>
      <c r="B105" s="1"/>
      <c r="C105" s="177"/>
      <c r="D105" s="179">
        <f t="shared" si="0"/>
        <v>0</v>
      </c>
      <c r="E105" s="177"/>
      <c r="F105" s="177"/>
      <c r="G105" s="177"/>
      <c r="H105" s="177"/>
      <c r="I105" s="177"/>
      <c r="J105" s="177"/>
      <c r="K105" s="177"/>
    </row>
    <row r="106" spans="1:11">
      <c r="A106" s="14"/>
      <c r="B106" s="1"/>
      <c r="C106" s="177"/>
      <c r="D106" s="179">
        <f t="shared" si="0"/>
        <v>0</v>
      </c>
      <c r="E106" s="177"/>
      <c r="F106" s="177"/>
      <c r="G106" s="177"/>
      <c r="H106" s="177"/>
      <c r="I106" s="177"/>
      <c r="J106" s="177"/>
      <c r="K106" s="177"/>
    </row>
    <row r="107" spans="1:11">
      <c r="A107" s="14"/>
      <c r="B107" s="1"/>
      <c r="C107" s="177"/>
      <c r="D107" s="179">
        <f t="shared" si="0"/>
        <v>0</v>
      </c>
      <c r="E107" s="177"/>
      <c r="F107" s="177"/>
      <c r="G107" s="177"/>
      <c r="H107" s="177"/>
      <c r="I107" s="177"/>
      <c r="J107" s="177"/>
      <c r="K107" s="177"/>
    </row>
    <row r="108" spans="1:11">
      <c r="A108" s="14"/>
      <c r="B108" s="1"/>
      <c r="C108" s="177"/>
      <c r="D108" s="179">
        <f t="shared" si="0"/>
        <v>0</v>
      </c>
      <c r="E108" s="177"/>
      <c r="F108" s="177"/>
      <c r="G108" s="177"/>
      <c r="H108" s="177"/>
      <c r="I108" s="177"/>
      <c r="J108" s="177"/>
      <c r="K108" s="177"/>
    </row>
    <row r="109" spans="1:11">
      <c r="A109" s="14"/>
      <c r="B109" s="1"/>
      <c r="C109" s="177"/>
      <c r="D109" s="179">
        <f t="shared" si="0"/>
        <v>0</v>
      </c>
      <c r="E109" s="177"/>
      <c r="F109" s="177"/>
      <c r="G109" s="177"/>
      <c r="H109" s="177"/>
      <c r="I109" s="177"/>
      <c r="J109" s="177"/>
      <c r="K109" s="177"/>
    </row>
    <row r="110" spans="1:11">
      <c r="A110" s="14"/>
      <c r="B110" s="1"/>
      <c r="C110" s="177"/>
      <c r="D110" s="179">
        <f t="shared" si="0"/>
        <v>0</v>
      </c>
      <c r="E110" s="177"/>
      <c r="F110" s="177"/>
      <c r="G110" s="177"/>
      <c r="H110" s="177"/>
      <c r="I110" s="177"/>
      <c r="J110" s="177"/>
      <c r="K110" s="177"/>
    </row>
    <row r="111" spans="1:11">
      <c r="A111" s="14"/>
      <c r="B111" s="1"/>
      <c r="C111" s="177"/>
      <c r="D111" s="179">
        <f t="shared" si="0"/>
        <v>0</v>
      </c>
      <c r="E111" s="177"/>
      <c r="F111" s="177"/>
      <c r="G111" s="177"/>
      <c r="H111" s="177"/>
      <c r="I111" s="177"/>
      <c r="J111" s="177"/>
      <c r="K111" s="177"/>
    </row>
    <row r="112" spans="1:11" ht="20.100000000000001" customHeight="1">
      <c r="A112" s="14"/>
      <c r="B112" s="1"/>
      <c r="C112" s="177"/>
      <c r="D112" s="179">
        <f t="shared" si="0"/>
        <v>0</v>
      </c>
      <c r="E112" s="177"/>
      <c r="F112" s="177"/>
      <c r="G112" s="177"/>
      <c r="H112" s="177"/>
      <c r="I112" s="177"/>
      <c r="J112" s="177"/>
      <c r="K112" s="177"/>
    </row>
    <row r="113" spans="1:11" ht="20.100000000000001" customHeight="1">
      <c r="A113" s="14"/>
      <c r="B113" s="1"/>
      <c r="C113" s="177"/>
      <c r="D113" s="179">
        <f t="shared" si="0"/>
        <v>0</v>
      </c>
      <c r="E113" s="177"/>
      <c r="F113" s="177"/>
      <c r="G113" s="177"/>
      <c r="H113" s="177"/>
      <c r="I113" s="177"/>
      <c r="J113" s="177"/>
      <c r="K113" s="177"/>
    </row>
    <row r="114" spans="1:11" ht="20.100000000000001" customHeight="1">
      <c r="A114" s="14"/>
      <c r="B114" s="1"/>
      <c r="C114" s="177"/>
      <c r="D114" s="179">
        <f t="shared" si="0"/>
        <v>0</v>
      </c>
      <c r="E114" s="177"/>
      <c r="F114" s="177"/>
      <c r="G114" s="177"/>
      <c r="H114" s="177"/>
      <c r="I114" s="177"/>
      <c r="J114" s="177"/>
      <c r="K114" s="177"/>
    </row>
    <row r="115" spans="1:11" ht="20.100000000000001" customHeight="1">
      <c r="A115" s="14"/>
      <c r="B115" s="1"/>
      <c r="C115" s="177"/>
      <c r="D115" s="179">
        <f t="shared" si="0"/>
        <v>0</v>
      </c>
      <c r="E115" s="177"/>
      <c r="F115" s="177"/>
      <c r="G115" s="177"/>
      <c r="H115" s="177"/>
      <c r="I115" s="177"/>
      <c r="J115" s="177"/>
      <c r="K115" s="177"/>
    </row>
    <row r="116" spans="1:11">
      <c r="A116" s="14"/>
      <c r="B116" s="1"/>
      <c r="C116" s="177"/>
      <c r="D116" s="179">
        <f t="shared" si="0"/>
        <v>0</v>
      </c>
      <c r="E116" s="177"/>
      <c r="F116" s="177"/>
      <c r="G116" s="177"/>
      <c r="H116" s="177"/>
      <c r="I116" s="177"/>
      <c r="J116" s="177"/>
      <c r="K116" s="177"/>
    </row>
    <row r="117" spans="1:11" ht="20.100000000000001" customHeight="1">
      <c r="A117" s="14"/>
      <c r="B117" s="1"/>
      <c r="C117" s="177"/>
      <c r="D117" s="179">
        <f t="shared" si="0"/>
        <v>0</v>
      </c>
      <c r="E117" s="177"/>
      <c r="F117" s="177"/>
      <c r="G117" s="177"/>
      <c r="H117" s="177"/>
      <c r="I117" s="177"/>
      <c r="J117" s="177"/>
      <c r="K117" s="177"/>
    </row>
    <row r="118" spans="1:11" ht="20.100000000000001" customHeight="1">
      <c r="A118" s="14"/>
      <c r="B118" s="1"/>
      <c r="C118" s="177"/>
      <c r="D118" s="179">
        <f t="shared" si="0"/>
        <v>0</v>
      </c>
      <c r="E118" s="177"/>
      <c r="F118" s="177"/>
      <c r="G118" s="177"/>
      <c r="H118" s="177"/>
      <c r="I118" s="177"/>
      <c r="J118" s="177"/>
      <c r="K118" s="177"/>
    </row>
    <row r="119" spans="1:11" ht="20.100000000000001" customHeight="1">
      <c r="A119" s="14"/>
      <c r="B119" s="1"/>
      <c r="C119" s="177"/>
      <c r="D119" s="179">
        <f t="shared" si="0"/>
        <v>0</v>
      </c>
      <c r="E119" s="177"/>
      <c r="F119" s="177"/>
      <c r="G119" s="177"/>
      <c r="H119" s="177"/>
      <c r="I119" s="177"/>
      <c r="J119" s="177"/>
      <c r="K119" s="177"/>
    </row>
    <row r="120" spans="1:11" ht="20.100000000000001" customHeight="1">
      <c r="A120" s="14"/>
      <c r="B120" s="1"/>
      <c r="C120" s="177"/>
      <c r="D120" s="179">
        <f t="shared" si="0"/>
        <v>0</v>
      </c>
      <c r="E120" s="177"/>
      <c r="F120" s="177"/>
      <c r="G120" s="177"/>
      <c r="H120" s="177"/>
      <c r="I120" s="177"/>
      <c r="J120" s="177"/>
      <c r="K120" s="177"/>
    </row>
    <row r="121" spans="1:11" ht="20.100000000000001" customHeight="1">
      <c r="A121" s="14"/>
      <c r="B121" s="1"/>
      <c r="C121" s="177"/>
      <c r="D121" s="179">
        <f t="shared" si="0"/>
        <v>0</v>
      </c>
      <c r="E121" s="177"/>
      <c r="F121" s="177"/>
      <c r="G121" s="177"/>
      <c r="H121" s="177"/>
      <c r="I121" s="177"/>
      <c r="J121" s="177"/>
      <c r="K121" s="177"/>
    </row>
    <row r="122" spans="1:11" ht="20.100000000000001" customHeight="1">
      <c r="A122" s="14"/>
      <c r="B122" s="1"/>
      <c r="C122" s="177"/>
      <c r="D122" s="179">
        <f t="shared" si="0"/>
        <v>0</v>
      </c>
      <c r="E122" s="177"/>
      <c r="F122" s="177"/>
      <c r="G122" s="177"/>
      <c r="H122" s="177"/>
      <c r="I122" s="177"/>
      <c r="J122" s="177"/>
      <c r="K122" s="177"/>
    </row>
    <row r="123" spans="1:11" ht="20.100000000000001" customHeight="1">
      <c r="A123" s="14"/>
      <c r="B123" s="1"/>
      <c r="C123" s="177"/>
      <c r="D123" s="179">
        <f t="shared" si="0"/>
        <v>0</v>
      </c>
      <c r="E123" s="177"/>
      <c r="F123" s="177"/>
      <c r="G123" s="177"/>
      <c r="H123" s="177"/>
      <c r="I123" s="177"/>
      <c r="J123" s="177"/>
      <c r="K123" s="177"/>
    </row>
    <row r="124" spans="1:11" ht="20.100000000000001" customHeight="1">
      <c r="A124" s="14"/>
      <c r="B124" s="1"/>
      <c r="C124" s="177"/>
      <c r="D124" s="179">
        <f t="shared" si="0"/>
        <v>0</v>
      </c>
      <c r="E124" s="177"/>
      <c r="F124" s="177"/>
      <c r="G124" s="177"/>
      <c r="H124" s="177"/>
      <c r="I124" s="177"/>
      <c r="J124" s="177"/>
      <c r="K124" s="177"/>
    </row>
    <row r="125" spans="1:11">
      <c r="A125" s="14"/>
      <c r="B125" s="1"/>
      <c r="C125" s="177"/>
      <c r="D125" s="179">
        <f t="shared" si="0"/>
        <v>0</v>
      </c>
      <c r="E125" s="177"/>
      <c r="F125" s="177"/>
      <c r="G125" s="177"/>
      <c r="H125" s="177"/>
      <c r="I125" s="177"/>
      <c r="J125" s="177"/>
      <c r="K125" s="177"/>
    </row>
    <row r="126" spans="1:11" ht="20.100000000000001" customHeight="1">
      <c r="A126" s="14"/>
      <c r="B126" s="1"/>
      <c r="C126" s="177"/>
      <c r="D126" s="179">
        <f t="shared" si="0"/>
        <v>0</v>
      </c>
      <c r="E126" s="177"/>
      <c r="F126" s="177"/>
      <c r="G126" s="177"/>
      <c r="H126" s="177"/>
      <c r="I126" s="177"/>
      <c r="J126" s="177"/>
      <c r="K126" s="177"/>
    </row>
    <row r="127" spans="1:11">
      <c r="A127" s="14"/>
      <c r="B127" s="1"/>
      <c r="C127" s="177"/>
      <c r="D127" s="179">
        <f t="shared" si="0"/>
        <v>0</v>
      </c>
      <c r="E127" s="177"/>
      <c r="F127" s="177"/>
      <c r="G127" s="177"/>
      <c r="H127" s="177"/>
      <c r="I127" s="177"/>
      <c r="J127" s="177"/>
      <c r="K127" s="177"/>
    </row>
    <row r="128" spans="1:11">
      <c r="A128" s="14"/>
      <c r="B128" s="1"/>
      <c r="C128" s="177"/>
      <c r="D128" s="179">
        <f t="shared" si="0"/>
        <v>0</v>
      </c>
      <c r="E128" s="177"/>
      <c r="F128" s="177"/>
      <c r="G128" s="177"/>
      <c r="H128" s="177"/>
      <c r="I128" s="177"/>
      <c r="J128" s="177"/>
      <c r="K128" s="177"/>
    </row>
    <row r="129" spans="1:11">
      <c r="A129" s="14"/>
      <c r="C129" s="177"/>
      <c r="D129" s="179">
        <f t="shared" si="0"/>
        <v>0</v>
      </c>
      <c r="E129" s="177"/>
      <c r="F129" s="177"/>
      <c r="G129" s="177"/>
      <c r="H129" s="177"/>
      <c r="I129" s="177"/>
      <c r="J129" s="177"/>
      <c r="K129" s="177"/>
    </row>
    <row r="130" spans="1:11">
      <c r="A130" s="14"/>
      <c r="C130" s="177"/>
      <c r="D130" s="179">
        <f t="shared" si="0"/>
        <v>0</v>
      </c>
      <c r="E130" s="177"/>
      <c r="F130" s="177"/>
      <c r="G130" s="177"/>
      <c r="H130" s="177"/>
      <c r="I130" s="177"/>
      <c r="J130" s="177"/>
      <c r="K130" s="177"/>
    </row>
    <row r="131" spans="1:11">
      <c r="A131" s="14"/>
      <c r="C131" s="177"/>
      <c r="D131" s="179">
        <f t="shared" si="0"/>
        <v>0</v>
      </c>
      <c r="E131" s="177"/>
      <c r="F131" s="177"/>
      <c r="G131" s="177"/>
      <c r="H131" s="177"/>
      <c r="I131" s="177"/>
      <c r="J131" s="177"/>
      <c r="K131" s="177"/>
    </row>
    <row r="132" spans="1:11">
      <c r="A132" s="14"/>
      <c r="C132" s="177"/>
      <c r="D132" s="179">
        <f t="shared" si="0"/>
        <v>0</v>
      </c>
      <c r="E132" s="177"/>
      <c r="F132" s="177"/>
      <c r="G132" s="177"/>
      <c r="H132" s="177"/>
      <c r="I132" s="177"/>
      <c r="J132" s="177"/>
      <c r="K132" s="177"/>
    </row>
    <row r="133" spans="1:11">
      <c r="A133" s="14"/>
      <c r="C133" s="177"/>
      <c r="D133" s="179">
        <f t="shared" si="0"/>
        <v>0</v>
      </c>
      <c r="E133" s="177"/>
      <c r="F133" s="177"/>
      <c r="G133" s="177"/>
      <c r="H133" s="177"/>
      <c r="I133" s="177"/>
      <c r="J133" s="177"/>
      <c r="K133" s="177"/>
    </row>
    <row r="134" spans="1:11">
      <c r="A134" s="14"/>
      <c r="C134" s="177"/>
      <c r="D134" s="179">
        <f t="shared" si="0"/>
        <v>0</v>
      </c>
      <c r="E134" s="177"/>
      <c r="F134" s="177"/>
      <c r="G134" s="177"/>
      <c r="H134" s="177"/>
      <c r="I134" s="177"/>
      <c r="J134" s="177"/>
      <c r="K134" s="177"/>
    </row>
    <row r="135" spans="1:11">
      <c r="A135" s="14"/>
      <c r="C135" s="177"/>
      <c r="D135" s="179">
        <f t="shared" si="0"/>
        <v>0</v>
      </c>
      <c r="E135" s="177"/>
      <c r="F135" s="177"/>
      <c r="G135" s="177"/>
      <c r="H135" s="177"/>
      <c r="I135" s="177"/>
      <c r="J135" s="177"/>
      <c r="K135" s="177"/>
    </row>
    <row r="136" spans="1:11">
      <c r="A136" s="14"/>
      <c r="C136" s="177"/>
      <c r="D136" s="179">
        <f t="shared" si="0"/>
        <v>0</v>
      </c>
      <c r="E136" s="177"/>
      <c r="F136" s="177"/>
      <c r="G136" s="177"/>
      <c r="H136" s="177"/>
      <c r="I136" s="177"/>
      <c r="J136" s="177"/>
      <c r="K136" s="177"/>
    </row>
    <row r="137" spans="1:11">
      <c r="A137" s="14"/>
      <c r="C137" s="177"/>
      <c r="D137" s="179">
        <f t="shared" si="0"/>
        <v>0</v>
      </c>
      <c r="E137" s="177"/>
      <c r="F137" s="177"/>
      <c r="G137" s="177"/>
      <c r="H137" s="177"/>
      <c r="I137" s="177"/>
      <c r="J137" s="177"/>
      <c r="K137" s="177"/>
    </row>
    <row r="138" spans="1:11">
      <c r="A138" s="14"/>
      <c r="C138" s="177"/>
      <c r="D138" s="179">
        <f t="shared" si="0"/>
        <v>0</v>
      </c>
      <c r="E138" s="177"/>
      <c r="F138" s="177"/>
      <c r="G138" s="177"/>
      <c r="H138" s="177"/>
      <c r="I138" s="177"/>
      <c r="J138" s="177"/>
      <c r="K138" s="177"/>
    </row>
    <row r="139" spans="1:11">
      <c r="A139" s="14"/>
      <c r="C139" s="177"/>
      <c r="D139" s="179">
        <f t="shared" si="0"/>
        <v>0</v>
      </c>
      <c r="E139" s="177"/>
      <c r="F139" s="177"/>
      <c r="G139" s="177"/>
      <c r="H139" s="177"/>
      <c r="I139" s="177"/>
      <c r="J139" s="177"/>
      <c r="K139" s="177"/>
    </row>
    <row r="140" spans="1:11">
      <c r="A140" s="14"/>
      <c r="C140" s="177"/>
      <c r="D140" s="179">
        <f t="shared" si="0"/>
        <v>0</v>
      </c>
      <c r="E140" s="177"/>
      <c r="F140" s="177"/>
      <c r="G140" s="177"/>
      <c r="H140" s="177"/>
      <c r="I140" s="177"/>
      <c r="J140" s="177"/>
      <c r="K140" s="177"/>
    </row>
    <row r="141" spans="1:11">
      <c r="A141" s="14"/>
      <c r="C141" s="177"/>
      <c r="D141" s="179">
        <f t="shared" si="0"/>
        <v>0</v>
      </c>
      <c r="E141" s="177"/>
      <c r="F141" s="177"/>
      <c r="G141" s="177"/>
      <c r="H141" s="177"/>
      <c r="I141" s="177"/>
      <c r="J141" s="177"/>
      <c r="K141" s="177"/>
    </row>
    <row r="142" spans="1:11">
      <c r="A142" s="14"/>
      <c r="C142" s="177"/>
      <c r="D142" s="179">
        <f t="shared" si="0"/>
        <v>0</v>
      </c>
      <c r="E142" s="177"/>
      <c r="F142" s="177"/>
      <c r="G142" s="177"/>
      <c r="H142" s="177"/>
      <c r="I142" s="177"/>
      <c r="J142" s="177"/>
      <c r="K142" s="177"/>
    </row>
    <row r="143" spans="1:11">
      <c r="A143" s="14"/>
      <c r="C143" s="177"/>
      <c r="D143" s="179">
        <f t="shared" si="0"/>
        <v>0</v>
      </c>
      <c r="E143" s="177"/>
      <c r="F143" s="177"/>
      <c r="G143" s="177"/>
      <c r="H143" s="177"/>
      <c r="I143" s="177"/>
      <c r="J143" s="177"/>
      <c r="K143" s="177"/>
    </row>
    <row r="144" spans="1:11">
      <c r="A144" s="14"/>
      <c r="C144" s="177"/>
      <c r="D144" s="179">
        <f t="shared" si="0"/>
        <v>0</v>
      </c>
      <c r="E144" s="177"/>
      <c r="F144" s="177"/>
      <c r="G144" s="177"/>
      <c r="H144" s="177"/>
      <c r="I144" s="177"/>
      <c r="J144" s="177"/>
      <c r="K144" s="177"/>
    </row>
    <row r="145" spans="1:11">
      <c r="A145" s="14"/>
      <c r="C145" s="177"/>
      <c r="D145" s="179">
        <f t="shared" si="0"/>
        <v>0</v>
      </c>
      <c r="E145" s="177"/>
      <c r="F145" s="177"/>
      <c r="G145" s="177"/>
      <c r="H145" s="177"/>
      <c r="I145" s="177"/>
      <c r="J145" s="177"/>
      <c r="K145" s="177"/>
    </row>
    <row r="146" spans="1:11">
      <c r="A146" s="14"/>
      <c r="C146" s="177"/>
      <c r="D146" s="179">
        <f>+C146*(100-E146)/100</f>
        <v>0</v>
      </c>
      <c r="E146" s="177"/>
      <c r="F146" s="177"/>
      <c r="G146" s="177"/>
      <c r="H146" s="177"/>
      <c r="I146" s="177"/>
      <c r="J146" s="177"/>
      <c r="K146" s="177"/>
    </row>
    <row r="147" spans="1:11">
      <c r="A147" s="14"/>
      <c r="C147" s="177"/>
      <c r="D147" s="179">
        <f>+C147*(100-E147)/100</f>
        <v>0</v>
      </c>
      <c r="E147" s="177"/>
      <c r="F147" s="177"/>
      <c r="G147" s="177"/>
      <c r="H147" s="177"/>
      <c r="I147" s="177"/>
      <c r="J147" s="177"/>
      <c r="K147" s="177"/>
    </row>
    <row r="148" spans="1:11">
      <c r="A148" s="14"/>
      <c r="C148" s="177"/>
      <c r="D148" s="179">
        <f>+C148*(100-E148)/100</f>
        <v>0</v>
      </c>
      <c r="E148" s="177"/>
      <c r="F148" s="177"/>
      <c r="G148" s="177"/>
      <c r="H148" s="177"/>
      <c r="I148" s="177"/>
      <c r="J148" s="177"/>
      <c r="K148" s="177"/>
    </row>
    <row r="149" spans="1:11">
      <c r="A149" s="14"/>
      <c r="C149" s="177"/>
      <c r="D149" s="179">
        <f>+C149*(100-E149)/100</f>
        <v>0</v>
      </c>
      <c r="E149" s="177"/>
      <c r="F149" s="177"/>
      <c r="G149" s="177"/>
      <c r="H149" s="177"/>
      <c r="I149" s="177"/>
      <c r="J149" s="177"/>
      <c r="K149" s="177"/>
    </row>
    <row r="150" spans="1:11">
      <c r="A150" s="14"/>
      <c r="C150" s="177"/>
      <c r="D150" s="177"/>
      <c r="E150" s="177"/>
      <c r="F150" s="177"/>
      <c r="G150" s="177"/>
      <c r="H150" s="177"/>
      <c r="I150" s="177"/>
      <c r="J150" s="177"/>
      <c r="K150" s="177"/>
    </row>
    <row r="151" spans="1:11">
      <c r="A151" s="14"/>
      <c r="C151" s="177"/>
      <c r="D151" s="177"/>
      <c r="E151" s="177"/>
      <c r="F151" s="177"/>
      <c r="G151" s="177"/>
      <c r="H151" s="177"/>
      <c r="I151" s="177"/>
      <c r="J151" s="177"/>
      <c r="K151" s="177"/>
    </row>
    <row r="152" spans="1:11">
      <c r="A152" s="14"/>
    </row>
    <row r="153" spans="1:11">
      <c r="A153" s="14"/>
    </row>
    <row r="154" spans="1:11">
      <c r="A154" s="14"/>
    </row>
    <row r="155" spans="1:11">
      <c r="A155" s="14"/>
    </row>
  </sheetData>
  <autoFilter ref="B6:B170"/>
  <customSheetViews>
    <customSheetView guid="{0844CA05-8743-4C94-A064-2B8F7267080E}" showAutoFilter="1">
      <pane xSplit="1" ySplit="6" topLeftCell="B57" activePane="bottomRight" state="frozen"/>
      <selection pane="bottomRight" activeCell="J54" sqref="J54"/>
      <pageMargins left="0.7" right="0.7" top="0.75" bottom="0.75" header="0.3" footer="0.3"/>
      <pageSetup paperSize="9" orientation="portrait" r:id="rId1"/>
      <autoFilter ref="B1"/>
    </customSheetView>
    <customSheetView guid="{257C13E9-7F11-4D3D-B195-760B62ED7EA1}" showAutoFilter="1">
      <pane xSplit="1" ySplit="6" topLeftCell="B57" activePane="bottomRight" state="frozen"/>
      <selection pane="bottomRight" activeCell="J54" sqref="J54"/>
      <pageMargins left="0.7" right="0.7" top="0.75" bottom="0.75" header="0.3" footer="0.3"/>
      <pageSetup paperSize="9" orientation="portrait" r:id="rId2"/>
      <autoFilter ref="B1"/>
    </customSheetView>
    <customSheetView guid="{7009FCE3-6810-450D-8A6C-9CEA3E9B616C}" showAutoFilter="1">
      <pane xSplit="1" ySplit="5" topLeftCell="B57" activePane="bottomRight" state="frozen"/>
      <selection pane="bottomRight" activeCell="J54" sqref="J54"/>
      <pageMargins left="0.7" right="0.7" top="0.75" bottom="0.75" header="0.3" footer="0.3"/>
      <pageSetup paperSize="9" orientation="portrait" r:id="rId3"/>
      <autoFilter ref="B1"/>
    </customSheetView>
  </customSheetViews>
  <mergeCells count="77">
    <mergeCell ref="C90:J90"/>
    <mergeCell ref="C89:J89"/>
    <mergeCell ref="C82:J82"/>
    <mergeCell ref="A82:A83"/>
    <mergeCell ref="C83:J83"/>
    <mergeCell ref="C85:J85"/>
    <mergeCell ref="C80:J80"/>
    <mergeCell ref="C81:J81"/>
    <mergeCell ref="C87:J87"/>
    <mergeCell ref="C88:J88"/>
    <mergeCell ref="A4:B4"/>
    <mergeCell ref="A10:A11"/>
    <mergeCell ref="C7:J7"/>
    <mergeCell ref="C8:J8"/>
    <mergeCell ref="A5:B5"/>
    <mergeCell ref="C5:F5"/>
    <mergeCell ref="A7:A8"/>
    <mergeCell ref="C11:J11"/>
    <mergeCell ref="A25:A26"/>
    <mergeCell ref="C37:J37"/>
    <mergeCell ref="C35:J35"/>
    <mergeCell ref="A16:A17"/>
    <mergeCell ref="C4:F4"/>
    <mergeCell ref="A1:L1"/>
    <mergeCell ref="A2:B2"/>
    <mergeCell ref="C2:F2"/>
    <mergeCell ref="G2:H2"/>
    <mergeCell ref="I2:J2"/>
    <mergeCell ref="K2:L2"/>
    <mergeCell ref="C53:J53"/>
    <mergeCell ref="A20:A21"/>
    <mergeCell ref="C34:J34"/>
    <mergeCell ref="C29:J29"/>
    <mergeCell ref="C3:F3"/>
    <mergeCell ref="I3:J3"/>
    <mergeCell ref="A3:B3"/>
    <mergeCell ref="G3:H3"/>
    <mergeCell ref="A27:A28"/>
    <mergeCell ref="C22:J22"/>
    <mergeCell ref="C32:J32"/>
    <mergeCell ref="I4:J4"/>
    <mergeCell ref="C17:J17"/>
    <mergeCell ref="C12:J12"/>
    <mergeCell ref="C15:J15"/>
    <mergeCell ref="C13:J13"/>
    <mergeCell ref="C21:J21"/>
    <mergeCell ref="C79:J79"/>
    <mergeCell ref="C78:J78"/>
    <mergeCell ref="H41:I41"/>
    <mergeCell ref="C77:J77"/>
    <mergeCell ref="C75:J75"/>
    <mergeCell ref="C49:J49"/>
    <mergeCell ref="C46:J46"/>
    <mergeCell ref="C74:J74"/>
    <mergeCell ref="C73:J73"/>
    <mergeCell ref="C76:J76"/>
    <mergeCell ref="C71:J71"/>
    <mergeCell ref="C67:J67"/>
    <mergeCell ref="C66:J66"/>
    <mergeCell ref="C64:J64"/>
    <mergeCell ref="H55:J55"/>
    <mergeCell ref="C28:J28"/>
    <mergeCell ref="C52:J52"/>
    <mergeCell ref="K3:L3"/>
    <mergeCell ref="K4:L4"/>
    <mergeCell ref="K5:L5"/>
    <mergeCell ref="C45:J45"/>
    <mergeCell ref="C42:J42"/>
    <mergeCell ref="G4:H4"/>
    <mergeCell ref="I5:J5"/>
    <mergeCell ref="C43:J43"/>
    <mergeCell ref="H40:I40"/>
    <mergeCell ref="C38:J38"/>
    <mergeCell ref="C23:J23"/>
    <mergeCell ref="C24:J24"/>
    <mergeCell ref="C26:J26"/>
    <mergeCell ref="C18:J18"/>
  </mergeCells>
  <hyperlinks>
    <hyperlink ref="B35" r:id="rId4"/>
    <hyperlink ref="B53" r:id="rId5"/>
  </hyperlinks>
  <pageMargins left="0.7" right="0.7" top="0.75" bottom="0.75" header="0.3" footer="0.3"/>
  <pageSetup paperSize="9" orientation="portrait" r:id="rId6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>
    <tabColor rgb="FFFF0000"/>
  </sheetPr>
  <dimension ref="A1:M160"/>
  <sheetViews>
    <sheetView workbookViewId="0">
      <pane xSplit="1" ySplit="6" topLeftCell="B34" activePane="bottomRight" state="frozen"/>
      <selection pane="topRight" activeCell="B1" sqref="B1"/>
      <selection pane="bottomLeft" activeCell="A7" sqref="A7"/>
      <selection pane="bottomRight" activeCell="I46" sqref="I46"/>
    </sheetView>
  </sheetViews>
  <sheetFormatPr defaultRowHeight="15.75"/>
  <cols>
    <col min="1" max="1" width="11" style="53" customWidth="1"/>
    <col min="2" max="5" width="10.140625" style="16" customWidth="1"/>
    <col min="6" max="6" width="11.140625" style="16" customWidth="1"/>
    <col min="7" max="7" width="10.5703125" style="16" customWidth="1"/>
    <col min="8" max="8" width="9.5703125" style="16" customWidth="1"/>
    <col min="9" max="9" width="9.140625" style="16" customWidth="1"/>
    <col min="10" max="10" width="14" style="16" customWidth="1"/>
    <col min="11" max="11" width="14" style="597" customWidth="1"/>
    <col min="12" max="12" width="45.42578125" style="15" customWidth="1"/>
    <col min="13" max="16384" width="9.140625" style="6"/>
  </cols>
  <sheetData>
    <row r="1" spans="1:13" s="3" customFormat="1" ht="30.75" customHeight="1" thickTop="1">
      <c r="A1" s="829" t="s">
        <v>441</v>
      </c>
      <c r="B1" s="830"/>
      <c r="C1" s="830"/>
      <c r="D1" s="830"/>
      <c r="E1" s="830"/>
      <c r="F1" s="830"/>
      <c r="G1" s="830"/>
      <c r="H1" s="830"/>
      <c r="I1" s="830"/>
      <c r="J1" s="830"/>
      <c r="K1" s="830"/>
      <c r="L1" s="831"/>
      <c r="M1" s="2"/>
    </row>
    <row r="2" spans="1:13" ht="20.25" customHeight="1">
      <c r="A2" s="823" t="s">
        <v>157</v>
      </c>
      <c r="B2" s="824"/>
      <c r="C2" s="820"/>
      <c r="D2" s="821"/>
      <c r="E2" s="821"/>
      <c r="F2" s="822"/>
      <c r="G2" s="914"/>
      <c r="H2" s="915"/>
      <c r="I2" s="816" t="s">
        <v>158</v>
      </c>
      <c r="J2" s="817"/>
      <c r="K2" s="825"/>
      <c r="L2" s="826"/>
      <c r="M2" s="5"/>
    </row>
    <row r="3" spans="1:13" ht="20.25" customHeight="1">
      <c r="A3" s="823" t="s">
        <v>159</v>
      </c>
      <c r="B3" s="824"/>
      <c r="C3" s="820"/>
      <c r="D3" s="821"/>
      <c r="E3" s="821"/>
      <c r="F3" s="822"/>
      <c r="G3" s="844"/>
      <c r="H3" s="845"/>
      <c r="I3" s="816" t="s">
        <v>160</v>
      </c>
      <c r="J3" s="817"/>
      <c r="K3" s="825"/>
      <c r="L3" s="826"/>
      <c r="M3" s="5"/>
    </row>
    <row r="4" spans="1:13" ht="20.25" customHeight="1">
      <c r="A4" s="823" t="s">
        <v>161</v>
      </c>
      <c r="B4" s="824"/>
      <c r="C4" s="820"/>
      <c r="D4" s="821"/>
      <c r="E4" s="821"/>
      <c r="F4" s="822"/>
      <c r="G4" s="914"/>
      <c r="H4" s="915"/>
      <c r="I4" s="816" t="s">
        <v>162</v>
      </c>
      <c r="J4" s="817"/>
      <c r="K4" s="827"/>
      <c r="L4" s="828"/>
      <c r="M4" s="5"/>
    </row>
    <row r="5" spans="1:13" ht="20.25" customHeight="1" thickBot="1">
      <c r="A5" s="849" t="s">
        <v>163</v>
      </c>
      <c r="B5" s="850"/>
      <c r="C5" s="846"/>
      <c r="D5" s="847"/>
      <c r="E5" s="847"/>
      <c r="F5" s="848"/>
      <c r="G5" s="851"/>
      <c r="H5" s="852"/>
      <c r="I5" s="1106"/>
      <c r="J5" s="1106"/>
      <c r="K5" s="571"/>
      <c r="L5" s="7"/>
      <c r="M5" s="5"/>
    </row>
    <row r="6" spans="1:13" s="3" customFormat="1" ht="39" customHeight="1" thickTop="1" thickBot="1">
      <c r="A6" s="8" t="s">
        <v>0</v>
      </c>
      <c r="B6" s="9" t="s">
        <v>1</v>
      </c>
      <c r="C6" s="9" t="s">
        <v>2</v>
      </c>
      <c r="D6" s="9" t="s">
        <v>3</v>
      </c>
      <c r="E6" s="9" t="s">
        <v>4</v>
      </c>
      <c r="F6" s="9" t="s">
        <v>5</v>
      </c>
      <c r="G6" s="9" t="s">
        <v>6</v>
      </c>
      <c r="H6" s="9" t="s">
        <v>7</v>
      </c>
      <c r="I6" s="9" t="s">
        <v>8</v>
      </c>
      <c r="J6" s="9" t="s">
        <v>9</v>
      </c>
      <c r="K6" s="692" t="s">
        <v>1458</v>
      </c>
      <c r="L6" s="10" t="s">
        <v>10</v>
      </c>
      <c r="M6" s="2"/>
    </row>
    <row r="7" spans="1:13" ht="58.5" customHeight="1" thickTop="1">
      <c r="A7" s="661">
        <v>40655</v>
      </c>
      <c r="B7" s="660" t="s">
        <v>48</v>
      </c>
      <c r="C7" s="1177" t="s">
        <v>616</v>
      </c>
      <c r="D7" s="1177"/>
      <c r="E7" s="1177"/>
      <c r="F7" s="1177"/>
      <c r="G7" s="1177"/>
      <c r="H7" s="1177"/>
      <c r="I7" s="1177"/>
      <c r="J7" s="1177"/>
      <c r="K7" s="683" t="s">
        <v>1078</v>
      </c>
      <c r="L7" s="473"/>
    </row>
    <row r="8" spans="1:13" ht="20.100000000000001" customHeight="1">
      <c r="A8" s="14">
        <v>40658</v>
      </c>
      <c r="B8" s="1" t="s">
        <v>11</v>
      </c>
      <c r="C8" s="16">
        <v>415</v>
      </c>
      <c r="D8" s="16">
        <v>415</v>
      </c>
      <c r="E8" s="16">
        <v>0</v>
      </c>
      <c r="F8" s="16">
        <v>166</v>
      </c>
      <c r="G8" s="16">
        <v>150</v>
      </c>
      <c r="L8" s="15" t="s">
        <v>617</v>
      </c>
    </row>
    <row r="9" spans="1:13" ht="20.25" customHeight="1">
      <c r="A9" s="14">
        <v>40659</v>
      </c>
      <c r="B9" s="1" t="s">
        <v>11</v>
      </c>
      <c r="C9" s="16">
        <v>316</v>
      </c>
      <c r="D9" s="16">
        <v>316</v>
      </c>
      <c r="E9" s="16">
        <v>0</v>
      </c>
      <c r="F9" s="16">
        <v>10</v>
      </c>
      <c r="G9" s="16">
        <v>160</v>
      </c>
      <c r="L9" s="15" t="s">
        <v>618</v>
      </c>
    </row>
    <row r="10" spans="1:13" ht="20.100000000000001" customHeight="1">
      <c r="A10" s="14">
        <v>40660</v>
      </c>
      <c r="B10" s="1" t="s">
        <v>18</v>
      </c>
      <c r="C10" s="843" t="s">
        <v>49</v>
      </c>
      <c r="D10" s="843"/>
      <c r="E10" s="843"/>
      <c r="F10" s="843"/>
      <c r="G10" s="843"/>
      <c r="H10" s="843"/>
      <c r="I10" s="843"/>
      <c r="J10" s="843"/>
      <c r="K10" s="570"/>
    </row>
    <row r="11" spans="1:13" ht="20.100000000000001" customHeight="1">
      <c r="A11" s="14">
        <v>40666</v>
      </c>
      <c r="B11" s="1" t="s">
        <v>116</v>
      </c>
      <c r="C11" s="1"/>
      <c r="D11" s="1"/>
      <c r="E11" s="1"/>
      <c r="F11" s="1"/>
      <c r="G11" s="1"/>
      <c r="H11" s="1"/>
      <c r="I11" s="1"/>
      <c r="J11" s="1"/>
      <c r="K11" s="623"/>
      <c r="L11" s="15" t="s">
        <v>51</v>
      </c>
    </row>
    <row r="12" spans="1:13" ht="20.100000000000001" customHeight="1">
      <c r="A12" s="14">
        <v>40667</v>
      </c>
      <c r="B12" s="1" t="s">
        <v>55</v>
      </c>
      <c r="C12" s="843" t="s">
        <v>56</v>
      </c>
      <c r="D12" s="843"/>
      <c r="E12" s="843"/>
      <c r="F12" s="843"/>
      <c r="G12" s="843"/>
      <c r="H12" s="843"/>
      <c r="I12" s="843"/>
      <c r="J12" s="843"/>
      <c r="K12" s="570"/>
    </row>
    <row r="13" spans="1:13" ht="18" customHeight="1">
      <c r="A13" s="14">
        <v>40668</v>
      </c>
      <c r="B13" s="1" t="s">
        <v>4</v>
      </c>
      <c r="C13" s="843" t="s">
        <v>1430</v>
      </c>
      <c r="D13" s="843"/>
      <c r="E13" s="843"/>
      <c r="F13" s="843"/>
      <c r="G13" s="843"/>
      <c r="H13" s="843"/>
      <c r="I13" s="843"/>
      <c r="J13" s="843"/>
      <c r="K13" s="570"/>
    </row>
    <row r="14" spans="1:13" ht="32.25" customHeight="1">
      <c r="A14" s="14">
        <v>40688</v>
      </c>
      <c r="B14" s="1" t="s">
        <v>11</v>
      </c>
      <c r="C14" s="16">
        <v>255</v>
      </c>
      <c r="D14" s="16">
        <v>252</v>
      </c>
      <c r="E14" s="16">
        <v>1</v>
      </c>
      <c r="G14" s="16">
        <v>160</v>
      </c>
      <c r="L14" s="15" t="s">
        <v>619</v>
      </c>
    </row>
    <row r="15" spans="1:13" ht="23.25" customHeight="1">
      <c r="A15" s="945">
        <v>40689</v>
      </c>
      <c r="B15" s="1" t="s">
        <v>20</v>
      </c>
      <c r="C15" s="954" t="s">
        <v>59</v>
      </c>
      <c r="D15" s="954"/>
      <c r="E15" s="954"/>
      <c r="F15" s="954"/>
      <c r="G15" s="954"/>
      <c r="H15" s="954"/>
      <c r="I15" s="954"/>
      <c r="J15" s="954"/>
    </row>
    <row r="16" spans="1:13" ht="23.25" customHeight="1">
      <c r="A16" s="945"/>
      <c r="B16" s="1" t="s">
        <v>18</v>
      </c>
      <c r="C16" s="954" t="s">
        <v>97</v>
      </c>
      <c r="D16" s="954"/>
      <c r="E16" s="954"/>
      <c r="F16" s="954"/>
      <c r="G16" s="954"/>
      <c r="H16" s="954"/>
      <c r="I16" s="954"/>
      <c r="J16" s="954"/>
    </row>
    <row r="17" spans="1:12" ht="20.100000000000001" customHeight="1">
      <c r="A17" s="14">
        <v>40691</v>
      </c>
      <c r="B17" s="1" t="s">
        <v>11</v>
      </c>
      <c r="C17" s="16">
        <v>273</v>
      </c>
      <c r="D17" s="16">
        <v>270</v>
      </c>
      <c r="E17" s="16">
        <v>1</v>
      </c>
      <c r="L17" s="15" t="s">
        <v>620</v>
      </c>
    </row>
    <row r="18" spans="1:12" ht="20.100000000000001" customHeight="1">
      <c r="A18" s="14">
        <v>40739</v>
      </c>
      <c r="B18" s="1" t="s">
        <v>116</v>
      </c>
      <c r="L18" s="15" t="s">
        <v>45</v>
      </c>
    </row>
    <row r="19" spans="1:12" ht="20.100000000000001" customHeight="1">
      <c r="A19" s="14">
        <v>40773</v>
      </c>
      <c r="B19" s="1" t="s">
        <v>11</v>
      </c>
      <c r="C19" s="16">
        <v>245</v>
      </c>
      <c r="D19" s="16">
        <v>243</v>
      </c>
      <c r="E19" s="16">
        <v>1</v>
      </c>
      <c r="F19" s="16" t="s">
        <v>63</v>
      </c>
      <c r="G19" s="16">
        <v>150</v>
      </c>
      <c r="L19" s="15" t="s">
        <v>620</v>
      </c>
    </row>
    <row r="20" spans="1:12" ht="20.100000000000001" customHeight="1" thickBot="1">
      <c r="A20" s="17">
        <v>40795</v>
      </c>
      <c r="B20" s="18" t="s">
        <v>116</v>
      </c>
      <c r="C20" s="19"/>
      <c r="D20" s="19"/>
      <c r="E20" s="19"/>
      <c r="F20" s="19"/>
      <c r="G20" s="19"/>
      <c r="H20" s="19"/>
      <c r="I20" s="19"/>
      <c r="J20" s="19"/>
      <c r="K20" s="662"/>
      <c r="L20" s="20" t="s">
        <v>98</v>
      </c>
    </row>
    <row r="21" spans="1:12" ht="20.100000000000001" customHeight="1" thickTop="1">
      <c r="A21" s="21">
        <v>40927</v>
      </c>
      <c r="B21" s="22" t="s">
        <v>121</v>
      </c>
      <c r="C21" s="989" t="s">
        <v>122</v>
      </c>
      <c r="D21" s="990"/>
      <c r="E21" s="990"/>
      <c r="F21" s="990"/>
      <c r="G21" s="990"/>
      <c r="H21" s="990"/>
      <c r="I21" s="990"/>
      <c r="J21" s="991"/>
      <c r="K21" s="616"/>
      <c r="L21" s="23"/>
    </row>
    <row r="22" spans="1:12" ht="20.100000000000001" customHeight="1">
      <c r="A22" s="14">
        <v>40939</v>
      </c>
      <c r="B22" s="1" t="s">
        <v>11</v>
      </c>
      <c r="C22" s="49">
        <v>185</v>
      </c>
      <c r="D22" s="49">
        <f t="shared" ref="D22:D88" si="0">+C22*(100-E22)/100</f>
        <v>183.15</v>
      </c>
      <c r="E22" s="49">
        <v>1</v>
      </c>
      <c r="F22" s="49" t="s">
        <v>63</v>
      </c>
      <c r="G22" s="49">
        <v>150</v>
      </c>
      <c r="H22" s="49"/>
      <c r="I22" s="49"/>
      <c r="J22" s="49"/>
      <c r="K22" s="49"/>
      <c r="L22" s="42" t="s">
        <v>621</v>
      </c>
    </row>
    <row r="23" spans="1:12" ht="20.100000000000001" customHeight="1">
      <c r="A23" s="14">
        <v>40940</v>
      </c>
      <c r="B23" s="1" t="s">
        <v>116</v>
      </c>
      <c r="D23" s="49"/>
      <c r="H23" s="820" t="s">
        <v>123</v>
      </c>
      <c r="I23" s="822"/>
    </row>
    <row r="24" spans="1:12" ht="20.100000000000001" customHeight="1">
      <c r="A24" s="14">
        <v>40974</v>
      </c>
      <c r="B24" s="1" t="s">
        <v>116</v>
      </c>
      <c r="D24" s="49"/>
      <c r="L24" s="15" t="s">
        <v>622</v>
      </c>
    </row>
    <row r="25" spans="1:12" ht="20.100000000000001" customHeight="1">
      <c r="A25" s="14">
        <v>41025</v>
      </c>
      <c r="B25" s="1" t="s">
        <v>20</v>
      </c>
      <c r="C25" s="837" t="s">
        <v>83</v>
      </c>
      <c r="D25" s="841"/>
      <c r="E25" s="841"/>
      <c r="F25" s="841"/>
      <c r="G25" s="841"/>
      <c r="H25" s="841"/>
      <c r="I25" s="841"/>
      <c r="J25" s="838"/>
      <c r="K25" s="566"/>
    </row>
    <row r="26" spans="1:12" ht="20.100000000000001" customHeight="1">
      <c r="A26" s="38">
        <v>41037</v>
      </c>
      <c r="B26" s="39" t="s">
        <v>11</v>
      </c>
      <c r="C26" s="88">
        <v>140</v>
      </c>
      <c r="D26" s="88">
        <v>139</v>
      </c>
      <c r="E26" s="88">
        <v>1</v>
      </c>
      <c r="F26" s="88" t="s">
        <v>63</v>
      </c>
      <c r="G26" s="88">
        <v>170</v>
      </c>
      <c r="H26" s="88"/>
      <c r="I26" s="88"/>
      <c r="J26" s="88"/>
      <c r="K26" s="88"/>
      <c r="L26" s="109" t="s">
        <v>623</v>
      </c>
    </row>
    <row r="27" spans="1:12" ht="20.100000000000001" customHeight="1">
      <c r="A27" s="14">
        <v>41040</v>
      </c>
      <c r="B27" s="1" t="s">
        <v>116</v>
      </c>
      <c r="D27" s="49"/>
      <c r="H27" s="16">
        <v>2965</v>
      </c>
      <c r="I27" s="16">
        <v>27</v>
      </c>
      <c r="L27" s="15" t="s">
        <v>624</v>
      </c>
    </row>
    <row r="28" spans="1:12" ht="20.100000000000001" customHeight="1">
      <c r="A28" s="14">
        <v>41118</v>
      </c>
      <c r="B28" s="1" t="s">
        <v>116</v>
      </c>
      <c r="D28" s="49"/>
      <c r="H28" s="16">
        <v>2890</v>
      </c>
      <c r="I28" s="16">
        <v>65</v>
      </c>
      <c r="L28" s="15" t="s">
        <v>625</v>
      </c>
    </row>
    <row r="29" spans="1:12" ht="20.100000000000001" customHeight="1">
      <c r="A29" s="14">
        <v>41171</v>
      </c>
      <c r="B29" s="1" t="s">
        <v>11</v>
      </c>
      <c r="C29" s="16">
        <v>185</v>
      </c>
      <c r="D29" s="49">
        <f t="shared" si="0"/>
        <v>183.15</v>
      </c>
      <c r="E29" s="16">
        <v>1</v>
      </c>
      <c r="G29" s="16">
        <v>160</v>
      </c>
      <c r="L29" s="15" t="s">
        <v>17</v>
      </c>
    </row>
    <row r="30" spans="1:12" ht="18" customHeight="1">
      <c r="A30" s="14">
        <v>41227</v>
      </c>
      <c r="B30" s="1" t="s">
        <v>20</v>
      </c>
      <c r="C30" s="837" t="s">
        <v>47</v>
      </c>
      <c r="D30" s="841"/>
      <c r="E30" s="841"/>
      <c r="F30" s="841"/>
      <c r="G30" s="841"/>
      <c r="H30" s="841"/>
      <c r="I30" s="841"/>
      <c r="J30" s="838"/>
      <c r="K30" s="566"/>
    </row>
    <row r="31" spans="1:12" ht="20.100000000000001" customHeight="1" thickBot="1">
      <c r="A31" s="32">
        <v>41253</v>
      </c>
      <c r="B31" s="33" t="s">
        <v>30</v>
      </c>
      <c r="C31" s="859" t="s">
        <v>187</v>
      </c>
      <c r="D31" s="860"/>
      <c r="E31" s="860"/>
      <c r="F31" s="860"/>
      <c r="G31" s="860"/>
      <c r="H31" s="860"/>
      <c r="I31" s="860"/>
      <c r="J31" s="861"/>
      <c r="K31" s="574"/>
      <c r="L31" s="36"/>
    </row>
    <row r="32" spans="1:12" ht="16.5" thickTop="1">
      <c r="A32" s="116">
        <v>41290</v>
      </c>
      <c r="B32" s="117" t="s">
        <v>116</v>
      </c>
      <c r="C32" s="149"/>
      <c r="D32" s="118"/>
      <c r="E32" s="149"/>
      <c r="F32" s="149"/>
      <c r="G32" s="149"/>
      <c r="H32" s="149">
        <v>1800</v>
      </c>
      <c r="I32" s="149">
        <v>53</v>
      </c>
      <c r="J32" s="149"/>
      <c r="K32" s="149"/>
      <c r="L32" s="145" t="s">
        <v>200</v>
      </c>
    </row>
    <row r="33" spans="1:12">
      <c r="A33" s="38">
        <v>41306</v>
      </c>
      <c r="B33" s="39" t="s">
        <v>11</v>
      </c>
      <c r="C33" s="102">
        <v>165</v>
      </c>
      <c r="D33" s="88">
        <f t="shared" si="0"/>
        <v>163.35</v>
      </c>
      <c r="E33" s="102">
        <v>1</v>
      </c>
      <c r="F33" s="102"/>
      <c r="G33" s="102">
        <v>155</v>
      </c>
      <c r="H33" s="102"/>
      <c r="I33" s="102"/>
      <c r="J33" s="102"/>
      <c r="K33" s="605"/>
      <c r="L33" s="41" t="s">
        <v>199</v>
      </c>
    </row>
    <row r="34" spans="1:12" ht="20.100000000000001" customHeight="1">
      <c r="A34" s="38">
        <v>41368</v>
      </c>
      <c r="B34" s="39" t="s">
        <v>116</v>
      </c>
      <c r="C34" s="102"/>
      <c r="D34" s="88"/>
      <c r="E34" s="102"/>
      <c r="F34" s="102"/>
      <c r="G34" s="102"/>
      <c r="H34" s="102">
        <v>3255</v>
      </c>
      <c r="I34" s="102">
        <v>74</v>
      </c>
      <c r="J34" s="102"/>
      <c r="K34" s="605"/>
      <c r="L34" s="41" t="s">
        <v>200</v>
      </c>
    </row>
    <row r="35" spans="1:12">
      <c r="A35" s="14">
        <v>41413</v>
      </c>
      <c r="B35" s="1" t="s">
        <v>11</v>
      </c>
      <c r="C35" s="16">
        <v>180</v>
      </c>
      <c r="D35" s="49">
        <f t="shared" si="0"/>
        <v>90</v>
      </c>
      <c r="E35" s="16">
        <v>50</v>
      </c>
      <c r="G35" s="16">
        <v>140</v>
      </c>
      <c r="L35" s="42" t="s">
        <v>17</v>
      </c>
    </row>
    <row r="36" spans="1:12" ht="20.100000000000001" customHeight="1">
      <c r="A36" s="14">
        <v>41424</v>
      </c>
      <c r="B36" s="1" t="s">
        <v>20</v>
      </c>
      <c r="C36" s="837" t="s">
        <v>47</v>
      </c>
      <c r="D36" s="841"/>
      <c r="E36" s="841"/>
      <c r="F36" s="841"/>
      <c r="G36" s="841"/>
      <c r="H36" s="841"/>
      <c r="I36" s="841"/>
      <c r="J36" s="838"/>
      <c r="K36" s="566"/>
    </row>
    <row r="37" spans="1:12" ht="20.100000000000001" customHeight="1">
      <c r="A37" s="14">
        <v>41528</v>
      </c>
      <c r="B37" s="1" t="s">
        <v>11</v>
      </c>
      <c r="C37" s="16">
        <v>160</v>
      </c>
      <c r="D37" s="49">
        <f t="shared" si="0"/>
        <v>72</v>
      </c>
      <c r="E37" s="16">
        <v>55</v>
      </c>
      <c r="G37" s="16">
        <v>120</v>
      </c>
      <c r="L37" s="15" t="s">
        <v>17</v>
      </c>
    </row>
    <row r="38" spans="1:12">
      <c r="A38" s="14">
        <v>41531</v>
      </c>
      <c r="B38" s="1" t="s">
        <v>116</v>
      </c>
      <c r="D38" s="49"/>
      <c r="H38" s="820" t="s">
        <v>221</v>
      </c>
      <c r="I38" s="822"/>
      <c r="L38" s="15" t="s">
        <v>45</v>
      </c>
    </row>
    <row r="39" spans="1:12">
      <c r="A39" s="14">
        <v>41587</v>
      </c>
      <c r="B39" s="1" t="s">
        <v>4</v>
      </c>
      <c r="C39" s="820" t="s">
        <v>1431</v>
      </c>
      <c r="D39" s="821"/>
      <c r="E39" s="821"/>
      <c r="F39" s="821"/>
      <c r="G39" s="821"/>
      <c r="H39" s="821"/>
      <c r="I39" s="821"/>
      <c r="J39" s="822"/>
      <c r="K39" s="563"/>
    </row>
    <row r="40" spans="1:12" ht="20.100000000000001" customHeight="1" thickBot="1">
      <c r="A40" s="320">
        <v>41599</v>
      </c>
      <c r="B40" s="142" t="s">
        <v>106</v>
      </c>
      <c r="C40" s="1187" t="s">
        <v>242</v>
      </c>
      <c r="D40" s="1188"/>
      <c r="E40" s="1188"/>
      <c r="F40" s="1188"/>
      <c r="G40" s="1188"/>
      <c r="H40" s="1188"/>
      <c r="I40" s="1188"/>
      <c r="J40" s="1189"/>
      <c r="K40" s="668"/>
      <c r="L40" s="20"/>
    </row>
    <row r="41" spans="1:12" ht="20.100000000000001" customHeight="1" thickTop="1" thickBot="1">
      <c r="A41" s="350">
        <v>41653</v>
      </c>
      <c r="B41" s="351" t="s">
        <v>55</v>
      </c>
      <c r="C41" s="1184" t="s">
        <v>254</v>
      </c>
      <c r="D41" s="1185"/>
      <c r="E41" s="1185"/>
      <c r="F41" s="1185"/>
      <c r="G41" s="1185"/>
      <c r="H41" s="1185"/>
      <c r="I41" s="1185"/>
      <c r="J41" s="1186"/>
      <c r="K41" s="667"/>
      <c r="L41" s="352"/>
    </row>
    <row r="42" spans="1:12" ht="17.25" thickTop="1" thickBot="1">
      <c r="A42" s="338">
        <v>42823</v>
      </c>
      <c r="B42" s="339" t="s">
        <v>116</v>
      </c>
      <c r="C42" s="340"/>
      <c r="D42" s="341">
        <f t="shared" si="0"/>
        <v>0</v>
      </c>
      <c r="E42" s="340"/>
      <c r="F42" s="340"/>
      <c r="G42" s="340"/>
      <c r="H42" s="340"/>
      <c r="I42" s="340"/>
      <c r="J42" s="340">
        <v>1700</v>
      </c>
      <c r="K42" s="340"/>
      <c r="L42" s="365" t="s">
        <v>1094</v>
      </c>
    </row>
    <row r="43" spans="1:12" ht="35.25" customHeight="1" thickTop="1">
      <c r="A43" s="504">
        <v>44184</v>
      </c>
      <c r="B43" s="506" t="s">
        <v>4</v>
      </c>
      <c r="C43" s="942" t="s">
        <v>1489</v>
      </c>
      <c r="D43" s="943"/>
      <c r="E43" s="943"/>
      <c r="F43" s="943"/>
      <c r="G43" s="943"/>
      <c r="H43" s="943"/>
      <c r="I43" s="943"/>
      <c r="J43" s="944"/>
      <c r="K43" s="569"/>
      <c r="L43" s="13"/>
    </row>
    <row r="44" spans="1:12" ht="30.75" customHeight="1">
      <c r="A44" s="741">
        <v>44188</v>
      </c>
      <c r="B44" s="743" t="s">
        <v>18</v>
      </c>
      <c r="C44" s="820" t="s">
        <v>1492</v>
      </c>
      <c r="D44" s="821"/>
      <c r="E44" s="821"/>
      <c r="F44" s="821"/>
      <c r="G44" s="821"/>
      <c r="H44" s="821"/>
      <c r="I44" s="821"/>
      <c r="J44" s="822"/>
      <c r="K44" s="742"/>
      <c r="L44" s="13"/>
    </row>
    <row r="45" spans="1:12" ht="20.100000000000001" customHeight="1">
      <c r="A45" s="14">
        <v>44191</v>
      </c>
      <c r="B45" s="1" t="s">
        <v>18</v>
      </c>
      <c r="C45" s="820" t="s">
        <v>1495</v>
      </c>
      <c r="D45" s="821"/>
      <c r="E45" s="821"/>
      <c r="F45" s="821"/>
      <c r="G45" s="821"/>
      <c r="H45" s="821"/>
      <c r="I45" s="821"/>
      <c r="J45" s="822"/>
    </row>
    <row r="46" spans="1:12" ht="20.100000000000001" customHeight="1">
      <c r="A46" s="14"/>
      <c r="B46" s="1"/>
      <c r="D46" s="49">
        <f t="shared" si="0"/>
        <v>0</v>
      </c>
    </row>
    <row r="47" spans="1:12" ht="20.100000000000001" customHeight="1">
      <c r="A47" s="14"/>
      <c r="B47" s="1"/>
      <c r="D47" s="49">
        <f t="shared" si="0"/>
        <v>0</v>
      </c>
    </row>
    <row r="48" spans="1:12" ht="20.100000000000001" customHeight="1">
      <c r="A48" s="14"/>
      <c r="B48" s="1"/>
      <c r="D48" s="49">
        <f t="shared" si="0"/>
        <v>0</v>
      </c>
    </row>
    <row r="49" spans="1:4" ht="20.100000000000001" customHeight="1">
      <c r="A49" s="14"/>
      <c r="B49" s="1"/>
      <c r="D49" s="49">
        <f t="shared" si="0"/>
        <v>0</v>
      </c>
    </row>
    <row r="50" spans="1:4">
      <c r="A50" s="14"/>
      <c r="B50" s="1"/>
      <c r="D50" s="49">
        <f t="shared" si="0"/>
        <v>0</v>
      </c>
    </row>
    <row r="51" spans="1:4" ht="20.100000000000001" customHeight="1">
      <c r="A51" s="14"/>
      <c r="B51" s="1"/>
      <c r="D51" s="49">
        <f t="shared" si="0"/>
        <v>0</v>
      </c>
    </row>
    <row r="52" spans="1:4">
      <c r="A52" s="14"/>
      <c r="B52" s="1"/>
      <c r="D52" s="49">
        <f t="shared" si="0"/>
        <v>0</v>
      </c>
    </row>
    <row r="53" spans="1:4">
      <c r="A53" s="14"/>
      <c r="B53" s="1"/>
      <c r="D53" s="49">
        <f t="shared" si="0"/>
        <v>0</v>
      </c>
    </row>
    <row r="54" spans="1:4">
      <c r="A54" s="14"/>
      <c r="B54" s="1"/>
      <c r="D54" s="49">
        <f t="shared" si="0"/>
        <v>0</v>
      </c>
    </row>
    <row r="55" spans="1:4">
      <c r="A55" s="14"/>
      <c r="B55" s="1"/>
      <c r="D55" s="49">
        <f t="shared" si="0"/>
        <v>0</v>
      </c>
    </row>
    <row r="56" spans="1:4">
      <c r="A56" s="14"/>
      <c r="B56" s="1"/>
      <c r="D56" s="49">
        <f t="shared" si="0"/>
        <v>0</v>
      </c>
    </row>
    <row r="57" spans="1:4" ht="20.100000000000001" customHeight="1">
      <c r="A57" s="14"/>
      <c r="B57" s="1"/>
      <c r="D57" s="49">
        <f t="shared" si="0"/>
        <v>0</v>
      </c>
    </row>
    <row r="58" spans="1:4" ht="20.100000000000001" customHeight="1">
      <c r="A58" s="14"/>
      <c r="B58" s="1"/>
      <c r="D58" s="49">
        <f t="shared" si="0"/>
        <v>0</v>
      </c>
    </row>
    <row r="59" spans="1:4">
      <c r="A59" s="14"/>
      <c r="B59" s="1"/>
      <c r="D59" s="49">
        <f t="shared" si="0"/>
        <v>0</v>
      </c>
    </row>
    <row r="60" spans="1:4" ht="20.100000000000001" customHeight="1">
      <c r="A60" s="14"/>
      <c r="B60" s="1"/>
      <c r="D60" s="49">
        <f t="shared" si="0"/>
        <v>0</v>
      </c>
    </row>
    <row r="61" spans="1:4" ht="20.100000000000001" customHeight="1">
      <c r="A61" s="14"/>
      <c r="B61" s="1"/>
      <c r="D61" s="49">
        <f t="shared" si="0"/>
        <v>0</v>
      </c>
    </row>
    <row r="62" spans="1:4" ht="20.100000000000001" customHeight="1">
      <c r="A62" s="14"/>
      <c r="B62" s="1"/>
      <c r="D62" s="49">
        <f t="shared" si="0"/>
        <v>0</v>
      </c>
    </row>
    <row r="63" spans="1:4" ht="20.100000000000001" customHeight="1">
      <c r="A63" s="14"/>
      <c r="B63" s="1"/>
      <c r="D63" s="49">
        <f t="shared" si="0"/>
        <v>0</v>
      </c>
    </row>
    <row r="64" spans="1:4" ht="20.100000000000001" customHeight="1">
      <c r="A64" s="14"/>
      <c r="B64" s="1"/>
      <c r="D64" s="49">
        <f t="shared" si="0"/>
        <v>0</v>
      </c>
    </row>
    <row r="65" spans="1:4" ht="20.100000000000001" customHeight="1">
      <c r="A65" s="14"/>
      <c r="B65" s="1"/>
      <c r="D65" s="49">
        <f t="shared" si="0"/>
        <v>0</v>
      </c>
    </row>
    <row r="66" spans="1:4">
      <c r="A66" s="14"/>
      <c r="B66" s="1"/>
      <c r="D66" s="49">
        <f t="shared" si="0"/>
        <v>0</v>
      </c>
    </row>
    <row r="67" spans="1:4" ht="20.100000000000001" customHeight="1">
      <c r="A67" s="14"/>
      <c r="B67" s="1"/>
      <c r="D67" s="49">
        <f t="shared" si="0"/>
        <v>0</v>
      </c>
    </row>
    <row r="68" spans="1:4" ht="20.100000000000001" customHeight="1">
      <c r="A68" s="14"/>
      <c r="B68" s="1"/>
      <c r="D68" s="49">
        <f t="shared" si="0"/>
        <v>0</v>
      </c>
    </row>
    <row r="69" spans="1:4">
      <c r="A69" s="14"/>
      <c r="B69" s="1"/>
      <c r="D69" s="49">
        <f t="shared" si="0"/>
        <v>0</v>
      </c>
    </row>
    <row r="70" spans="1:4">
      <c r="A70" s="14"/>
      <c r="B70" s="1"/>
      <c r="D70" s="49">
        <f t="shared" si="0"/>
        <v>0</v>
      </c>
    </row>
    <row r="71" spans="1:4">
      <c r="A71" s="14"/>
      <c r="B71" s="1"/>
      <c r="D71" s="49">
        <f t="shared" si="0"/>
        <v>0</v>
      </c>
    </row>
    <row r="72" spans="1:4">
      <c r="A72" s="14"/>
      <c r="B72" s="1"/>
      <c r="D72" s="49">
        <f t="shared" si="0"/>
        <v>0</v>
      </c>
    </row>
    <row r="73" spans="1:4">
      <c r="A73" s="14"/>
      <c r="B73" s="1"/>
      <c r="D73" s="49">
        <f t="shared" si="0"/>
        <v>0</v>
      </c>
    </row>
    <row r="74" spans="1:4">
      <c r="A74" s="14"/>
      <c r="B74" s="1"/>
      <c r="D74" s="49">
        <f t="shared" si="0"/>
        <v>0</v>
      </c>
    </row>
    <row r="75" spans="1:4" ht="20.100000000000001" customHeight="1">
      <c r="A75" s="14"/>
      <c r="B75" s="1"/>
      <c r="D75" s="49">
        <f t="shared" si="0"/>
        <v>0</v>
      </c>
    </row>
    <row r="76" spans="1:4">
      <c r="A76" s="14"/>
      <c r="B76" s="1"/>
      <c r="D76" s="49">
        <f t="shared" si="0"/>
        <v>0</v>
      </c>
    </row>
    <row r="77" spans="1:4" ht="20.100000000000001" customHeight="1">
      <c r="A77" s="14"/>
      <c r="B77" s="1"/>
      <c r="D77" s="49">
        <f t="shared" si="0"/>
        <v>0</v>
      </c>
    </row>
    <row r="78" spans="1:4">
      <c r="A78" s="14"/>
      <c r="B78" s="1"/>
      <c r="D78" s="49">
        <f t="shared" si="0"/>
        <v>0</v>
      </c>
    </row>
    <row r="79" spans="1:4">
      <c r="A79" s="14"/>
      <c r="B79" s="1"/>
      <c r="D79" s="49">
        <f t="shared" si="0"/>
        <v>0</v>
      </c>
    </row>
    <row r="80" spans="1:4">
      <c r="A80" s="14"/>
      <c r="B80" s="1"/>
      <c r="D80" s="49">
        <f t="shared" si="0"/>
        <v>0</v>
      </c>
    </row>
    <row r="81" spans="1:4">
      <c r="A81" s="14"/>
      <c r="B81" s="1"/>
      <c r="D81" s="49">
        <f t="shared" si="0"/>
        <v>0</v>
      </c>
    </row>
    <row r="82" spans="1:4">
      <c r="A82" s="14"/>
      <c r="B82" s="1"/>
      <c r="D82" s="49">
        <f t="shared" si="0"/>
        <v>0</v>
      </c>
    </row>
    <row r="83" spans="1:4" ht="20.100000000000001" customHeight="1">
      <c r="A83" s="14"/>
      <c r="B83" s="1"/>
      <c r="D83" s="49">
        <f t="shared" si="0"/>
        <v>0</v>
      </c>
    </row>
    <row r="84" spans="1:4" ht="20.100000000000001" customHeight="1">
      <c r="A84" s="14"/>
      <c r="B84" s="1"/>
      <c r="D84" s="49">
        <f t="shared" si="0"/>
        <v>0</v>
      </c>
    </row>
    <row r="85" spans="1:4" ht="20.100000000000001" customHeight="1">
      <c r="A85" s="14"/>
      <c r="B85" s="1"/>
      <c r="D85" s="49">
        <f t="shared" si="0"/>
        <v>0</v>
      </c>
    </row>
    <row r="86" spans="1:4" ht="20.100000000000001" customHeight="1">
      <c r="A86" s="14"/>
      <c r="B86" s="1"/>
      <c r="D86" s="49">
        <f t="shared" si="0"/>
        <v>0</v>
      </c>
    </row>
    <row r="87" spans="1:4" ht="20.100000000000001" customHeight="1">
      <c r="A87" s="14"/>
      <c r="B87" s="1"/>
      <c r="D87" s="49">
        <f t="shared" si="0"/>
        <v>0</v>
      </c>
    </row>
    <row r="88" spans="1:4" ht="20.100000000000001" customHeight="1">
      <c r="A88" s="14"/>
      <c r="B88" s="1"/>
      <c r="D88" s="49">
        <f t="shared" si="0"/>
        <v>0</v>
      </c>
    </row>
    <row r="89" spans="1:4" ht="20.100000000000001" customHeight="1">
      <c r="A89" s="14"/>
      <c r="B89" s="1"/>
      <c r="D89" s="49">
        <f t="shared" ref="D89:D142" si="1">+C89*(100-E89)/100</f>
        <v>0</v>
      </c>
    </row>
    <row r="90" spans="1:4" ht="20.100000000000001" customHeight="1">
      <c r="A90" s="14"/>
      <c r="B90" s="1"/>
      <c r="D90" s="49">
        <f t="shared" si="1"/>
        <v>0</v>
      </c>
    </row>
    <row r="91" spans="1:4">
      <c r="A91" s="14"/>
      <c r="B91" s="1"/>
      <c r="D91" s="49">
        <f t="shared" si="1"/>
        <v>0</v>
      </c>
    </row>
    <row r="92" spans="1:4" ht="20.100000000000001" customHeight="1">
      <c r="A92" s="14"/>
      <c r="B92" s="1"/>
      <c r="D92" s="49">
        <f t="shared" si="1"/>
        <v>0</v>
      </c>
    </row>
    <row r="93" spans="1:4">
      <c r="A93" s="14"/>
      <c r="B93" s="1"/>
      <c r="D93" s="49">
        <f t="shared" si="1"/>
        <v>0</v>
      </c>
    </row>
    <row r="94" spans="1:4" ht="20.100000000000001" customHeight="1">
      <c r="A94" s="14"/>
      <c r="B94" s="1"/>
      <c r="D94" s="49">
        <f t="shared" si="1"/>
        <v>0</v>
      </c>
    </row>
    <row r="95" spans="1:4">
      <c r="A95" s="14"/>
      <c r="B95" s="1"/>
      <c r="D95" s="49">
        <f t="shared" si="1"/>
        <v>0</v>
      </c>
    </row>
    <row r="96" spans="1:4">
      <c r="A96" s="14"/>
      <c r="B96" s="1"/>
      <c r="D96" s="49">
        <f t="shared" si="1"/>
        <v>0</v>
      </c>
    </row>
    <row r="97" spans="1:4">
      <c r="A97" s="14"/>
      <c r="B97" s="1"/>
      <c r="D97" s="49">
        <f t="shared" si="1"/>
        <v>0</v>
      </c>
    </row>
    <row r="98" spans="1:4" ht="20.100000000000001" customHeight="1">
      <c r="A98" s="14"/>
      <c r="B98" s="1"/>
      <c r="D98" s="49">
        <f t="shared" si="1"/>
        <v>0</v>
      </c>
    </row>
    <row r="99" spans="1:4" ht="20.100000000000001" customHeight="1">
      <c r="A99" s="14"/>
      <c r="B99" s="1"/>
      <c r="D99" s="49">
        <f t="shared" si="1"/>
        <v>0</v>
      </c>
    </row>
    <row r="100" spans="1:4" ht="20.100000000000001" customHeight="1">
      <c r="A100" s="14"/>
      <c r="B100" s="1"/>
      <c r="D100" s="49">
        <f t="shared" si="1"/>
        <v>0</v>
      </c>
    </row>
    <row r="101" spans="1:4" ht="20.100000000000001" customHeight="1">
      <c r="A101" s="14"/>
      <c r="B101" s="1"/>
      <c r="D101" s="49">
        <f t="shared" si="1"/>
        <v>0</v>
      </c>
    </row>
    <row r="102" spans="1:4">
      <c r="A102" s="14"/>
      <c r="B102" s="1"/>
      <c r="D102" s="49">
        <f t="shared" si="1"/>
        <v>0</v>
      </c>
    </row>
    <row r="103" spans="1:4">
      <c r="A103" s="14"/>
      <c r="B103" s="1"/>
      <c r="D103" s="49">
        <f t="shared" si="1"/>
        <v>0</v>
      </c>
    </row>
    <row r="104" spans="1:4">
      <c r="A104" s="14"/>
      <c r="B104" s="1"/>
      <c r="D104" s="49">
        <f t="shared" si="1"/>
        <v>0</v>
      </c>
    </row>
    <row r="105" spans="1:4" ht="20.100000000000001" customHeight="1">
      <c r="A105" s="14"/>
      <c r="B105" s="1"/>
      <c r="D105" s="49">
        <f t="shared" si="1"/>
        <v>0</v>
      </c>
    </row>
    <row r="106" spans="1:4">
      <c r="A106" s="14"/>
      <c r="B106" s="1"/>
      <c r="D106" s="49">
        <f t="shared" si="1"/>
        <v>0</v>
      </c>
    </row>
    <row r="107" spans="1:4">
      <c r="A107" s="14"/>
      <c r="B107" s="1"/>
      <c r="D107" s="49">
        <f t="shared" si="1"/>
        <v>0</v>
      </c>
    </row>
    <row r="108" spans="1:4">
      <c r="A108" s="14"/>
      <c r="B108" s="1"/>
      <c r="D108" s="49">
        <f t="shared" si="1"/>
        <v>0</v>
      </c>
    </row>
    <row r="109" spans="1:4" ht="20.100000000000001" customHeight="1">
      <c r="A109" s="14"/>
      <c r="B109" s="1"/>
      <c r="D109" s="49">
        <f t="shared" si="1"/>
        <v>0</v>
      </c>
    </row>
    <row r="110" spans="1:4" ht="20.100000000000001" customHeight="1">
      <c r="A110" s="14"/>
      <c r="B110" s="1"/>
      <c r="D110" s="49">
        <f t="shared" si="1"/>
        <v>0</v>
      </c>
    </row>
    <row r="111" spans="1:4">
      <c r="A111" s="14"/>
      <c r="B111" s="1"/>
      <c r="D111" s="49">
        <f t="shared" si="1"/>
        <v>0</v>
      </c>
    </row>
    <row r="112" spans="1:4">
      <c r="A112" s="14"/>
      <c r="B112" s="1"/>
      <c r="D112" s="49">
        <f t="shared" si="1"/>
        <v>0</v>
      </c>
    </row>
    <row r="113" spans="1:4">
      <c r="A113" s="14"/>
      <c r="B113" s="1"/>
      <c r="D113" s="49">
        <f t="shared" si="1"/>
        <v>0</v>
      </c>
    </row>
    <row r="114" spans="1:4">
      <c r="A114" s="14"/>
      <c r="B114" s="1"/>
      <c r="D114" s="49">
        <f t="shared" si="1"/>
        <v>0</v>
      </c>
    </row>
    <row r="115" spans="1:4">
      <c r="A115" s="14"/>
      <c r="B115" s="1"/>
      <c r="D115" s="49">
        <f t="shared" si="1"/>
        <v>0</v>
      </c>
    </row>
    <row r="116" spans="1:4">
      <c r="A116" s="14"/>
      <c r="B116" s="1"/>
      <c r="D116" s="49">
        <f t="shared" si="1"/>
        <v>0</v>
      </c>
    </row>
    <row r="117" spans="1:4" ht="20.100000000000001" customHeight="1">
      <c r="A117" s="14"/>
      <c r="B117" s="1"/>
      <c r="D117" s="49">
        <f t="shared" si="1"/>
        <v>0</v>
      </c>
    </row>
    <row r="118" spans="1:4" ht="20.100000000000001" customHeight="1">
      <c r="A118" s="14"/>
      <c r="B118" s="1"/>
      <c r="D118" s="49">
        <f t="shared" si="1"/>
        <v>0</v>
      </c>
    </row>
    <row r="119" spans="1:4" ht="20.100000000000001" customHeight="1">
      <c r="A119" s="14"/>
      <c r="B119" s="1"/>
      <c r="D119" s="49">
        <f t="shared" si="1"/>
        <v>0</v>
      </c>
    </row>
    <row r="120" spans="1:4" ht="20.100000000000001" customHeight="1">
      <c r="A120" s="14"/>
      <c r="B120" s="1"/>
      <c r="D120" s="49">
        <f t="shared" si="1"/>
        <v>0</v>
      </c>
    </row>
    <row r="121" spans="1:4">
      <c r="A121" s="14"/>
      <c r="B121" s="1"/>
      <c r="D121" s="49">
        <f t="shared" si="1"/>
        <v>0</v>
      </c>
    </row>
    <row r="122" spans="1:4" ht="20.100000000000001" customHeight="1">
      <c r="A122" s="14"/>
      <c r="B122" s="1"/>
      <c r="D122" s="49">
        <f t="shared" si="1"/>
        <v>0</v>
      </c>
    </row>
    <row r="123" spans="1:4" ht="20.100000000000001" customHeight="1">
      <c r="A123" s="14"/>
      <c r="B123" s="1"/>
      <c r="D123" s="49">
        <f t="shared" si="1"/>
        <v>0</v>
      </c>
    </row>
    <row r="124" spans="1:4" ht="20.100000000000001" customHeight="1">
      <c r="A124" s="14"/>
      <c r="B124" s="1"/>
      <c r="D124" s="49">
        <f t="shared" si="1"/>
        <v>0</v>
      </c>
    </row>
    <row r="125" spans="1:4" ht="20.100000000000001" customHeight="1">
      <c r="A125" s="14"/>
      <c r="B125" s="1"/>
      <c r="D125" s="49">
        <f t="shared" si="1"/>
        <v>0</v>
      </c>
    </row>
    <row r="126" spans="1:4" ht="20.100000000000001" customHeight="1">
      <c r="A126" s="14"/>
      <c r="B126" s="1"/>
      <c r="D126" s="49">
        <f t="shared" si="1"/>
        <v>0</v>
      </c>
    </row>
    <row r="127" spans="1:4" ht="20.100000000000001" customHeight="1">
      <c r="A127" s="14"/>
      <c r="B127" s="1"/>
      <c r="D127" s="49">
        <f t="shared" si="1"/>
        <v>0</v>
      </c>
    </row>
    <row r="128" spans="1:4" ht="20.100000000000001" customHeight="1">
      <c r="A128" s="14"/>
      <c r="B128" s="1"/>
      <c r="D128" s="49">
        <f t="shared" si="1"/>
        <v>0</v>
      </c>
    </row>
    <row r="129" spans="1:4" ht="20.100000000000001" customHeight="1">
      <c r="A129" s="14"/>
      <c r="B129" s="1"/>
      <c r="D129" s="49">
        <f t="shared" si="1"/>
        <v>0</v>
      </c>
    </row>
    <row r="130" spans="1:4">
      <c r="A130" s="14"/>
      <c r="B130" s="1"/>
      <c r="D130" s="49">
        <f t="shared" si="1"/>
        <v>0</v>
      </c>
    </row>
    <row r="131" spans="1:4" ht="20.100000000000001" customHeight="1">
      <c r="A131" s="14"/>
      <c r="B131" s="1"/>
      <c r="D131" s="49">
        <f t="shared" si="1"/>
        <v>0</v>
      </c>
    </row>
    <row r="132" spans="1:4">
      <c r="A132" s="14"/>
      <c r="B132" s="1"/>
      <c r="D132" s="49">
        <f t="shared" si="1"/>
        <v>0</v>
      </c>
    </row>
    <row r="133" spans="1:4">
      <c r="A133" s="14"/>
      <c r="B133" s="1"/>
      <c r="D133" s="49">
        <f t="shared" si="1"/>
        <v>0</v>
      </c>
    </row>
    <row r="134" spans="1:4">
      <c r="A134" s="14"/>
      <c r="D134" s="49">
        <f t="shared" si="1"/>
        <v>0</v>
      </c>
    </row>
    <row r="135" spans="1:4">
      <c r="A135" s="14"/>
      <c r="D135" s="49">
        <f t="shared" si="1"/>
        <v>0</v>
      </c>
    </row>
    <row r="136" spans="1:4">
      <c r="A136" s="14"/>
      <c r="D136" s="49">
        <f t="shared" si="1"/>
        <v>0</v>
      </c>
    </row>
    <row r="137" spans="1:4">
      <c r="A137" s="14"/>
      <c r="D137" s="49">
        <f t="shared" si="1"/>
        <v>0</v>
      </c>
    </row>
    <row r="138" spans="1:4">
      <c r="A138" s="14"/>
      <c r="D138" s="49">
        <f t="shared" si="1"/>
        <v>0</v>
      </c>
    </row>
    <row r="139" spans="1:4">
      <c r="A139" s="14"/>
      <c r="D139" s="49">
        <f t="shared" si="1"/>
        <v>0</v>
      </c>
    </row>
    <row r="140" spans="1:4">
      <c r="A140" s="14"/>
      <c r="D140" s="49">
        <f t="shared" si="1"/>
        <v>0</v>
      </c>
    </row>
    <row r="141" spans="1:4">
      <c r="A141" s="14"/>
      <c r="D141" s="49">
        <f t="shared" si="1"/>
        <v>0</v>
      </c>
    </row>
    <row r="142" spans="1:4">
      <c r="A142" s="14"/>
      <c r="D142" s="49">
        <f t="shared" si="1"/>
        <v>0</v>
      </c>
    </row>
    <row r="143" spans="1:4">
      <c r="A143" s="14"/>
    </row>
    <row r="144" spans="1:4">
      <c r="A144" s="14"/>
    </row>
    <row r="145" spans="1:1">
      <c r="A145" s="14"/>
    </row>
    <row r="146" spans="1:1">
      <c r="A146" s="14"/>
    </row>
    <row r="147" spans="1:1">
      <c r="A147" s="14"/>
    </row>
    <row r="148" spans="1:1">
      <c r="A148" s="14"/>
    </row>
    <row r="149" spans="1:1">
      <c r="A149" s="14"/>
    </row>
    <row r="150" spans="1:1">
      <c r="A150" s="14"/>
    </row>
    <row r="151" spans="1:1">
      <c r="A151" s="14"/>
    </row>
    <row r="152" spans="1:1">
      <c r="A152" s="14"/>
    </row>
    <row r="153" spans="1:1">
      <c r="A153" s="14"/>
    </row>
    <row r="154" spans="1:1">
      <c r="A154" s="14"/>
    </row>
    <row r="155" spans="1:1">
      <c r="A155" s="14"/>
    </row>
    <row r="156" spans="1:1">
      <c r="A156" s="14"/>
    </row>
    <row r="157" spans="1:1">
      <c r="A157" s="14"/>
    </row>
    <row r="158" spans="1:1">
      <c r="A158" s="14"/>
    </row>
    <row r="159" spans="1:1">
      <c r="A159" s="14"/>
    </row>
    <row r="160" spans="1:1">
      <c r="A160" s="14"/>
    </row>
  </sheetData>
  <autoFilter ref="B6:B175"/>
  <customSheetViews>
    <customSheetView guid="{0844CA05-8743-4C94-A064-2B8F7267080E}" showAutoFilter="1">
      <pane ySplit="6" topLeftCell="A34" activePane="bottomLeft" state="frozen"/>
      <selection pane="bottomLeft" activeCell="I43" sqref="I43"/>
      <pageMargins left="0.7" right="0.7" top="0.75" bottom="0.75" header="0.3" footer="0.3"/>
      <pageSetup paperSize="9" orientation="portrait" r:id="rId1"/>
      <autoFilter ref="B1"/>
    </customSheetView>
    <customSheetView guid="{257C13E9-7F11-4D3D-B195-760B62ED7EA1}" showAutoFilter="1">
      <pane ySplit="6" topLeftCell="A34" activePane="bottomLeft" state="frozen"/>
      <selection pane="bottomLeft" activeCell="I43" sqref="I43"/>
      <pageMargins left="0.7" right="0.7" top="0.75" bottom="0.75" header="0.3" footer="0.3"/>
      <pageSetup paperSize="9" orientation="portrait" r:id="rId2"/>
      <autoFilter ref="B1"/>
    </customSheetView>
    <customSheetView guid="{7009FCE3-6810-450D-8A6C-9CEA3E9B616C}" showAutoFilter="1">
      <pane ySplit="5" topLeftCell="A34" activePane="bottomLeft" state="frozen"/>
      <selection pane="bottomLeft" activeCell="I43" sqref="I43"/>
      <pageMargins left="0.7" right="0.7" top="0.75" bottom="0.75" header="0.3" footer="0.3"/>
      <pageSetup paperSize="9" orientation="portrait" r:id="rId3"/>
      <autoFilter ref="B1"/>
    </customSheetView>
  </customSheetViews>
  <mergeCells count="39">
    <mergeCell ref="C44:J44"/>
    <mergeCell ref="C39:J39"/>
    <mergeCell ref="H38:I38"/>
    <mergeCell ref="C31:J31"/>
    <mergeCell ref="C30:J30"/>
    <mergeCell ref="A15:A16"/>
    <mergeCell ref="C15:J15"/>
    <mergeCell ref="C16:J16"/>
    <mergeCell ref="C12:J12"/>
    <mergeCell ref="C13:J13"/>
    <mergeCell ref="C10:J10"/>
    <mergeCell ref="C7:J7"/>
    <mergeCell ref="A1:L1"/>
    <mergeCell ref="A2:B2"/>
    <mergeCell ref="C2:F2"/>
    <mergeCell ref="G2:H2"/>
    <mergeCell ref="I2:J2"/>
    <mergeCell ref="K2:L2"/>
    <mergeCell ref="A4:B4"/>
    <mergeCell ref="C4:F4"/>
    <mergeCell ref="G4:H4"/>
    <mergeCell ref="I4:J4"/>
    <mergeCell ref="A5:B5"/>
    <mergeCell ref="C45:J45"/>
    <mergeCell ref="C43:J43"/>
    <mergeCell ref="A3:B3"/>
    <mergeCell ref="C3:F3"/>
    <mergeCell ref="K3:L3"/>
    <mergeCell ref="K4:L4"/>
    <mergeCell ref="C41:J41"/>
    <mergeCell ref="H23:I23"/>
    <mergeCell ref="G3:H3"/>
    <mergeCell ref="I3:J3"/>
    <mergeCell ref="C36:J36"/>
    <mergeCell ref="C21:J21"/>
    <mergeCell ref="C5:F5"/>
    <mergeCell ref="G5:J5"/>
    <mergeCell ref="C25:J25"/>
    <mergeCell ref="C40:J40"/>
  </mergeCells>
  <pageMargins left="0.7" right="0.7" top="0.75" bottom="0.75" header="0.3" footer="0.3"/>
  <pageSetup paperSize="9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7030A0"/>
  </sheetPr>
  <dimension ref="A1:M157"/>
  <sheetViews>
    <sheetView workbookViewId="0">
      <pane xSplit="1" ySplit="6" topLeftCell="B37" activePane="bottomRight" state="frozen"/>
      <selection pane="topRight" activeCell="B1" sqref="B1"/>
      <selection pane="bottomLeft" activeCell="A7" sqref="A7"/>
      <selection pane="bottomRight" activeCell="L48" sqref="L48"/>
    </sheetView>
  </sheetViews>
  <sheetFormatPr defaultRowHeight="15.75"/>
  <cols>
    <col min="1" max="1" width="11" style="53" customWidth="1"/>
    <col min="2" max="10" width="10.140625" style="16" customWidth="1"/>
    <col min="11" max="11" width="12.42578125" style="597" customWidth="1"/>
    <col min="12" max="12" width="45.42578125" style="15" customWidth="1"/>
    <col min="13" max="16384" width="9.140625" style="6"/>
  </cols>
  <sheetData>
    <row r="1" spans="1:13" s="3" customFormat="1" ht="30.75" customHeight="1" thickTop="1">
      <c r="A1" s="829" t="s">
        <v>430</v>
      </c>
      <c r="B1" s="830"/>
      <c r="C1" s="830"/>
      <c r="D1" s="830"/>
      <c r="E1" s="830"/>
      <c r="F1" s="830"/>
      <c r="G1" s="830"/>
      <c r="H1" s="830"/>
      <c r="I1" s="830"/>
      <c r="J1" s="830"/>
      <c r="K1" s="830"/>
      <c r="L1" s="831"/>
      <c r="M1" s="2"/>
    </row>
    <row r="2" spans="1:13" ht="20.25" customHeight="1">
      <c r="A2" s="823" t="s">
        <v>157</v>
      </c>
      <c r="B2" s="824"/>
      <c r="C2" s="820" t="s">
        <v>164</v>
      </c>
      <c r="D2" s="821"/>
      <c r="E2" s="821"/>
      <c r="F2" s="822"/>
      <c r="G2" s="832" t="s">
        <v>267</v>
      </c>
      <c r="H2" s="833"/>
      <c r="I2" s="816" t="s">
        <v>158</v>
      </c>
      <c r="J2" s="817"/>
      <c r="K2" s="825"/>
      <c r="L2" s="826"/>
      <c r="M2" s="5"/>
    </row>
    <row r="3" spans="1:13" ht="20.25" customHeight="1">
      <c r="A3" s="823" t="s">
        <v>159</v>
      </c>
      <c r="B3" s="824"/>
      <c r="C3" s="820"/>
      <c r="D3" s="821"/>
      <c r="E3" s="821"/>
      <c r="F3" s="822"/>
      <c r="G3" s="844" t="s">
        <v>243</v>
      </c>
      <c r="H3" s="845"/>
      <c r="I3" s="816" t="s">
        <v>160</v>
      </c>
      <c r="J3" s="817"/>
      <c r="K3" s="825"/>
      <c r="L3" s="826"/>
      <c r="M3" s="5"/>
    </row>
    <row r="4" spans="1:13" ht="20.25" customHeight="1">
      <c r="A4" s="823" t="s">
        <v>161</v>
      </c>
      <c r="B4" s="824"/>
      <c r="C4" s="820" t="s">
        <v>166</v>
      </c>
      <c r="D4" s="821"/>
      <c r="E4" s="821"/>
      <c r="F4" s="822"/>
      <c r="G4" s="844"/>
      <c r="H4" s="845"/>
      <c r="I4" s="816" t="s">
        <v>162</v>
      </c>
      <c r="J4" s="817"/>
      <c r="K4" s="827" t="s">
        <v>205</v>
      </c>
      <c r="L4" s="828"/>
      <c r="M4" s="5"/>
    </row>
    <row r="5" spans="1:13" ht="89.25" customHeight="1" thickBot="1">
      <c r="A5" s="849" t="s">
        <v>163</v>
      </c>
      <c r="B5" s="850"/>
      <c r="C5" s="846" t="s">
        <v>167</v>
      </c>
      <c r="D5" s="847"/>
      <c r="E5" s="847"/>
      <c r="F5" s="848"/>
      <c r="G5" s="851"/>
      <c r="H5" s="852"/>
      <c r="I5" s="816" t="s">
        <v>255</v>
      </c>
      <c r="J5" s="817"/>
      <c r="K5" s="818" t="s">
        <v>1460</v>
      </c>
      <c r="L5" s="819"/>
      <c r="M5" s="5"/>
    </row>
    <row r="6" spans="1:13" s="3" customFormat="1" ht="27" customHeight="1" thickTop="1" thickBot="1">
      <c r="A6" s="8" t="s">
        <v>0</v>
      </c>
      <c r="B6" s="9" t="s">
        <v>1</v>
      </c>
      <c r="C6" s="9" t="s">
        <v>2</v>
      </c>
      <c r="D6" s="9" t="s">
        <v>3</v>
      </c>
      <c r="E6" s="9" t="s">
        <v>4</v>
      </c>
      <c r="F6" s="9" t="s">
        <v>5</v>
      </c>
      <c r="G6" s="9" t="s">
        <v>6</v>
      </c>
      <c r="H6" s="9" t="s">
        <v>7</v>
      </c>
      <c r="I6" s="9" t="s">
        <v>8</v>
      </c>
      <c r="J6" s="9" t="s">
        <v>9</v>
      </c>
      <c r="K6" s="692" t="s">
        <v>1458</v>
      </c>
      <c r="L6" s="10" t="s">
        <v>10</v>
      </c>
      <c r="M6" s="2"/>
    </row>
    <row r="7" spans="1:13" ht="20.100000000000001" customHeight="1" thickTop="1">
      <c r="A7" s="11">
        <v>40586</v>
      </c>
      <c r="B7" s="12" t="s">
        <v>30</v>
      </c>
      <c r="C7" s="842" t="s">
        <v>31</v>
      </c>
      <c r="D7" s="842"/>
      <c r="E7" s="842"/>
      <c r="F7" s="842"/>
      <c r="G7" s="842"/>
      <c r="H7" s="842"/>
      <c r="I7" s="842"/>
      <c r="J7" s="842"/>
      <c r="K7" s="569"/>
      <c r="L7" s="13"/>
    </row>
    <row r="8" spans="1:13" ht="35.25" customHeight="1">
      <c r="A8" s="14">
        <v>40595</v>
      </c>
      <c r="B8" s="1" t="s">
        <v>30</v>
      </c>
      <c r="C8" s="843" t="s">
        <v>459</v>
      </c>
      <c r="D8" s="843"/>
      <c r="E8" s="843"/>
      <c r="F8" s="843"/>
      <c r="G8" s="843"/>
      <c r="H8" s="843"/>
      <c r="I8" s="843"/>
      <c r="J8" s="843"/>
      <c r="K8" s="570"/>
    </row>
    <row r="9" spans="1:13" ht="20.100000000000001" customHeight="1">
      <c r="A9" s="14">
        <v>40619</v>
      </c>
      <c r="B9" s="1" t="s">
        <v>116</v>
      </c>
      <c r="C9" s="1"/>
      <c r="D9" s="1"/>
      <c r="E9" s="1"/>
      <c r="F9" s="1"/>
      <c r="G9" s="1"/>
      <c r="H9" s="16" t="s">
        <v>36</v>
      </c>
      <c r="J9" s="1"/>
      <c r="K9" s="623"/>
      <c r="L9" s="15" t="s">
        <v>35</v>
      </c>
    </row>
    <row r="10" spans="1:13" ht="20.100000000000001" customHeight="1">
      <c r="A10" s="14">
        <v>40735</v>
      </c>
      <c r="B10" s="1" t="s">
        <v>20</v>
      </c>
      <c r="C10" s="843" t="s">
        <v>47</v>
      </c>
      <c r="D10" s="843"/>
      <c r="E10" s="843"/>
      <c r="F10" s="843"/>
      <c r="G10" s="843"/>
      <c r="H10" s="843"/>
      <c r="I10" s="843"/>
      <c r="J10" s="843"/>
      <c r="K10" s="570"/>
    </row>
    <row r="11" spans="1:13" ht="20.100000000000001" customHeight="1">
      <c r="A11" s="14">
        <v>40746</v>
      </c>
      <c r="B11" s="1" t="s">
        <v>116</v>
      </c>
      <c r="C11" s="1"/>
      <c r="D11" s="1"/>
      <c r="E11" s="1"/>
      <c r="F11" s="1"/>
      <c r="G11" s="1"/>
      <c r="H11" s="1" t="s">
        <v>36</v>
      </c>
      <c r="I11" s="1"/>
      <c r="J11" s="1"/>
      <c r="K11" s="623"/>
      <c r="L11" s="15" t="s">
        <v>70</v>
      </c>
    </row>
    <row r="12" spans="1:13" ht="20.100000000000001" customHeight="1" thickBot="1">
      <c r="A12" s="17">
        <v>40752</v>
      </c>
      <c r="B12" s="18" t="s">
        <v>11</v>
      </c>
      <c r="C12" s="19">
        <v>120</v>
      </c>
      <c r="D12" s="19">
        <v>114</v>
      </c>
      <c r="E12" s="19">
        <v>5</v>
      </c>
      <c r="F12" s="19" t="s">
        <v>63</v>
      </c>
      <c r="G12" s="19">
        <v>160</v>
      </c>
      <c r="H12" s="18"/>
      <c r="I12" s="18"/>
      <c r="J12" s="18"/>
      <c r="K12" s="18"/>
      <c r="L12" s="20" t="s">
        <v>460</v>
      </c>
    </row>
    <row r="13" spans="1:13" ht="16.5" thickTop="1">
      <c r="A13" s="21">
        <v>40976</v>
      </c>
      <c r="B13" s="22" t="s">
        <v>121</v>
      </c>
      <c r="C13" s="834" t="s">
        <v>122</v>
      </c>
      <c r="D13" s="835"/>
      <c r="E13" s="835"/>
      <c r="F13" s="835"/>
      <c r="G13" s="835"/>
      <c r="H13" s="835"/>
      <c r="I13" s="835"/>
      <c r="J13" s="836"/>
      <c r="K13" s="564"/>
      <c r="L13" s="23"/>
    </row>
    <row r="14" spans="1:13" ht="20.100000000000001" customHeight="1">
      <c r="A14" s="14">
        <v>41000</v>
      </c>
      <c r="B14" s="1" t="s">
        <v>116</v>
      </c>
      <c r="C14" s="1"/>
      <c r="D14" s="1"/>
      <c r="E14" s="1"/>
      <c r="F14" s="1"/>
      <c r="G14" s="1"/>
      <c r="H14" s="1"/>
      <c r="I14" s="1"/>
      <c r="J14" s="1"/>
      <c r="K14" s="623"/>
      <c r="L14" s="15" t="s">
        <v>128</v>
      </c>
    </row>
    <row r="15" spans="1:13" ht="37.5" customHeight="1">
      <c r="A15" s="14">
        <v>41072</v>
      </c>
      <c r="B15" s="1" t="s">
        <v>20</v>
      </c>
      <c r="C15" s="843" t="s">
        <v>141</v>
      </c>
      <c r="D15" s="843"/>
      <c r="E15" s="843"/>
      <c r="F15" s="843"/>
      <c r="G15" s="843"/>
      <c r="H15" s="843"/>
      <c r="I15" s="843"/>
      <c r="J15" s="843"/>
      <c r="K15" s="570"/>
    </row>
    <row r="16" spans="1:13" ht="42.75" customHeight="1">
      <c r="A16" s="14">
        <v>41077</v>
      </c>
      <c r="B16" s="1" t="s">
        <v>27</v>
      </c>
      <c r="C16" s="843" t="s">
        <v>461</v>
      </c>
      <c r="D16" s="843"/>
      <c r="E16" s="843"/>
      <c r="F16" s="843"/>
      <c r="G16" s="843"/>
      <c r="H16" s="843"/>
      <c r="I16" s="843"/>
      <c r="J16" s="843"/>
      <c r="K16" s="570"/>
    </row>
    <row r="17" spans="1:12" ht="21.75" customHeight="1">
      <c r="A17" s="24">
        <v>40726</v>
      </c>
      <c r="B17" s="25" t="s">
        <v>11</v>
      </c>
      <c r="C17" s="19">
        <v>80</v>
      </c>
      <c r="D17" s="26">
        <v>77</v>
      </c>
      <c r="E17" s="19">
        <v>5</v>
      </c>
      <c r="F17" s="19" t="s">
        <v>63</v>
      </c>
      <c r="G17" s="19">
        <v>80</v>
      </c>
      <c r="H17" s="18"/>
      <c r="I17" s="25"/>
      <c r="J17" s="25"/>
      <c r="K17" s="25"/>
      <c r="L17" s="27" t="s">
        <v>462</v>
      </c>
    </row>
    <row r="18" spans="1:12" ht="20.100000000000001" customHeight="1">
      <c r="A18" s="14">
        <v>41096</v>
      </c>
      <c r="B18" s="1" t="s">
        <v>20</v>
      </c>
      <c r="C18" s="837" t="s">
        <v>143</v>
      </c>
      <c r="D18" s="841"/>
      <c r="E18" s="841"/>
      <c r="F18" s="841"/>
      <c r="G18" s="841"/>
      <c r="H18" s="841"/>
      <c r="I18" s="841"/>
      <c r="J18" s="838"/>
      <c r="K18" s="566"/>
    </row>
    <row r="19" spans="1:12" ht="20.100000000000001" customHeight="1">
      <c r="A19" s="24">
        <v>41106</v>
      </c>
      <c r="B19" s="25" t="s">
        <v>11</v>
      </c>
      <c r="C19" s="28">
        <v>65</v>
      </c>
      <c r="D19" s="29">
        <f>C19*(100-E19)/100</f>
        <v>61.75</v>
      </c>
      <c r="E19" s="28">
        <v>5</v>
      </c>
      <c r="F19" s="28"/>
      <c r="G19" s="28">
        <v>125</v>
      </c>
      <c r="H19" s="30"/>
      <c r="I19" s="28"/>
      <c r="J19" s="28"/>
      <c r="K19" s="28"/>
      <c r="L19" s="31" t="s">
        <v>152</v>
      </c>
    </row>
    <row r="20" spans="1:12" ht="20.100000000000001" customHeight="1" thickBot="1">
      <c r="A20" s="32">
        <v>41115</v>
      </c>
      <c r="B20" s="33" t="s">
        <v>116</v>
      </c>
      <c r="C20" s="34"/>
      <c r="D20" s="35"/>
      <c r="E20" s="34"/>
      <c r="F20" s="34"/>
      <c r="G20" s="34"/>
      <c r="H20" s="33"/>
      <c r="I20" s="34"/>
      <c r="J20" s="34"/>
      <c r="K20" s="34"/>
      <c r="L20" s="36" t="s">
        <v>463</v>
      </c>
    </row>
    <row r="21" spans="1:12" ht="20.100000000000001" customHeight="1" thickTop="1">
      <c r="A21" s="11">
        <v>41288</v>
      </c>
      <c r="B21" s="12" t="s">
        <v>116</v>
      </c>
      <c r="C21" s="12"/>
      <c r="D21" s="37"/>
      <c r="E21" s="12"/>
      <c r="F21" s="12"/>
      <c r="G21" s="12"/>
      <c r="H21" s="839" t="s">
        <v>191</v>
      </c>
      <c r="I21" s="840"/>
      <c r="J21" s="12"/>
      <c r="K21" s="645"/>
      <c r="L21" s="15" t="s">
        <v>464</v>
      </c>
    </row>
    <row r="22" spans="1:12" ht="20.100000000000001" customHeight="1">
      <c r="A22" s="38">
        <v>41309</v>
      </c>
      <c r="B22" s="39" t="s">
        <v>11</v>
      </c>
      <c r="C22" s="40">
        <v>100</v>
      </c>
      <c r="D22" s="40">
        <f t="shared" ref="D22:D84" si="0">C22*(100-E22)/100</f>
        <v>95</v>
      </c>
      <c r="E22" s="40">
        <v>5</v>
      </c>
      <c r="F22" s="40"/>
      <c r="G22" s="40">
        <v>160</v>
      </c>
      <c r="H22" s="40"/>
      <c r="I22" s="40"/>
      <c r="J22" s="40"/>
      <c r="K22" s="40"/>
      <c r="L22" s="41" t="s">
        <v>199</v>
      </c>
    </row>
    <row r="23" spans="1:12" ht="20.100000000000001" customHeight="1">
      <c r="A23" s="24">
        <v>41522</v>
      </c>
      <c r="B23" s="25" t="s">
        <v>11</v>
      </c>
      <c r="C23" s="29">
        <v>50</v>
      </c>
      <c r="D23" s="29">
        <f t="shared" si="0"/>
        <v>47.5</v>
      </c>
      <c r="E23" s="29">
        <v>5</v>
      </c>
      <c r="F23" s="29"/>
      <c r="G23" s="29">
        <v>150</v>
      </c>
      <c r="H23" s="29"/>
      <c r="I23" s="29"/>
      <c r="J23" s="29"/>
      <c r="K23" s="29"/>
      <c r="L23" s="31" t="s">
        <v>17</v>
      </c>
    </row>
    <row r="24" spans="1:12" ht="20.100000000000001" customHeight="1">
      <c r="A24" s="14">
        <v>41523</v>
      </c>
      <c r="B24" s="1" t="s">
        <v>116</v>
      </c>
      <c r="C24" s="26"/>
      <c r="D24" s="26"/>
      <c r="E24" s="26"/>
      <c r="F24" s="26"/>
      <c r="G24" s="26"/>
      <c r="H24" s="26"/>
      <c r="I24" s="26"/>
      <c r="J24" s="26"/>
      <c r="K24" s="26"/>
      <c r="L24" s="15" t="s">
        <v>465</v>
      </c>
    </row>
    <row r="25" spans="1:12" ht="20.100000000000001" customHeight="1">
      <c r="A25" s="14">
        <v>41570</v>
      </c>
      <c r="B25" s="1" t="s">
        <v>20</v>
      </c>
      <c r="C25" s="837" t="s">
        <v>466</v>
      </c>
      <c r="D25" s="841"/>
      <c r="E25" s="841"/>
      <c r="F25" s="841"/>
      <c r="G25" s="841"/>
      <c r="H25" s="841"/>
      <c r="I25" s="841"/>
      <c r="J25" s="838"/>
      <c r="K25" s="566"/>
    </row>
    <row r="26" spans="1:12" ht="21" customHeight="1">
      <c r="A26" s="856">
        <v>41586</v>
      </c>
      <c r="B26" s="1" t="s">
        <v>55</v>
      </c>
      <c r="C26" s="837" t="s">
        <v>240</v>
      </c>
      <c r="D26" s="841"/>
      <c r="E26" s="841"/>
      <c r="F26" s="841"/>
      <c r="G26" s="841"/>
      <c r="H26" s="841"/>
      <c r="I26" s="841"/>
      <c r="J26" s="838"/>
      <c r="K26" s="566"/>
    </row>
    <row r="27" spans="1:12" ht="20.100000000000001" customHeight="1">
      <c r="A27" s="857"/>
      <c r="B27" s="1" t="s">
        <v>20</v>
      </c>
      <c r="C27" s="837" t="s">
        <v>467</v>
      </c>
      <c r="D27" s="841"/>
      <c r="E27" s="841"/>
      <c r="F27" s="841"/>
      <c r="G27" s="841"/>
      <c r="H27" s="841"/>
      <c r="I27" s="841"/>
      <c r="J27" s="838"/>
      <c r="K27" s="566"/>
    </row>
    <row r="28" spans="1:12" ht="16.5" thickBot="1">
      <c r="A28" s="858"/>
      <c r="B28" s="33" t="s">
        <v>18</v>
      </c>
      <c r="C28" s="859" t="s">
        <v>246</v>
      </c>
      <c r="D28" s="860"/>
      <c r="E28" s="860"/>
      <c r="F28" s="860"/>
      <c r="G28" s="860"/>
      <c r="H28" s="860"/>
      <c r="I28" s="860"/>
      <c r="J28" s="861"/>
      <c r="K28" s="574"/>
      <c r="L28" s="36"/>
    </row>
    <row r="29" spans="1:12" ht="20.100000000000001" customHeight="1" thickTop="1">
      <c r="A29" s="11">
        <v>41754</v>
      </c>
      <c r="B29" s="12" t="s">
        <v>11</v>
      </c>
      <c r="C29" s="37">
        <v>45</v>
      </c>
      <c r="D29" s="37">
        <f t="shared" si="0"/>
        <v>42.75</v>
      </c>
      <c r="E29" s="37">
        <v>5</v>
      </c>
      <c r="F29" s="37"/>
      <c r="G29" s="37">
        <v>150</v>
      </c>
      <c r="H29" s="37"/>
      <c r="I29" s="37"/>
      <c r="J29" s="37"/>
      <c r="K29" s="37"/>
      <c r="L29" s="13" t="s">
        <v>284</v>
      </c>
    </row>
    <row r="30" spans="1:12">
      <c r="A30" s="14">
        <v>41812</v>
      </c>
      <c r="B30" s="1" t="s">
        <v>116</v>
      </c>
      <c r="C30" s="26"/>
      <c r="D30" s="26"/>
      <c r="E30" s="26"/>
      <c r="F30" s="26"/>
      <c r="G30" s="26"/>
      <c r="H30" s="837" t="s">
        <v>191</v>
      </c>
      <c r="I30" s="838"/>
      <c r="J30" s="26"/>
      <c r="K30" s="26"/>
      <c r="L30" s="15" t="s">
        <v>313</v>
      </c>
    </row>
    <row r="31" spans="1:12">
      <c r="A31" s="14">
        <v>41867</v>
      </c>
      <c r="B31" s="1" t="s">
        <v>20</v>
      </c>
      <c r="C31" s="853" t="s">
        <v>322</v>
      </c>
      <c r="D31" s="854"/>
      <c r="E31" s="854"/>
      <c r="F31" s="854"/>
      <c r="G31" s="854"/>
      <c r="H31" s="854"/>
      <c r="I31" s="854"/>
      <c r="J31" s="855"/>
      <c r="K31" s="573"/>
    </row>
    <row r="32" spans="1:12" ht="20.100000000000001" customHeight="1">
      <c r="A32" s="14">
        <v>41872</v>
      </c>
      <c r="B32" s="1" t="s">
        <v>11</v>
      </c>
      <c r="C32" s="26">
        <v>55</v>
      </c>
      <c r="D32" s="26">
        <f t="shared" si="0"/>
        <v>54.45</v>
      </c>
      <c r="E32" s="26">
        <v>1</v>
      </c>
      <c r="F32" s="26"/>
      <c r="G32" s="26">
        <v>130</v>
      </c>
      <c r="H32" s="26"/>
      <c r="I32" s="26"/>
      <c r="J32" s="26"/>
      <c r="K32" s="26"/>
      <c r="L32" s="15" t="s">
        <v>326</v>
      </c>
    </row>
    <row r="33" spans="1:12">
      <c r="A33" s="14">
        <v>41879</v>
      </c>
      <c r="B33" s="1" t="s">
        <v>20</v>
      </c>
      <c r="C33" s="853" t="s">
        <v>322</v>
      </c>
      <c r="D33" s="854"/>
      <c r="E33" s="854"/>
      <c r="F33" s="854"/>
      <c r="G33" s="854"/>
      <c r="H33" s="854"/>
      <c r="I33" s="854"/>
      <c r="J33" s="855"/>
      <c r="K33" s="573"/>
    </row>
    <row r="34" spans="1:12" ht="20.100000000000001" customHeight="1">
      <c r="A34" s="38">
        <v>41888</v>
      </c>
      <c r="B34" s="39" t="s">
        <v>11</v>
      </c>
      <c r="C34" s="40">
        <v>30</v>
      </c>
      <c r="D34" s="40">
        <f t="shared" si="0"/>
        <v>29.7</v>
      </c>
      <c r="E34" s="40">
        <v>1</v>
      </c>
      <c r="F34" s="40"/>
      <c r="G34" s="40">
        <v>125</v>
      </c>
      <c r="H34" s="40"/>
      <c r="I34" s="40"/>
      <c r="J34" s="40"/>
      <c r="K34" s="40"/>
      <c r="L34" s="41" t="s">
        <v>346</v>
      </c>
    </row>
    <row r="35" spans="1:12" ht="20.100000000000001" customHeight="1">
      <c r="A35" s="14">
        <v>41895</v>
      </c>
      <c r="B35" s="1" t="s">
        <v>11</v>
      </c>
      <c r="C35" s="26">
        <v>45</v>
      </c>
      <c r="D35" s="26">
        <f t="shared" si="0"/>
        <v>44.55</v>
      </c>
      <c r="E35" s="26">
        <v>1</v>
      </c>
      <c r="F35" s="26"/>
      <c r="G35" s="26">
        <v>125</v>
      </c>
      <c r="H35" s="26"/>
      <c r="I35" s="26"/>
      <c r="J35" s="26"/>
      <c r="K35" s="26"/>
      <c r="L35" s="15" t="s">
        <v>346</v>
      </c>
    </row>
    <row r="36" spans="1:12" ht="33.75" customHeight="1">
      <c r="A36" s="14">
        <v>41933</v>
      </c>
      <c r="B36" s="1" t="s">
        <v>20</v>
      </c>
      <c r="C36" s="853" t="s">
        <v>468</v>
      </c>
      <c r="D36" s="854"/>
      <c r="E36" s="854"/>
      <c r="F36" s="854"/>
      <c r="G36" s="854"/>
      <c r="H36" s="854"/>
      <c r="I36" s="854"/>
      <c r="J36" s="855"/>
      <c r="K36" s="573"/>
    </row>
    <row r="37" spans="1:12" ht="21" customHeight="1">
      <c r="A37" s="14">
        <v>41959</v>
      </c>
      <c r="B37" s="1" t="s">
        <v>116</v>
      </c>
      <c r="C37" s="26"/>
      <c r="D37" s="26"/>
      <c r="E37" s="26"/>
      <c r="F37" s="26"/>
      <c r="G37" s="26"/>
      <c r="H37" s="837" t="s">
        <v>191</v>
      </c>
      <c r="I37" s="838"/>
      <c r="J37" s="26"/>
      <c r="K37" s="26"/>
      <c r="L37" s="42" t="s">
        <v>469</v>
      </c>
    </row>
    <row r="38" spans="1:12" ht="52.5" customHeight="1" thickBot="1">
      <c r="A38" s="43">
        <v>41987</v>
      </c>
      <c r="B38" s="44" t="s">
        <v>18</v>
      </c>
      <c r="C38" s="868" t="s">
        <v>470</v>
      </c>
      <c r="D38" s="869"/>
      <c r="E38" s="869"/>
      <c r="F38" s="869"/>
      <c r="G38" s="869"/>
      <c r="H38" s="869"/>
      <c r="I38" s="869"/>
      <c r="J38" s="870"/>
      <c r="K38" s="577"/>
      <c r="L38" s="45"/>
    </row>
    <row r="39" spans="1:12" ht="16.5" thickTop="1">
      <c r="A39" s="46">
        <v>42021</v>
      </c>
      <c r="B39" s="47" t="s">
        <v>20</v>
      </c>
      <c r="C39" s="865" t="s">
        <v>366</v>
      </c>
      <c r="D39" s="866"/>
      <c r="E39" s="866"/>
      <c r="F39" s="866"/>
      <c r="G39" s="866"/>
      <c r="H39" s="866"/>
      <c r="I39" s="866"/>
      <c r="J39" s="867"/>
      <c r="K39" s="693"/>
      <c r="L39" s="48"/>
    </row>
    <row r="40" spans="1:12" s="52" customFormat="1">
      <c r="A40" s="14">
        <v>42042</v>
      </c>
      <c r="B40" s="1" t="s">
        <v>116</v>
      </c>
      <c r="C40" s="49"/>
      <c r="D40" s="49"/>
      <c r="E40" s="49"/>
      <c r="F40" s="49"/>
      <c r="G40" s="50"/>
      <c r="H40" s="49"/>
      <c r="I40" s="49"/>
      <c r="J40" s="49">
        <v>2745</v>
      </c>
      <c r="K40" s="565"/>
      <c r="L40" s="51" t="s">
        <v>369</v>
      </c>
    </row>
    <row r="41" spans="1:12" ht="27.75" customHeight="1">
      <c r="A41" s="14">
        <v>42073</v>
      </c>
      <c r="B41" s="1" t="s">
        <v>27</v>
      </c>
      <c r="C41" s="853" t="s">
        <v>471</v>
      </c>
      <c r="D41" s="854"/>
      <c r="E41" s="854"/>
      <c r="F41" s="854"/>
      <c r="G41" s="854"/>
      <c r="H41" s="854"/>
      <c r="I41" s="854"/>
      <c r="J41" s="855"/>
      <c r="K41" s="573"/>
    </row>
    <row r="42" spans="1:12" ht="22.5" customHeight="1" thickBot="1">
      <c r="A42" s="356">
        <v>42314</v>
      </c>
      <c r="B42" s="18" t="s">
        <v>55</v>
      </c>
      <c r="C42" s="862" t="s">
        <v>412</v>
      </c>
      <c r="D42" s="863"/>
      <c r="E42" s="863"/>
      <c r="F42" s="863"/>
      <c r="G42" s="863"/>
      <c r="H42" s="863"/>
      <c r="I42" s="863"/>
      <c r="J42" s="864"/>
      <c r="K42" s="575"/>
      <c r="L42" s="20"/>
    </row>
    <row r="43" spans="1:12" ht="20.100000000000001" customHeight="1" thickTop="1">
      <c r="A43" s="361"/>
      <c r="B43" s="362"/>
      <c r="C43" s="362"/>
      <c r="D43" s="363">
        <f t="shared" si="0"/>
        <v>0</v>
      </c>
      <c r="E43" s="363"/>
      <c r="F43" s="363"/>
      <c r="G43" s="363"/>
      <c r="H43" s="363"/>
      <c r="I43" s="363"/>
      <c r="J43" s="363"/>
      <c r="K43" s="363"/>
      <c r="L43" s="364"/>
    </row>
    <row r="44" spans="1:12" ht="20.100000000000001" customHeight="1">
      <c r="A44" s="14"/>
      <c r="B44" s="1"/>
      <c r="C44" s="1"/>
      <c r="D44" s="26">
        <f t="shared" si="0"/>
        <v>0</v>
      </c>
      <c r="E44" s="26"/>
      <c r="F44" s="26"/>
      <c r="G44" s="26"/>
      <c r="H44" s="26" t="s">
        <v>279</v>
      </c>
      <c r="I44" s="26"/>
      <c r="J44" s="26"/>
      <c r="K44" s="26"/>
    </row>
    <row r="45" spans="1:12" ht="20.100000000000001" customHeight="1">
      <c r="A45" s="14"/>
      <c r="B45" s="1"/>
      <c r="C45" s="1"/>
      <c r="D45" s="26">
        <f t="shared" si="0"/>
        <v>0</v>
      </c>
      <c r="E45" s="26"/>
      <c r="F45" s="26"/>
      <c r="G45" s="26"/>
      <c r="H45" s="26"/>
      <c r="I45" s="26"/>
      <c r="J45" s="26"/>
      <c r="K45" s="26"/>
    </row>
    <row r="46" spans="1:12" ht="20.100000000000001" customHeight="1">
      <c r="A46" s="14"/>
      <c r="B46" s="1"/>
      <c r="C46" s="1"/>
      <c r="D46" s="26">
        <f t="shared" si="0"/>
        <v>0</v>
      </c>
      <c r="E46" s="26"/>
      <c r="F46" s="26"/>
      <c r="G46" s="26"/>
      <c r="H46" s="26"/>
      <c r="I46" s="26"/>
      <c r="J46" s="26"/>
      <c r="K46" s="26"/>
    </row>
    <row r="47" spans="1:12">
      <c r="A47" s="14"/>
      <c r="B47" s="1"/>
      <c r="C47" s="1"/>
      <c r="D47" s="26">
        <f t="shared" si="0"/>
        <v>0</v>
      </c>
      <c r="E47" s="26"/>
      <c r="F47" s="26"/>
      <c r="G47" s="26"/>
      <c r="H47" s="26"/>
      <c r="I47" s="26"/>
      <c r="J47" s="26"/>
      <c r="K47" s="26"/>
    </row>
    <row r="48" spans="1:12" ht="20.100000000000001" customHeight="1">
      <c r="A48" s="14"/>
      <c r="B48" s="1"/>
      <c r="C48" s="1"/>
      <c r="D48" s="26">
        <f t="shared" si="0"/>
        <v>0</v>
      </c>
      <c r="E48" s="26"/>
      <c r="F48" s="26"/>
      <c r="G48" s="26"/>
      <c r="H48" s="26"/>
      <c r="I48" s="26"/>
      <c r="J48" s="26"/>
      <c r="K48" s="26"/>
    </row>
    <row r="49" spans="1:11">
      <c r="A49" s="14"/>
      <c r="B49" s="1"/>
      <c r="C49" s="1"/>
      <c r="D49" s="26">
        <f t="shared" si="0"/>
        <v>0</v>
      </c>
      <c r="E49" s="26"/>
      <c r="F49" s="26"/>
      <c r="G49" s="26"/>
      <c r="H49" s="26"/>
      <c r="I49" s="26"/>
      <c r="J49" s="26"/>
      <c r="K49" s="26"/>
    </row>
    <row r="50" spans="1:11">
      <c r="A50" s="14"/>
      <c r="B50" s="1"/>
      <c r="C50" s="1"/>
      <c r="D50" s="26">
        <f t="shared" si="0"/>
        <v>0</v>
      </c>
      <c r="E50" s="26"/>
      <c r="F50" s="26"/>
      <c r="G50" s="26"/>
      <c r="H50" s="26"/>
      <c r="I50" s="26"/>
      <c r="J50" s="26"/>
      <c r="K50" s="26"/>
    </row>
    <row r="51" spans="1:11">
      <c r="A51" s="14"/>
      <c r="B51" s="1"/>
      <c r="C51" s="1"/>
      <c r="D51" s="26">
        <f t="shared" si="0"/>
        <v>0</v>
      </c>
      <c r="E51" s="26"/>
      <c r="F51" s="26"/>
      <c r="G51" s="26"/>
      <c r="H51" s="26"/>
      <c r="I51" s="26"/>
      <c r="J51" s="26"/>
      <c r="K51" s="26"/>
    </row>
    <row r="52" spans="1:11">
      <c r="A52" s="14"/>
      <c r="B52" s="1"/>
      <c r="C52" s="1"/>
      <c r="D52" s="26">
        <f t="shared" si="0"/>
        <v>0</v>
      </c>
      <c r="E52" s="1"/>
      <c r="F52" s="1"/>
      <c r="G52" s="1"/>
      <c r="H52" s="1"/>
      <c r="I52" s="1"/>
      <c r="J52" s="1"/>
      <c r="K52" s="623"/>
    </row>
    <row r="53" spans="1:11">
      <c r="A53" s="14"/>
      <c r="B53" s="1"/>
      <c r="C53" s="1"/>
      <c r="D53" s="26">
        <f t="shared" si="0"/>
        <v>0</v>
      </c>
      <c r="E53" s="1"/>
      <c r="F53" s="1"/>
      <c r="G53" s="1"/>
      <c r="H53" s="1"/>
      <c r="I53" s="1"/>
      <c r="J53" s="1"/>
      <c r="K53" s="623"/>
    </row>
    <row r="54" spans="1:11" ht="20.100000000000001" customHeight="1">
      <c r="A54" s="14"/>
      <c r="B54" s="1"/>
      <c r="C54" s="1"/>
      <c r="D54" s="26">
        <f t="shared" si="0"/>
        <v>0</v>
      </c>
      <c r="E54" s="1"/>
      <c r="F54" s="1"/>
      <c r="G54" s="1"/>
      <c r="H54" s="1"/>
      <c r="I54" s="1"/>
      <c r="J54" s="1"/>
      <c r="K54" s="623"/>
    </row>
    <row r="55" spans="1:11" ht="20.100000000000001" customHeight="1">
      <c r="A55" s="14"/>
      <c r="B55" s="1"/>
      <c r="C55" s="1"/>
      <c r="D55" s="26">
        <f t="shared" si="0"/>
        <v>0</v>
      </c>
      <c r="E55" s="1"/>
      <c r="F55" s="1"/>
      <c r="G55" s="1"/>
      <c r="H55" s="1"/>
      <c r="I55" s="1"/>
      <c r="J55" s="1"/>
      <c r="K55" s="623"/>
    </row>
    <row r="56" spans="1:11">
      <c r="A56" s="14"/>
      <c r="B56" s="1"/>
      <c r="C56" s="1"/>
      <c r="D56" s="26">
        <f t="shared" si="0"/>
        <v>0</v>
      </c>
      <c r="E56" s="1"/>
      <c r="F56" s="1"/>
      <c r="G56" s="1"/>
      <c r="H56" s="1"/>
      <c r="I56" s="1"/>
      <c r="J56" s="1"/>
      <c r="K56" s="623"/>
    </row>
    <row r="57" spans="1:11" ht="20.100000000000001" customHeight="1">
      <c r="A57" s="14"/>
      <c r="B57" s="1"/>
      <c r="C57" s="1"/>
      <c r="D57" s="26">
        <f t="shared" si="0"/>
        <v>0</v>
      </c>
      <c r="E57" s="1"/>
      <c r="F57" s="1"/>
      <c r="G57" s="1"/>
      <c r="H57" s="1"/>
      <c r="I57" s="1"/>
      <c r="J57" s="1"/>
      <c r="K57" s="623"/>
    </row>
    <row r="58" spans="1:11" ht="20.100000000000001" customHeight="1">
      <c r="A58" s="14"/>
      <c r="B58" s="1"/>
      <c r="C58" s="1"/>
      <c r="D58" s="26">
        <f t="shared" si="0"/>
        <v>0</v>
      </c>
      <c r="E58" s="1"/>
      <c r="F58" s="1"/>
      <c r="G58" s="1"/>
      <c r="H58" s="1"/>
      <c r="I58" s="1"/>
      <c r="J58" s="1"/>
      <c r="K58" s="623"/>
    </row>
    <row r="59" spans="1:11" ht="20.100000000000001" customHeight="1">
      <c r="A59" s="14"/>
      <c r="B59" s="1"/>
      <c r="C59" s="1"/>
      <c r="D59" s="26">
        <f t="shared" si="0"/>
        <v>0</v>
      </c>
      <c r="E59" s="1"/>
      <c r="F59" s="1"/>
      <c r="G59" s="1"/>
      <c r="H59" s="1"/>
      <c r="I59" s="1"/>
      <c r="J59" s="1"/>
      <c r="K59" s="623"/>
    </row>
    <row r="60" spans="1:11" ht="20.100000000000001" customHeight="1">
      <c r="A60" s="14"/>
      <c r="B60" s="1"/>
      <c r="C60" s="1"/>
      <c r="D60" s="26">
        <f t="shared" si="0"/>
        <v>0</v>
      </c>
      <c r="E60" s="1"/>
      <c r="F60" s="1"/>
      <c r="G60" s="1"/>
      <c r="H60" s="1"/>
      <c r="I60" s="1"/>
      <c r="J60" s="1"/>
      <c r="K60" s="623"/>
    </row>
    <row r="61" spans="1:11" ht="20.100000000000001" customHeight="1">
      <c r="A61" s="14"/>
      <c r="B61" s="1"/>
      <c r="C61" s="1"/>
      <c r="D61" s="26">
        <f t="shared" si="0"/>
        <v>0</v>
      </c>
      <c r="E61" s="1"/>
      <c r="F61" s="1"/>
      <c r="G61" s="1"/>
      <c r="H61" s="1"/>
      <c r="I61" s="1"/>
      <c r="J61" s="1"/>
      <c r="K61" s="623"/>
    </row>
    <row r="62" spans="1:11" ht="20.100000000000001" customHeight="1">
      <c r="A62" s="14"/>
      <c r="B62" s="1"/>
      <c r="C62" s="1"/>
      <c r="D62" s="26">
        <f t="shared" si="0"/>
        <v>0</v>
      </c>
      <c r="E62" s="1"/>
      <c r="F62" s="1"/>
      <c r="G62" s="1"/>
      <c r="H62" s="1"/>
      <c r="I62" s="1"/>
      <c r="J62" s="1"/>
      <c r="K62" s="623"/>
    </row>
    <row r="63" spans="1:11">
      <c r="A63" s="14"/>
      <c r="B63" s="1"/>
      <c r="C63" s="1"/>
      <c r="D63" s="26">
        <f t="shared" si="0"/>
        <v>0</v>
      </c>
      <c r="E63" s="1"/>
      <c r="F63" s="1"/>
      <c r="G63" s="1"/>
      <c r="H63" s="1"/>
      <c r="I63" s="1"/>
      <c r="J63" s="1"/>
      <c r="K63" s="623"/>
    </row>
    <row r="64" spans="1:11" ht="20.100000000000001" customHeight="1">
      <c r="A64" s="14"/>
      <c r="B64" s="1"/>
      <c r="C64" s="1"/>
      <c r="D64" s="26">
        <f t="shared" si="0"/>
        <v>0</v>
      </c>
      <c r="E64" s="1"/>
      <c r="F64" s="1"/>
      <c r="G64" s="1"/>
      <c r="H64" s="1"/>
      <c r="I64" s="1"/>
      <c r="J64" s="1"/>
      <c r="K64" s="623"/>
    </row>
    <row r="65" spans="1:11" ht="20.100000000000001" customHeight="1">
      <c r="A65" s="14"/>
      <c r="B65" s="1"/>
      <c r="C65" s="1"/>
      <c r="D65" s="26">
        <f t="shared" si="0"/>
        <v>0</v>
      </c>
      <c r="E65" s="1"/>
      <c r="F65" s="1"/>
      <c r="G65" s="1"/>
      <c r="H65" s="1"/>
      <c r="I65" s="1"/>
      <c r="J65" s="1"/>
      <c r="K65" s="623"/>
    </row>
    <row r="66" spans="1:11">
      <c r="A66" s="14"/>
      <c r="B66" s="1"/>
      <c r="C66" s="1"/>
      <c r="D66" s="26">
        <f t="shared" si="0"/>
        <v>0</v>
      </c>
      <c r="E66" s="1"/>
      <c r="F66" s="1"/>
      <c r="G66" s="1"/>
      <c r="H66" s="1"/>
      <c r="I66" s="1"/>
      <c r="J66" s="1"/>
      <c r="K66" s="623"/>
    </row>
    <row r="67" spans="1:11">
      <c r="A67" s="14"/>
      <c r="B67" s="1"/>
      <c r="C67" s="1"/>
      <c r="D67" s="26">
        <f t="shared" si="0"/>
        <v>0</v>
      </c>
      <c r="E67" s="1"/>
      <c r="F67" s="1"/>
      <c r="G67" s="1"/>
      <c r="H67" s="1"/>
      <c r="I67" s="1"/>
      <c r="J67" s="1"/>
      <c r="K67" s="623"/>
    </row>
    <row r="68" spans="1:11">
      <c r="A68" s="14"/>
      <c r="B68" s="1"/>
      <c r="C68" s="1"/>
      <c r="D68" s="26">
        <f t="shared" si="0"/>
        <v>0</v>
      </c>
      <c r="E68" s="1"/>
      <c r="F68" s="1"/>
      <c r="G68" s="1"/>
      <c r="H68" s="1"/>
      <c r="I68" s="1"/>
      <c r="J68" s="1"/>
      <c r="K68" s="623"/>
    </row>
    <row r="69" spans="1:11">
      <c r="A69" s="14"/>
      <c r="B69" s="1"/>
      <c r="C69" s="1"/>
      <c r="D69" s="26">
        <f t="shared" si="0"/>
        <v>0</v>
      </c>
      <c r="E69" s="1"/>
      <c r="F69" s="1"/>
      <c r="G69" s="1"/>
      <c r="H69" s="1"/>
      <c r="I69" s="1"/>
      <c r="J69" s="1"/>
      <c r="K69" s="623"/>
    </row>
    <row r="70" spans="1:11">
      <c r="A70" s="14"/>
      <c r="B70" s="1"/>
      <c r="C70" s="1"/>
      <c r="D70" s="26">
        <f t="shared" si="0"/>
        <v>0</v>
      </c>
      <c r="E70" s="1"/>
      <c r="F70" s="1"/>
      <c r="G70" s="1"/>
      <c r="H70" s="1"/>
      <c r="I70" s="1"/>
      <c r="J70" s="1"/>
      <c r="K70" s="623"/>
    </row>
    <row r="71" spans="1:11">
      <c r="A71" s="14"/>
      <c r="B71" s="1"/>
      <c r="C71" s="1"/>
      <c r="D71" s="26">
        <f t="shared" si="0"/>
        <v>0</v>
      </c>
      <c r="E71" s="1"/>
      <c r="F71" s="1"/>
      <c r="G71" s="1"/>
      <c r="H71" s="1"/>
      <c r="I71" s="1"/>
      <c r="J71" s="1"/>
      <c r="K71" s="623"/>
    </row>
    <row r="72" spans="1:11" ht="20.100000000000001" customHeight="1">
      <c r="A72" s="14"/>
      <c r="B72" s="1"/>
      <c r="C72" s="1"/>
      <c r="D72" s="26">
        <f t="shared" si="0"/>
        <v>0</v>
      </c>
      <c r="E72" s="1"/>
      <c r="F72" s="1"/>
      <c r="G72" s="1"/>
      <c r="H72" s="1"/>
      <c r="I72" s="1"/>
      <c r="J72" s="1"/>
      <c r="K72" s="623"/>
    </row>
    <row r="73" spans="1:11">
      <c r="A73" s="14"/>
      <c r="B73" s="1"/>
      <c r="C73" s="1"/>
      <c r="D73" s="26">
        <f t="shared" si="0"/>
        <v>0</v>
      </c>
      <c r="E73" s="1"/>
      <c r="F73" s="1"/>
      <c r="G73" s="1"/>
      <c r="H73" s="1"/>
      <c r="I73" s="1"/>
      <c r="J73" s="1"/>
      <c r="K73" s="623"/>
    </row>
    <row r="74" spans="1:11" ht="20.100000000000001" customHeight="1">
      <c r="A74" s="14"/>
      <c r="B74" s="1"/>
      <c r="C74" s="1"/>
      <c r="D74" s="26">
        <f t="shared" si="0"/>
        <v>0</v>
      </c>
      <c r="E74" s="1"/>
      <c r="F74" s="1"/>
      <c r="G74" s="1"/>
      <c r="H74" s="1"/>
      <c r="I74" s="1"/>
      <c r="J74" s="1"/>
      <c r="K74" s="623"/>
    </row>
    <row r="75" spans="1:11">
      <c r="A75" s="14"/>
      <c r="B75" s="1"/>
      <c r="C75" s="1"/>
      <c r="D75" s="26">
        <f t="shared" si="0"/>
        <v>0</v>
      </c>
      <c r="E75" s="1"/>
      <c r="F75" s="1"/>
      <c r="G75" s="1"/>
      <c r="H75" s="1"/>
      <c r="I75" s="1"/>
      <c r="J75" s="1"/>
      <c r="K75" s="623"/>
    </row>
    <row r="76" spans="1:11">
      <c r="A76" s="14"/>
      <c r="B76" s="1"/>
      <c r="C76" s="1"/>
      <c r="D76" s="26">
        <f t="shared" si="0"/>
        <v>0</v>
      </c>
      <c r="E76" s="1"/>
      <c r="F76" s="1"/>
      <c r="G76" s="1"/>
      <c r="H76" s="1"/>
      <c r="I76" s="1"/>
      <c r="J76" s="1"/>
      <c r="K76" s="623"/>
    </row>
    <row r="77" spans="1:11">
      <c r="A77" s="14"/>
      <c r="B77" s="1"/>
      <c r="C77" s="1"/>
      <c r="D77" s="26">
        <f t="shared" si="0"/>
        <v>0</v>
      </c>
      <c r="E77" s="1"/>
      <c r="F77" s="1"/>
      <c r="G77" s="1"/>
      <c r="H77" s="1"/>
      <c r="I77" s="1"/>
      <c r="J77" s="1"/>
      <c r="K77" s="623"/>
    </row>
    <row r="78" spans="1:11">
      <c r="A78" s="14"/>
      <c r="B78" s="1"/>
      <c r="C78" s="1"/>
      <c r="D78" s="26">
        <f t="shared" si="0"/>
        <v>0</v>
      </c>
      <c r="E78" s="1"/>
      <c r="F78" s="1"/>
      <c r="G78" s="1"/>
      <c r="H78" s="1"/>
      <c r="I78" s="1"/>
      <c r="J78" s="1"/>
      <c r="K78" s="623"/>
    </row>
    <row r="79" spans="1:11">
      <c r="A79" s="14"/>
      <c r="B79" s="1"/>
      <c r="C79" s="1"/>
      <c r="D79" s="26">
        <f t="shared" si="0"/>
        <v>0</v>
      </c>
      <c r="E79" s="1"/>
      <c r="F79" s="1"/>
      <c r="G79" s="1"/>
      <c r="H79" s="1"/>
      <c r="I79" s="1"/>
      <c r="J79" s="1"/>
      <c r="K79" s="623"/>
    </row>
    <row r="80" spans="1:11" ht="20.100000000000001" customHeight="1">
      <c r="A80" s="14"/>
      <c r="B80" s="1"/>
      <c r="C80" s="1"/>
      <c r="D80" s="26">
        <f t="shared" si="0"/>
        <v>0</v>
      </c>
      <c r="E80" s="1"/>
      <c r="F80" s="1"/>
      <c r="G80" s="1"/>
      <c r="H80" s="1"/>
      <c r="I80" s="1"/>
      <c r="J80" s="1"/>
      <c r="K80" s="623"/>
    </row>
    <row r="81" spans="1:11" ht="20.100000000000001" customHeight="1">
      <c r="A81" s="14"/>
      <c r="B81" s="1"/>
      <c r="C81" s="1"/>
      <c r="D81" s="26">
        <f t="shared" si="0"/>
        <v>0</v>
      </c>
      <c r="E81" s="1"/>
      <c r="F81" s="1"/>
      <c r="G81" s="1"/>
      <c r="H81" s="1"/>
      <c r="I81" s="1"/>
      <c r="J81" s="1"/>
      <c r="K81" s="623"/>
    </row>
    <row r="82" spans="1:11" ht="20.100000000000001" customHeight="1">
      <c r="A82" s="14"/>
      <c r="B82" s="1"/>
      <c r="C82" s="1"/>
      <c r="D82" s="26">
        <f t="shared" si="0"/>
        <v>0</v>
      </c>
      <c r="E82" s="1"/>
      <c r="F82" s="1"/>
      <c r="G82" s="1"/>
      <c r="H82" s="1"/>
      <c r="I82" s="1"/>
      <c r="J82" s="1"/>
      <c r="K82" s="623"/>
    </row>
    <row r="83" spans="1:11" ht="20.100000000000001" customHeight="1">
      <c r="A83" s="14"/>
      <c r="B83" s="1"/>
      <c r="C83" s="1"/>
      <c r="D83" s="26">
        <f t="shared" si="0"/>
        <v>0</v>
      </c>
      <c r="E83" s="1"/>
      <c r="F83" s="1"/>
      <c r="G83" s="1"/>
      <c r="H83" s="1"/>
      <c r="I83" s="1"/>
      <c r="J83" s="1"/>
      <c r="K83" s="623"/>
    </row>
    <row r="84" spans="1:11" ht="20.100000000000001" customHeight="1">
      <c r="A84" s="14"/>
      <c r="B84" s="1"/>
      <c r="C84" s="1"/>
      <c r="D84" s="26">
        <f t="shared" si="0"/>
        <v>0</v>
      </c>
      <c r="E84" s="1"/>
      <c r="F84" s="1"/>
      <c r="G84" s="1"/>
      <c r="H84" s="1"/>
      <c r="I84" s="1"/>
      <c r="J84" s="1"/>
      <c r="K84" s="623"/>
    </row>
    <row r="85" spans="1:11" ht="20.100000000000001" customHeight="1">
      <c r="A85" s="14"/>
      <c r="B85" s="1"/>
      <c r="C85" s="1"/>
      <c r="D85" s="26">
        <f t="shared" ref="D85:D97" si="1">C85*(100-E85)/100</f>
        <v>0</v>
      </c>
      <c r="E85" s="1"/>
      <c r="F85" s="1"/>
      <c r="G85" s="1"/>
      <c r="H85" s="1"/>
      <c r="I85" s="1"/>
      <c r="J85" s="1"/>
      <c r="K85" s="623"/>
    </row>
    <row r="86" spans="1:11" ht="20.100000000000001" customHeight="1">
      <c r="A86" s="14"/>
      <c r="B86" s="1"/>
      <c r="C86" s="1"/>
      <c r="D86" s="26">
        <f t="shared" si="1"/>
        <v>0</v>
      </c>
      <c r="E86" s="1"/>
      <c r="F86" s="1"/>
      <c r="G86" s="1"/>
      <c r="H86" s="1"/>
      <c r="I86" s="1"/>
      <c r="J86" s="1"/>
      <c r="K86" s="623"/>
    </row>
    <row r="87" spans="1:11" ht="20.100000000000001" customHeight="1">
      <c r="A87" s="14"/>
      <c r="B87" s="1"/>
      <c r="C87" s="1"/>
      <c r="D87" s="26">
        <f t="shared" si="1"/>
        <v>0</v>
      </c>
      <c r="E87" s="1"/>
      <c r="F87" s="1"/>
      <c r="G87" s="1"/>
      <c r="H87" s="1"/>
      <c r="I87" s="1"/>
      <c r="J87" s="1"/>
      <c r="K87" s="623"/>
    </row>
    <row r="88" spans="1:11">
      <c r="A88" s="14"/>
      <c r="B88" s="1"/>
      <c r="C88" s="1"/>
      <c r="D88" s="26">
        <f t="shared" si="1"/>
        <v>0</v>
      </c>
      <c r="E88" s="1"/>
      <c r="F88" s="1"/>
      <c r="G88" s="1"/>
      <c r="H88" s="1"/>
      <c r="I88" s="1"/>
      <c r="J88" s="1"/>
      <c r="K88" s="623"/>
    </row>
    <row r="89" spans="1:11" ht="20.100000000000001" customHeight="1">
      <c r="A89" s="14"/>
      <c r="B89" s="1"/>
      <c r="C89" s="1"/>
      <c r="D89" s="26">
        <f t="shared" si="1"/>
        <v>0</v>
      </c>
      <c r="E89" s="1"/>
      <c r="F89" s="1"/>
      <c r="G89" s="1"/>
      <c r="H89" s="1"/>
      <c r="I89" s="1"/>
      <c r="J89" s="1"/>
      <c r="K89" s="623"/>
    </row>
    <row r="90" spans="1:11">
      <c r="A90" s="14"/>
      <c r="B90" s="1"/>
      <c r="C90" s="1"/>
      <c r="D90" s="26">
        <f t="shared" si="1"/>
        <v>0</v>
      </c>
      <c r="E90" s="1"/>
      <c r="F90" s="1"/>
      <c r="G90" s="1"/>
      <c r="H90" s="1"/>
      <c r="I90" s="1"/>
      <c r="J90" s="1"/>
      <c r="K90" s="623"/>
    </row>
    <row r="91" spans="1:11" ht="20.100000000000001" customHeight="1">
      <c r="A91" s="14"/>
      <c r="B91" s="1"/>
      <c r="C91" s="1"/>
      <c r="D91" s="26">
        <f t="shared" si="1"/>
        <v>0</v>
      </c>
      <c r="E91" s="1"/>
      <c r="F91" s="1"/>
      <c r="G91" s="1"/>
      <c r="H91" s="1"/>
      <c r="I91" s="1"/>
      <c r="J91" s="1"/>
      <c r="K91" s="623"/>
    </row>
    <row r="92" spans="1:11">
      <c r="A92" s="14"/>
      <c r="B92" s="1"/>
      <c r="C92" s="1"/>
      <c r="D92" s="26">
        <f t="shared" si="1"/>
        <v>0</v>
      </c>
      <c r="E92" s="1"/>
      <c r="F92" s="1"/>
      <c r="G92" s="1"/>
      <c r="H92" s="1"/>
      <c r="I92" s="1"/>
      <c r="J92" s="1"/>
      <c r="K92" s="623"/>
    </row>
    <row r="93" spans="1:11">
      <c r="A93" s="14"/>
      <c r="B93" s="1"/>
      <c r="C93" s="1"/>
      <c r="D93" s="26">
        <f t="shared" si="1"/>
        <v>0</v>
      </c>
      <c r="E93" s="1"/>
      <c r="F93" s="1"/>
      <c r="G93" s="1"/>
      <c r="H93" s="1"/>
      <c r="I93" s="1"/>
      <c r="J93" s="1"/>
      <c r="K93" s="623"/>
    </row>
    <row r="94" spans="1:11">
      <c r="A94" s="14"/>
      <c r="B94" s="1"/>
      <c r="C94" s="1"/>
      <c r="D94" s="26">
        <f t="shared" si="1"/>
        <v>0</v>
      </c>
      <c r="E94" s="1"/>
      <c r="F94" s="1"/>
      <c r="G94" s="1"/>
      <c r="H94" s="1"/>
      <c r="I94" s="1"/>
      <c r="J94" s="1"/>
      <c r="K94" s="623"/>
    </row>
    <row r="95" spans="1:11" ht="20.100000000000001" customHeight="1">
      <c r="A95" s="14"/>
      <c r="B95" s="1"/>
      <c r="C95" s="1"/>
      <c r="D95" s="26">
        <f t="shared" si="1"/>
        <v>0</v>
      </c>
      <c r="E95" s="1"/>
      <c r="F95" s="1"/>
      <c r="G95" s="1"/>
      <c r="H95" s="1"/>
      <c r="I95" s="1"/>
      <c r="J95" s="1"/>
      <c r="K95" s="623"/>
    </row>
    <row r="96" spans="1:11" ht="20.100000000000001" customHeight="1">
      <c r="A96" s="14"/>
      <c r="B96" s="1"/>
      <c r="C96" s="1"/>
      <c r="D96" s="26">
        <f t="shared" si="1"/>
        <v>0</v>
      </c>
      <c r="E96" s="1"/>
      <c r="F96" s="1"/>
      <c r="G96" s="1"/>
      <c r="H96" s="1"/>
      <c r="I96" s="1"/>
      <c r="J96" s="1"/>
      <c r="K96" s="623"/>
    </row>
    <row r="97" spans="1:11" ht="20.100000000000001" customHeight="1">
      <c r="A97" s="14"/>
      <c r="B97" s="1"/>
      <c r="C97" s="1"/>
      <c r="D97" s="26">
        <f t="shared" si="1"/>
        <v>0</v>
      </c>
      <c r="E97" s="1"/>
      <c r="F97" s="1"/>
      <c r="G97" s="1"/>
      <c r="H97" s="1"/>
      <c r="I97" s="1"/>
      <c r="J97" s="1"/>
      <c r="K97" s="623"/>
    </row>
    <row r="98" spans="1:11" ht="20.100000000000001" customHeight="1">
      <c r="A98" s="14"/>
      <c r="B98" s="1"/>
      <c r="C98" s="1"/>
      <c r="D98" s="1"/>
      <c r="E98" s="1"/>
      <c r="F98" s="1"/>
      <c r="G98" s="1"/>
      <c r="H98" s="1"/>
      <c r="I98" s="1"/>
      <c r="J98" s="1"/>
      <c r="K98" s="623"/>
    </row>
    <row r="99" spans="1:11">
      <c r="A99" s="14"/>
      <c r="B99" s="1"/>
      <c r="C99" s="1"/>
      <c r="D99" s="1"/>
      <c r="E99" s="1"/>
      <c r="F99" s="1"/>
      <c r="G99" s="1"/>
      <c r="H99" s="1"/>
      <c r="I99" s="1"/>
      <c r="J99" s="1"/>
      <c r="K99" s="623"/>
    </row>
    <row r="100" spans="1:11">
      <c r="A100" s="14"/>
      <c r="B100" s="1"/>
      <c r="C100" s="1"/>
      <c r="D100" s="1"/>
      <c r="E100" s="1"/>
      <c r="F100" s="1"/>
      <c r="G100" s="1"/>
      <c r="H100" s="1"/>
      <c r="I100" s="1"/>
      <c r="J100" s="1"/>
      <c r="K100" s="623"/>
    </row>
    <row r="101" spans="1:11">
      <c r="A101" s="14"/>
      <c r="B101" s="1"/>
      <c r="C101" s="1"/>
      <c r="D101" s="1"/>
      <c r="E101" s="1"/>
      <c r="F101" s="1"/>
      <c r="G101" s="1"/>
      <c r="H101" s="1"/>
      <c r="I101" s="1"/>
      <c r="J101" s="1"/>
      <c r="K101" s="623"/>
    </row>
    <row r="102" spans="1:11" ht="20.100000000000001" customHeight="1">
      <c r="A102" s="14"/>
      <c r="B102" s="1"/>
      <c r="C102" s="1"/>
      <c r="D102" s="1"/>
      <c r="E102" s="1"/>
      <c r="F102" s="1"/>
      <c r="G102" s="1"/>
      <c r="H102" s="1"/>
      <c r="I102" s="1"/>
      <c r="J102" s="1"/>
      <c r="K102" s="623"/>
    </row>
    <row r="103" spans="1:11">
      <c r="A103" s="14"/>
      <c r="B103" s="1"/>
      <c r="C103" s="1"/>
      <c r="D103" s="1"/>
      <c r="E103" s="1"/>
      <c r="F103" s="1"/>
      <c r="G103" s="1"/>
      <c r="H103" s="1"/>
      <c r="I103" s="1"/>
      <c r="J103" s="1"/>
      <c r="K103" s="623"/>
    </row>
    <row r="104" spans="1:11">
      <c r="A104" s="14"/>
      <c r="B104" s="1"/>
      <c r="C104" s="1"/>
      <c r="D104" s="1"/>
      <c r="E104" s="1"/>
      <c r="F104" s="1"/>
      <c r="G104" s="1"/>
      <c r="H104" s="1"/>
      <c r="I104" s="1"/>
      <c r="J104" s="1"/>
      <c r="K104" s="623"/>
    </row>
    <row r="105" spans="1:11">
      <c r="A105" s="14"/>
      <c r="B105" s="1"/>
      <c r="C105" s="1"/>
      <c r="D105" s="1"/>
      <c r="E105" s="1"/>
      <c r="F105" s="1"/>
      <c r="G105" s="1"/>
      <c r="H105" s="1"/>
      <c r="I105" s="1"/>
      <c r="J105" s="1"/>
      <c r="K105" s="623"/>
    </row>
    <row r="106" spans="1:11" ht="20.100000000000001" customHeight="1">
      <c r="A106" s="14"/>
      <c r="B106" s="1"/>
      <c r="C106" s="1"/>
      <c r="D106" s="1"/>
      <c r="E106" s="1"/>
      <c r="F106" s="1"/>
      <c r="G106" s="1"/>
      <c r="H106" s="1"/>
      <c r="I106" s="1"/>
      <c r="J106" s="1"/>
      <c r="K106" s="623"/>
    </row>
    <row r="107" spans="1:11" ht="20.100000000000001" customHeight="1">
      <c r="A107" s="14"/>
      <c r="B107" s="1"/>
      <c r="C107" s="1"/>
      <c r="D107" s="1"/>
      <c r="E107" s="1"/>
      <c r="F107" s="1"/>
      <c r="G107" s="1"/>
      <c r="H107" s="1"/>
      <c r="I107" s="1"/>
      <c r="J107" s="1"/>
      <c r="K107" s="623"/>
    </row>
    <row r="108" spans="1:11">
      <c r="A108" s="14"/>
      <c r="B108" s="1"/>
      <c r="C108" s="1"/>
      <c r="D108" s="1"/>
      <c r="E108" s="1"/>
      <c r="F108" s="1"/>
      <c r="G108" s="1"/>
      <c r="H108" s="1"/>
      <c r="I108" s="1"/>
      <c r="J108" s="1"/>
      <c r="K108" s="623"/>
    </row>
    <row r="109" spans="1:11">
      <c r="A109" s="14"/>
      <c r="B109" s="1"/>
      <c r="C109" s="1"/>
      <c r="D109" s="1"/>
      <c r="E109" s="1"/>
      <c r="F109" s="1"/>
      <c r="G109" s="1"/>
      <c r="H109" s="1"/>
      <c r="I109" s="1"/>
      <c r="J109" s="1"/>
      <c r="K109" s="623"/>
    </row>
    <row r="110" spans="1:11">
      <c r="A110" s="14"/>
      <c r="B110" s="1"/>
      <c r="C110" s="1"/>
      <c r="D110" s="1"/>
      <c r="E110" s="1"/>
      <c r="F110" s="1"/>
      <c r="G110" s="1"/>
      <c r="H110" s="1"/>
      <c r="I110" s="1"/>
      <c r="J110" s="1"/>
      <c r="K110" s="623"/>
    </row>
    <row r="111" spans="1:11">
      <c r="A111" s="14"/>
      <c r="B111" s="1"/>
      <c r="C111" s="1"/>
      <c r="D111" s="1"/>
      <c r="E111" s="1"/>
      <c r="F111" s="1"/>
      <c r="G111" s="1"/>
      <c r="H111" s="1"/>
      <c r="I111" s="1"/>
      <c r="J111" s="1"/>
      <c r="K111" s="623"/>
    </row>
    <row r="112" spans="1:11">
      <c r="A112" s="14"/>
      <c r="B112" s="1"/>
      <c r="C112" s="1"/>
      <c r="D112" s="1"/>
      <c r="E112" s="1"/>
      <c r="F112" s="1"/>
      <c r="G112" s="1"/>
      <c r="H112" s="1"/>
      <c r="I112" s="1"/>
      <c r="J112" s="1"/>
      <c r="K112" s="623"/>
    </row>
    <row r="113" spans="1:11">
      <c r="A113" s="14"/>
      <c r="B113" s="1"/>
      <c r="C113" s="1"/>
      <c r="D113" s="1"/>
      <c r="E113" s="1"/>
      <c r="F113" s="1"/>
      <c r="G113" s="1"/>
      <c r="H113" s="1"/>
      <c r="I113" s="1"/>
      <c r="J113" s="1"/>
      <c r="K113" s="623"/>
    </row>
    <row r="114" spans="1:11" ht="20.100000000000001" customHeight="1">
      <c r="A114" s="14"/>
      <c r="B114" s="1"/>
      <c r="C114" s="1"/>
      <c r="D114" s="1"/>
      <c r="E114" s="1"/>
      <c r="F114" s="1"/>
      <c r="G114" s="1"/>
      <c r="H114" s="1"/>
      <c r="I114" s="1"/>
      <c r="J114" s="1"/>
      <c r="K114" s="623"/>
    </row>
    <row r="115" spans="1:11" ht="20.100000000000001" customHeight="1">
      <c r="A115" s="14"/>
      <c r="B115" s="1"/>
      <c r="C115" s="1"/>
      <c r="D115" s="1"/>
      <c r="E115" s="1"/>
      <c r="F115" s="1"/>
      <c r="G115" s="1"/>
      <c r="H115" s="1"/>
      <c r="I115" s="1"/>
      <c r="J115" s="1"/>
      <c r="K115" s="623"/>
    </row>
    <row r="116" spans="1:11" ht="20.100000000000001" customHeight="1">
      <c r="A116" s="14"/>
      <c r="B116" s="1"/>
      <c r="C116" s="1"/>
      <c r="D116" s="1"/>
      <c r="E116" s="1"/>
      <c r="F116" s="1"/>
      <c r="G116" s="1"/>
      <c r="H116" s="1"/>
      <c r="I116" s="1"/>
      <c r="J116" s="1"/>
      <c r="K116" s="623"/>
    </row>
    <row r="117" spans="1:11" ht="20.100000000000001" customHeight="1">
      <c r="A117" s="14"/>
      <c r="B117" s="1"/>
      <c r="C117" s="1"/>
      <c r="D117" s="1"/>
      <c r="E117" s="1"/>
      <c r="F117" s="1"/>
      <c r="G117" s="1"/>
      <c r="H117" s="1"/>
      <c r="I117" s="1"/>
      <c r="J117" s="1"/>
      <c r="K117" s="623"/>
    </row>
    <row r="118" spans="1:11">
      <c r="A118" s="14"/>
      <c r="B118" s="1"/>
      <c r="C118" s="1"/>
      <c r="D118" s="1"/>
      <c r="E118" s="1"/>
      <c r="F118" s="1"/>
      <c r="G118" s="1"/>
      <c r="H118" s="1"/>
      <c r="I118" s="1"/>
      <c r="J118" s="1"/>
      <c r="K118" s="623"/>
    </row>
    <row r="119" spans="1:11" ht="20.100000000000001" customHeight="1">
      <c r="A119" s="14"/>
      <c r="B119" s="1"/>
      <c r="C119" s="1"/>
      <c r="D119" s="1"/>
      <c r="E119" s="1"/>
      <c r="F119" s="1"/>
      <c r="G119" s="1"/>
      <c r="H119" s="1"/>
      <c r="I119" s="1"/>
      <c r="J119" s="1"/>
      <c r="K119" s="623"/>
    </row>
    <row r="120" spans="1:11" ht="20.100000000000001" customHeight="1">
      <c r="A120" s="14"/>
      <c r="B120" s="1"/>
      <c r="C120" s="1"/>
      <c r="D120" s="1"/>
      <c r="E120" s="1"/>
      <c r="F120" s="1"/>
      <c r="G120" s="1"/>
      <c r="H120" s="1"/>
      <c r="I120" s="1"/>
      <c r="J120" s="1"/>
      <c r="K120" s="623"/>
    </row>
    <row r="121" spans="1:11" ht="20.100000000000001" customHeight="1">
      <c r="A121" s="14"/>
      <c r="B121" s="1"/>
      <c r="C121" s="1"/>
      <c r="D121" s="1"/>
      <c r="E121" s="1"/>
      <c r="F121" s="1"/>
      <c r="G121" s="1"/>
      <c r="H121" s="1"/>
      <c r="I121" s="1"/>
      <c r="J121" s="1"/>
      <c r="K121" s="623"/>
    </row>
    <row r="122" spans="1:11" ht="20.100000000000001" customHeight="1">
      <c r="A122" s="14"/>
      <c r="B122" s="1"/>
      <c r="C122" s="1"/>
      <c r="D122" s="1"/>
      <c r="E122" s="1"/>
      <c r="F122" s="1"/>
      <c r="G122" s="1"/>
      <c r="H122" s="1"/>
      <c r="I122" s="1"/>
      <c r="J122" s="1"/>
      <c r="K122" s="623"/>
    </row>
    <row r="123" spans="1:11" ht="20.100000000000001" customHeight="1">
      <c r="A123" s="14"/>
      <c r="B123" s="1"/>
      <c r="C123" s="1"/>
      <c r="D123" s="1"/>
      <c r="E123" s="1"/>
      <c r="F123" s="1"/>
      <c r="G123" s="1"/>
      <c r="H123" s="1"/>
      <c r="I123" s="1"/>
      <c r="J123" s="1"/>
      <c r="K123" s="623"/>
    </row>
    <row r="124" spans="1:11" ht="20.100000000000001" customHeight="1">
      <c r="A124" s="14"/>
      <c r="B124" s="1"/>
      <c r="C124" s="1"/>
      <c r="D124" s="1"/>
      <c r="E124" s="1"/>
      <c r="F124" s="1"/>
      <c r="G124" s="1"/>
      <c r="H124" s="1"/>
      <c r="I124" s="1"/>
      <c r="J124" s="1"/>
      <c r="K124" s="623"/>
    </row>
    <row r="125" spans="1:11" ht="20.100000000000001" customHeight="1">
      <c r="A125" s="14"/>
      <c r="B125" s="1"/>
      <c r="C125" s="1"/>
      <c r="D125" s="1"/>
      <c r="E125" s="1"/>
      <c r="F125" s="1"/>
      <c r="G125" s="1"/>
      <c r="H125" s="1"/>
      <c r="I125" s="1"/>
      <c r="J125" s="1"/>
      <c r="K125" s="623"/>
    </row>
    <row r="126" spans="1:11" ht="20.100000000000001" customHeight="1">
      <c r="A126" s="14"/>
      <c r="B126" s="1"/>
      <c r="C126" s="1"/>
      <c r="D126" s="1"/>
      <c r="E126" s="1"/>
      <c r="F126" s="1"/>
      <c r="G126" s="1"/>
      <c r="H126" s="1"/>
      <c r="I126" s="1"/>
      <c r="J126" s="1"/>
      <c r="K126" s="623"/>
    </row>
    <row r="127" spans="1:11">
      <c r="A127" s="14"/>
      <c r="B127" s="1"/>
      <c r="C127" s="1"/>
      <c r="D127" s="1"/>
      <c r="E127" s="1"/>
      <c r="F127" s="1"/>
      <c r="G127" s="1"/>
      <c r="H127" s="1"/>
      <c r="I127" s="1"/>
      <c r="J127" s="1"/>
      <c r="K127" s="623"/>
    </row>
    <row r="128" spans="1:11" ht="20.100000000000001" customHeight="1">
      <c r="A128" s="14"/>
      <c r="B128" s="1"/>
      <c r="C128" s="1"/>
      <c r="D128" s="1"/>
      <c r="E128" s="1"/>
      <c r="F128" s="1"/>
      <c r="G128" s="1"/>
      <c r="H128" s="1"/>
      <c r="I128" s="1"/>
      <c r="J128" s="1"/>
      <c r="K128" s="623"/>
    </row>
    <row r="129" spans="1:11">
      <c r="A129" s="14"/>
      <c r="B129" s="1"/>
      <c r="C129" s="1"/>
      <c r="D129" s="1"/>
      <c r="E129" s="1"/>
      <c r="F129" s="1"/>
      <c r="G129" s="1"/>
      <c r="H129" s="1"/>
      <c r="I129" s="1"/>
      <c r="J129" s="1"/>
      <c r="K129" s="623"/>
    </row>
    <row r="130" spans="1:11">
      <c r="A130" s="14"/>
      <c r="B130" s="1"/>
      <c r="C130" s="1"/>
      <c r="D130" s="1"/>
      <c r="E130" s="1"/>
      <c r="F130" s="1"/>
      <c r="G130" s="1"/>
      <c r="H130" s="1"/>
      <c r="I130" s="1"/>
      <c r="J130" s="1"/>
      <c r="K130" s="623"/>
    </row>
    <row r="131" spans="1:11">
      <c r="A131" s="14"/>
    </row>
    <row r="132" spans="1:11">
      <c r="A132" s="14"/>
    </row>
    <row r="133" spans="1:11">
      <c r="A133" s="14"/>
    </row>
    <row r="134" spans="1:11">
      <c r="A134" s="14"/>
    </row>
    <row r="135" spans="1:11">
      <c r="A135" s="14"/>
    </row>
    <row r="136" spans="1:11">
      <c r="A136" s="14"/>
    </row>
    <row r="137" spans="1:11">
      <c r="A137" s="14"/>
    </row>
    <row r="138" spans="1:11">
      <c r="A138" s="14"/>
    </row>
    <row r="139" spans="1:11">
      <c r="A139" s="14"/>
    </row>
    <row r="140" spans="1:11">
      <c r="A140" s="14"/>
    </row>
    <row r="141" spans="1:11">
      <c r="A141" s="14"/>
    </row>
    <row r="142" spans="1:11">
      <c r="A142" s="14"/>
    </row>
    <row r="143" spans="1:11">
      <c r="A143" s="14"/>
    </row>
    <row r="144" spans="1:11">
      <c r="A144" s="14"/>
    </row>
    <row r="145" spans="1:1">
      <c r="A145" s="14"/>
    </row>
    <row r="146" spans="1:1">
      <c r="A146" s="14"/>
    </row>
    <row r="147" spans="1:1">
      <c r="A147" s="14"/>
    </row>
    <row r="148" spans="1:1">
      <c r="A148" s="14"/>
    </row>
    <row r="149" spans="1:1">
      <c r="A149" s="14"/>
    </row>
    <row r="150" spans="1:1">
      <c r="A150" s="14"/>
    </row>
    <row r="151" spans="1:1">
      <c r="A151" s="14"/>
    </row>
    <row r="152" spans="1:1">
      <c r="A152" s="14"/>
    </row>
    <row r="153" spans="1:1">
      <c r="A153" s="14"/>
    </row>
    <row r="154" spans="1:1">
      <c r="A154" s="14"/>
    </row>
    <row r="155" spans="1:1">
      <c r="A155" s="14"/>
    </row>
    <row r="156" spans="1:1">
      <c r="A156" s="14"/>
    </row>
    <row r="157" spans="1:1">
      <c r="A157" s="14"/>
    </row>
  </sheetData>
  <autoFilter ref="B6:B119"/>
  <customSheetViews>
    <customSheetView guid="{0844CA05-8743-4C94-A064-2B8F7267080E}" showAutoFilter="1">
      <pane ySplit="6" topLeftCell="A7" activePane="bottomLeft" state="frozen"/>
      <selection pane="bottomLeft" activeCell="B16" sqref="B16"/>
      <pageMargins left="0.75" right="0.75" top="1" bottom="1" header="0.5" footer="0.5"/>
      <pageSetup orientation="portrait" r:id="rId1"/>
      <headerFooter alignWithMargins="0"/>
      <autoFilter ref="B1"/>
    </customSheetView>
    <customSheetView guid="{257C13E9-7F11-4D3D-B195-760B62ED7EA1}" showAutoFilter="1">
      <pane ySplit="6" topLeftCell="A7" activePane="bottomLeft" state="frozen"/>
      <selection pane="bottomLeft" activeCell="B16" sqref="B16"/>
      <pageMargins left="0.75" right="0.75" top="1" bottom="1" header="0.5" footer="0.5"/>
      <pageSetup orientation="portrait" r:id="rId2"/>
      <headerFooter alignWithMargins="0"/>
      <autoFilter ref="B1"/>
    </customSheetView>
    <customSheetView guid="{7009FCE3-6810-450D-8A6C-9CEA3E9B616C}" showAutoFilter="1">
      <pane ySplit="5" topLeftCell="A7" activePane="bottomLeft" state="frozen"/>
      <selection pane="bottomLeft" activeCell="B16" sqref="B16"/>
      <pageMargins left="0.75" right="0.75" top="1" bottom="1" header="0.5" footer="0.5"/>
      <pageSetup orientation="portrait" r:id="rId3"/>
      <headerFooter alignWithMargins="0"/>
      <autoFilter ref="B1"/>
    </customSheetView>
  </customSheetViews>
  <mergeCells count="42">
    <mergeCell ref="C42:J42"/>
    <mergeCell ref="C41:J41"/>
    <mergeCell ref="C39:J39"/>
    <mergeCell ref="C38:J38"/>
    <mergeCell ref="H37:I37"/>
    <mergeCell ref="C31:J31"/>
    <mergeCell ref="C36:J36"/>
    <mergeCell ref="A26:A28"/>
    <mergeCell ref="C28:J28"/>
    <mergeCell ref="C25:J25"/>
    <mergeCell ref="C26:J26"/>
    <mergeCell ref="C27:J27"/>
    <mergeCell ref="C33:J33"/>
    <mergeCell ref="C13:J13"/>
    <mergeCell ref="H30:I30"/>
    <mergeCell ref="H21:I21"/>
    <mergeCell ref="C18:J18"/>
    <mergeCell ref="A3:B3"/>
    <mergeCell ref="I3:J3"/>
    <mergeCell ref="C7:J7"/>
    <mergeCell ref="C8:J8"/>
    <mergeCell ref="C16:J16"/>
    <mergeCell ref="C10:J10"/>
    <mergeCell ref="C15:J15"/>
    <mergeCell ref="G3:H4"/>
    <mergeCell ref="I4:J4"/>
    <mergeCell ref="C5:F5"/>
    <mergeCell ref="A5:B5"/>
    <mergeCell ref="G5:H5"/>
    <mergeCell ref="A1:L1"/>
    <mergeCell ref="A2:B2"/>
    <mergeCell ref="C2:F2"/>
    <mergeCell ref="G2:H2"/>
    <mergeCell ref="I2:J2"/>
    <mergeCell ref="K2:L2"/>
    <mergeCell ref="I5:J5"/>
    <mergeCell ref="K5:L5"/>
    <mergeCell ref="C3:F3"/>
    <mergeCell ref="A4:B4"/>
    <mergeCell ref="C4:F4"/>
    <mergeCell ref="K3:L3"/>
    <mergeCell ref="K4:L4"/>
  </mergeCells>
  <phoneticPr fontId="4" type="noConversion"/>
  <pageMargins left="0.75" right="0.75" top="1" bottom="1" header="0.5" footer="0.5"/>
  <pageSetup orientation="portrait" r:id="rId4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>
    <tabColor rgb="FFFF0000"/>
  </sheetPr>
  <dimension ref="A1:M157"/>
  <sheetViews>
    <sheetView workbookViewId="0">
      <pane ySplit="6" topLeftCell="A48" activePane="bottomLeft" state="frozen"/>
      <selection pane="bottomLeft" activeCell="L63" sqref="L63"/>
    </sheetView>
  </sheetViews>
  <sheetFormatPr defaultRowHeight="15.75"/>
  <cols>
    <col min="1" max="1" width="11" style="53" customWidth="1"/>
    <col min="2" max="9" width="10.140625" style="16" customWidth="1"/>
    <col min="10" max="10" width="15.7109375" style="16" customWidth="1"/>
    <col min="11" max="11" width="15.7109375" style="597" customWidth="1"/>
    <col min="12" max="12" width="49.7109375" style="15" customWidth="1"/>
    <col min="13" max="16384" width="9.140625" style="6"/>
  </cols>
  <sheetData>
    <row r="1" spans="1:13" s="3" customFormat="1" ht="30.75" customHeight="1" thickTop="1">
      <c r="A1" s="829" t="s">
        <v>440</v>
      </c>
      <c r="B1" s="830"/>
      <c r="C1" s="830"/>
      <c r="D1" s="830"/>
      <c r="E1" s="830"/>
      <c r="F1" s="830"/>
      <c r="G1" s="830"/>
      <c r="H1" s="830"/>
      <c r="I1" s="830"/>
      <c r="J1" s="830"/>
      <c r="K1" s="830"/>
      <c r="L1" s="831"/>
      <c r="M1" s="2"/>
    </row>
    <row r="2" spans="1:13" ht="20.25" customHeight="1">
      <c r="A2" s="823" t="s">
        <v>157</v>
      </c>
      <c r="B2" s="824"/>
      <c r="C2" s="820">
        <f>(57+113+30)*25</f>
        <v>5000</v>
      </c>
      <c r="D2" s="821"/>
      <c r="E2" s="821"/>
      <c r="F2" s="822"/>
      <c r="G2" s="914"/>
      <c r="H2" s="915"/>
      <c r="I2" s="816" t="s">
        <v>158</v>
      </c>
      <c r="J2" s="817"/>
      <c r="K2" s="825"/>
      <c r="L2" s="826"/>
      <c r="M2" s="5"/>
    </row>
    <row r="3" spans="1:13" ht="20.25" customHeight="1">
      <c r="A3" s="823" t="s">
        <v>159</v>
      </c>
      <c r="B3" s="824"/>
      <c r="C3" s="820"/>
      <c r="D3" s="821"/>
      <c r="E3" s="821"/>
      <c r="F3" s="822"/>
      <c r="G3" s="844"/>
      <c r="H3" s="845"/>
      <c r="I3" s="816" t="s">
        <v>160</v>
      </c>
      <c r="J3" s="817"/>
      <c r="K3" s="825"/>
      <c r="L3" s="826"/>
      <c r="M3" s="5"/>
    </row>
    <row r="4" spans="1:13" ht="20.25" customHeight="1">
      <c r="A4" s="823" t="s">
        <v>161</v>
      </c>
      <c r="B4" s="824"/>
      <c r="C4" s="1036" t="s">
        <v>391</v>
      </c>
      <c r="D4" s="1037"/>
      <c r="E4" s="1037"/>
      <c r="F4" s="1038"/>
      <c r="G4" s="914"/>
      <c r="H4" s="915"/>
      <c r="I4" s="816" t="s">
        <v>162</v>
      </c>
      <c r="J4" s="817"/>
      <c r="K4" s="1155" t="s">
        <v>205</v>
      </c>
      <c r="L4" s="1156"/>
      <c r="M4" s="5"/>
    </row>
    <row r="5" spans="1:13" ht="20.25" customHeight="1" thickBot="1">
      <c r="A5" s="849" t="s">
        <v>163</v>
      </c>
      <c r="B5" s="850"/>
      <c r="C5" s="846" t="s">
        <v>945</v>
      </c>
      <c r="D5" s="847"/>
      <c r="E5" s="847"/>
      <c r="F5" s="848"/>
      <c r="G5" s="54"/>
      <c r="H5" s="55"/>
      <c r="I5" s="816" t="s">
        <v>255</v>
      </c>
      <c r="J5" s="817"/>
      <c r="K5" s="1097" t="s">
        <v>390</v>
      </c>
      <c r="L5" s="1157"/>
      <c r="M5" s="5"/>
    </row>
    <row r="6" spans="1:13" s="3" customFormat="1" ht="39" customHeight="1" thickTop="1" thickBot="1">
      <c r="A6" s="8" t="s">
        <v>0</v>
      </c>
      <c r="B6" s="9" t="s">
        <v>1</v>
      </c>
      <c r="C6" s="9" t="s">
        <v>2</v>
      </c>
      <c r="D6" s="9" t="s">
        <v>3</v>
      </c>
      <c r="E6" s="9" t="s">
        <v>4</v>
      </c>
      <c r="F6" s="9" t="s">
        <v>5</v>
      </c>
      <c r="G6" s="9" t="s">
        <v>6</v>
      </c>
      <c r="H6" s="9" t="s">
        <v>7</v>
      </c>
      <c r="I6" s="9" t="s">
        <v>8</v>
      </c>
      <c r="J6" s="9" t="s">
        <v>9</v>
      </c>
      <c r="K6" s="692" t="s">
        <v>1458</v>
      </c>
      <c r="L6" s="10" t="s">
        <v>10</v>
      </c>
      <c r="M6" s="2"/>
    </row>
    <row r="7" spans="1:13" ht="65.25" customHeight="1" thickTop="1">
      <c r="A7" s="661">
        <v>40778</v>
      </c>
      <c r="B7" s="660" t="s">
        <v>48</v>
      </c>
      <c r="C7" s="1177" t="s">
        <v>597</v>
      </c>
      <c r="D7" s="1177"/>
      <c r="E7" s="1177"/>
      <c r="F7" s="1177"/>
      <c r="G7" s="1177"/>
      <c r="H7" s="1177"/>
      <c r="I7" s="1177"/>
      <c r="J7" s="1177"/>
      <c r="K7" s="683" t="s">
        <v>1068</v>
      </c>
      <c r="L7" s="442" t="s">
        <v>1068</v>
      </c>
    </row>
    <row r="8" spans="1:13" ht="19.5" customHeight="1">
      <c r="A8" s="14">
        <v>40780</v>
      </c>
      <c r="B8" s="1" t="s">
        <v>4</v>
      </c>
      <c r="C8" s="843" t="s">
        <v>92</v>
      </c>
      <c r="D8" s="843"/>
      <c r="E8" s="843"/>
      <c r="F8" s="843"/>
      <c r="G8" s="843"/>
      <c r="H8" s="843"/>
      <c r="I8" s="843"/>
      <c r="J8" s="843"/>
      <c r="K8" s="570"/>
    </row>
    <row r="9" spans="1:13" ht="19.5" customHeight="1">
      <c r="A9" s="14">
        <v>40792</v>
      </c>
      <c r="B9" s="1" t="s">
        <v>11</v>
      </c>
      <c r="C9" s="16">
        <v>20</v>
      </c>
      <c r="D9" s="16">
        <v>20</v>
      </c>
      <c r="E9" s="16">
        <v>1</v>
      </c>
      <c r="F9" s="16" t="s">
        <v>63</v>
      </c>
      <c r="G9" s="16">
        <v>160</v>
      </c>
      <c r="L9" s="15" t="s">
        <v>94</v>
      </c>
    </row>
    <row r="10" spans="1:13" ht="21.75" customHeight="1">
      <c r="A10" s="14">
        <v>40794</v>
      </c>
      <c r="B10" s="1" t="s">
        <v>116</v>
      </c>
      <c r="H10" s="16">
        <v>3945</v>
      </c>
      <c r="I10" s="16">
        <v>68</v>
      </c>
      <c r="L10" s="42" t="s">
        <v>95</v>
      </c>
    </row>
    <row r="11" spans="1:13" ht="21.75" customHeight="1">
      <c r="A11" s="14">
        <v>40796</v>
      </c>
      <c r="B11" s="1" t="s">
        <v>11</v>
      </c>
      <c r="C11" s="16">
        <v>35</v>
      </c>
      <c r="D11" s="16">
        <v>35</v>
      </c>
      <c r="E11" s="16">
        <v>1</v>
      </c>
      <c r="F11" s="16" t="s">
        <v>63</v>
      </c>
      <c r="G11" s="16">
        <v>160</v>
      </c>
      <c r="L11" s="15" t="s">
        <v>598</v>
      </c>
    </row>
    <row r="12" spans="1:13" ht="20.100000000000001" customHeight="1">
      <c r="A12" s="14">
        <v>40815</v>
      </c>
      <c r="B12" s="1" t="s">
        <v>116</v>
      </c>
      <c r="H12" s="16">
        <v>4665</v>
      </c>
      <c r="I12" s="16">
        <v>73</v>
      </c>
      <c r="L12" s="15" t="s">
        <v>599</v>
      </c>
    </row>
    <row r="13" spans="1:13" ht="20.100000000000001" customHeight="1">
      <c r="A13" s="14">
        <v>40817</v>
      </c>
      <c r="B13" s="1" t="s">
        <v>11</v>
      </c>
      <c r="C13" s="16">
        <v>30</v>
      </c>
      <c r="D13" s="16">
        <v>30</v>
      </c>
      <c r="E13" s="16">
        <v>1</v>
      </c>
      <c r="F13" s="16" t="s">
        <v>63</v>
      </c>
      <c r="G13" s="16">
        <v>155</v>
      </c>
      <c r="L13" s="15" t="s">
        <v>17</v>
      </c>
    </row>
    <row r="14" spans="1:13" ht="52.5" customHeight="1">
      <c r="A14" s="14">
        <v>40826</v>
      </c>
      <c r="B14" s="1" t="s">
        <v>27</v>
      </c>
      <c r="C14" s="843" t="s">
        <v>600</v>
      </c>
      <c r="D14" s="843"/>
      <c r="E14" s="843"/>
      <c r="F14" s="843"/>
      <c r="G14" s="843"/>
      <c r="H14" s="843"/>
      <c r="I14" s="843"/>
      <c r="J14" s="843"/>
      <c r="K14" s="617"/>
      <c r="L14" s="278" t="s">
        <v>1068</v>
      </c>
    </row>
    <row r="15" spans="1:13" ht="20.100000000000001" customHeight="1">
      <c r="A15" s="14">
        <v>40835</v>
      </c>
      <c r="B15" s="1" t="s">
        <v>116</v>
      </c>
      <c r="L15" s="15" t="s">
        <v>601</v>
      </c>
    </row>
    <row r="16" spans="1:13" ht="31.5" customHeight="1">
      <c r="A16" s="14">
        <v>40851</v>
      </c>
      <c r="B16" s="1" t="s">
        <v>11</v>
      </c>
      <c r="C16" s="16">
        <v>28</v>
      </c>
      <c r="D16" s="49">
        <f t="shared" ref="D16:D77" si="0">+C16*(100-E16)/100</f>
        <v>27.72</v>
      </c>
      <c r="E16" s="16">
        <v>1</v>
      </c>
      <c r="F16" s="16" t="s">
        <v>63</v>
      </c>
      <c r="G16" s="16">
        <v>160</v>
      </c>
      <c r="L16" s="15" t="s">
        <v>602</v>
      </c>
    </row>
    <row r="17" spans="1:12" ht="20.25" customHeight="1">
      <c r="A17" s="14">
        <v>40870</v>
      </c>
      <c r="B17" s="1" t="s">
        <v>116</v>
      </c>
      <c r="D17" s="49"/>
      <c r="H17" s="16">
        <v>5585</v>
      </c>
      <c r="I17" s="16">
        <v>95</v>
      </c>
      <c r="L17" s="15" t="s">
        <v>603</v>
      </c>
    </row>
    <row r="18" spans="1:12" ht="20.100000000000001" customHeight="1" thickBot="1">
      <c r="A18" s="43">
        <v>40906</v>
      </c>
      <c r="B18" s="44" t="s">
        <v>106</v>
      </c>
      <c r="C18" s="1190" t="s">
        <v>119</v>
      </c>
      <c r="D18" s="1191"/>
      <c r="E18" s="1191"/>
      <c r="F18" s="1191"/>
      <c r="G18" s="1191"/>
      <c r="H18" s="1191"/>
      <c r="I18" s="1191"/>
      <c r="J18" s="1192"/>
      <c r="K18" s="669"/>
      <c r="L18" s="45"/>
    </row>
    <row r="19" spans="1:12" ht="20.100000000000001" customHeight="1" thickTop="1">
      <c r="A19" s="11">
        <v>41155</v>
      </c>
      <c r="B19" s="12" t="s">
        <v>23</v>
      </c>
      <c r="C19" s="1015" t="s">
        <v>149</v>
      </c>
      <c r="D19" s="1016"/>
      <c r="E19" s="1016"/>
      <c r="F19" s="1016"/>
      <c r="G19" s="1016"/>
      <c r="H19" s="1016"/>
      <c r="I19" s="1016"/>
      <c r="J19" s="1017"/>
      <c r="K19" s="593" t="s">
        <v>1073</v>
      </c>
      <c r="L19" s="278" t="s">
        <v>1073</v>
      </c>
    </row>
    <row r="20" spans="1:12" ht="20.100000000000001" customHeight="1">
      <c r="A20" s="856">
        <v>41161</v>
      </c>
      <c r="B20" s="1" t="s">
        <v>48</v>
      </c>
      <c r="C20" s="837" t="s">
        <v>604</v>
      </c>
      <c r="D20" s="841"/>
      <c r="E20" s="841"/>
      <c r="F20" s="841"/>
      <c r="G20" s="841"/>
      <c r="H20" s="841"/>
      <c r="I20" s="841"/>
      <c r="J20" s="838"/>
      <c r="K20" s="566"/>
    </row>
    <row r="21" spans="1:12" ht="20.100000000000001" customHeight="1">
      <c r="A21" s="873"/>
      <c r="B21" s="1" t="s">
        <v>55</v>
      </c>
      <c r="C21" s="837" t="s">
        <v>150</v>
      </c>
      <c r="D21" s="841"/>
      <c r="E21" s="841"/>
      <c r="F21" s="841"/>
      <c r="G21" s="841"/>
      <c r="H21" s="841"/>
      <c r="I21" s="841"/>
      <c r="J21" s="838"/>
      <c r="K21" s="566"/>
    </row>
    <row r="22" spans="1:12" ht="30" customHeight="1">
      <c r="A22" s="14">
        <v>41167</v>
      </c>
      <c r="B22" s="1" t="s">
        <v>11</v>
      </c>
      <c r="C22" s="16">
        <v>60</v>
      </c>
      <c r="D22" s="49">
        <f t="shared" si="0"/>
        <v>36</v>
      </c>
      <c r="E22" s="16">
        <v>40</v>
      </c>
      <c r="G22" s="16">
        <v>160</v>
      </c>
      <c r="L22" s="15" t="s">
        <v>605</v>
      </c>
    </row>
    <row r="23" spans="1:12" ht="20.100000000000001" customHeight="1" thickBot="1">
      <c r="A23" s="32">
        <v>41186</v>
      </c>
      <c r="B23" s="33" t="s">
        <v>116</v>
      </c>
      <c r="C23" s="34"/>
      <c r="D23" s="35"/>
      <c r="E23" s="34"/>
      <c r="F23" s="34"/>
      <c r="G23" s="34"/>
      <c r="H23" s="34">
        <v>4670</v>
      </c>
      <c r="I23" s="34">
        <v>100</v>
      </c>
      <c r="J23" s="34"/>
      <c r="K23" s="34"/>
      <c r="L23" s="147" t="s">
        <v>606</v>
      </c>
    </row>
    <row r="24" spans="1:12" ht="20.100000000000001" customHeight="1" thickTop="1">
      <c r="A24" s="11">
        <v>41302</v>
      </c>
      <c r="B24" s="12" t="s">
        <v>116</v>
      </c>
      <c r="C24" s="148"/>
      <c r="D24" s="126"/>
      <c r="E24" s="148"/>
      <c r="F24" s="148"/>
      <c r="G24" s="148"/>
      <c r="H24" s="148">
        <v>4825</v>
      </c>
      <c r="I24" s="148">
        <v>100</v>
      </c>
      <c r="J24" s="148"/>
      <c r="K24" s="569"/>
      <c r="L24" s="15" t="s">
        <v>607</v>
      </c>
    </row>
    <row r="25" spans="1:12" ht="20.100000000000001" customHeight="1">
      <c r="A25" s="14">
        <v>41313</v>
      </c>
      <c r="B25" s="1" t="s">
        <v>11</v>
      </c>
      <c r="C25" s="16">
        <v>55</v>
      </c>
      <c r="D25" s="49">
        <f t="shared" si="0"/>
        <v>33</v>
      </c>
      <c r="E25" s="16">
        <v>40</v>
      </c>
      <c r="G25" s="16">
        <v>160</v>
      </c>
      <c r="L25" s="15" t="s">
        <v>199</v>
      </c>
    </row>
    <row r="26" spans="1:12" ht="20.100000000000001" customHeight="1">
      <c r="A26" s="14">
        <v>41532</v>
      </c>
      <c r="B26" s="1" t="s">
        <v>116</v>
      </c>
      <c r="D26" s="49"/>
      <c r="H26" s="16">
        <v>4980</v>
      </c>
      <c r="I26" s="16">
        <v>90</v>
      </c>
      <c r="L26" s="15" t="s">
        <v>589</v>
      </c>
    </row>
    <row r="27" spans="1:12" ht="20.100000000000001" customHeight="1">
      <c r="A27" s="14">
        <v>41554</v>
      </c>
      <c r="B27" s="1" t="s">
        <v>20</v>
      </c>
      <c r="C27" s="837" t="s">
        <v>608</v>
      </c>
      <c r="D27" s="841"/>
      <c r="E27" s="841"/>
      <c r="F27" s="841"/>
      <c r="G27" s="841"/>
      <c r="H27" s="841"/>
      <c r="I27" s="841"/>
      <c r="J27" s="838"/>
      <c r="K27" s="566"/>
    </row>
    <row r="28" spans="1:12" ht="20.100000000000001" customHeight="1">
      <c r="A28" s="14">
        <v>41560</v>
      </c>
      <c r="B28" s="1" t="s">
        <v>20</v>
      </c>
      <c r="C28" s="837" t="s">
        <v>188</v>
      </c>
      <c r="D28" s="841"/>
      <c r="E28" s="841"/>
      <c r="F28" s="841"/>
      <c r="G28" s="841"/>
      <c r="H28" s="841"/>
      <c r="I28" s="841"/>
      <c r="J28" s="838"/>
      <c r="K28" s="566"/>
    </row>
    <row r="29" spans="1:12" ht="20.100000000000001" customHeight="1">
      <c r="A29" s="14">
        <v>41706</v>
      </c>
      <c r="B29" s="1" t="s">
        <v>11</v>
      </c>
      <c r="C29" s="16">
        <v>65</v>
      </c>
      <c r="D29" s="49">
        <f t="shared" si="0"/>
        <v>35.75</v>
      </c>
      <c r="E29" s="16">
        <v>45</v>
      </c>
      <c r="G29" s="16">
        <v>160</v>
      </c>
      <c r="L29" s="15" t="s">
        <v>199</v>
      </c>
    </row>
    <row r="30" spans="1:12" ht="66.75" customHeight="1">
      <c r="A30" s="17">
        <v>41707</v>
      </c>
      <c r="B30" s="1" t="s">
        <v>20</v>
      </c>
      <c r="C30" s="853" t="s">
        <v>609</v>
      </c>
      <c r="D30" s="841"/>
      <c r="E30" s="841"/>
      <c r="F30" s="841"/>
      <c r="G30" s="841"/>
      <c r="H30" s="841"/>
      <c r="I30" s="841"/>
      <c r="J30" s="838"/>
      <c r="K30" s="566"/>
    </row>
    <row r="31" spans="1:12">
      <c r="A31" s="38">
        <v>41726</v>
      </c>
      <c r="B31" s="39" t="s">
        <v>116</v>
      </c>
      <c r="C31" s="102"/>
      <c r="D31" s="88"/>
      <c r="E31" s="102"/>
      <c r="F31" s="102"/>
      <c r="G31" s="102"/>
      <c r="H31" s="102">
        <v>4555</v>
      </c>
      <c r="I31" s="102">
        <v>76</v>
      </c>
      <c r="J31" s="102"/>
      <c r="K31" s="605"/>
      <c r="L31" s="41" t="s">
        <v>276</v>
      </c>
    </row>
    <row r="32" spans="1:12">
      <c r="A32" s="14">
        <v>41755</v>
      </c>
      <c r="B32" s="1" t="s">
        <v>11</v>
      </c>
      <c r="C32" s="16">
        <v>60</v>
      </c>
      <c r="D32" s="49">
        <f t="shared" si="0"/>
        <v>33</v>
      </c>
      <c r="E32" s="16">
        <v>45</v>
      </c>
      <c r="G32" s="16">
        <v>150</v>
      </c>
      <c r="L32" s="15" t="s">
        <v>287</v>
      </c>
    </row>
    <row r="33" spans="1:12" ht="36.75" customHeight="1">
      <c r="A33" s="14">
        <v>41791</v>
      </c>
      <c r="B33" s="1" t="s">
        <v>20</v>
      </c>
      <c r="C33" s="853" t="s">
        <v>610</v>
      </c>
      <c r="D33" s="841"/>
      <c r="E33" s="841"/>
      <c r="F33" s="841"/>
      <c r="G33" s="841"/>
      <c r="H33" s="841"/>
      <c r="I33" s="841"/>
      <c r="J33" s="838"/>
      <c r="K33" s="566"/>
    </row>
    <row r="34" spans="1:12" ht="31.5">
      <c r="A34" s="14">
        <v>41810</v>
      </c>
      <c r="B34" s="1" t="s">
        <v>116</v>
      </c>
      <c r="D34" s="49"/>
      <c r="H34" s="16">
        <v>4507</v>
      </c>
      <c r="I34" s="16">
        <v>95</v>
      </c>
      <c r="L34" s="15" t="s">
        <v>611</v>
      </c>
    </row>
    <row r="35" spans="1:12" ht="23.25" customHeight="1">
      <c r="A35" s="38">
        <v>41855</v>
      </c>
      <c r="B35" s="39" t="s">
        <v>11</v>
      </c>
      <c r="C35" s="102">
        <v>30</v>
      </c>
      <c r="D35" s="88">
        <f t="shared" si="0"/>
        <v>16.5</v>
      </c>
      <c r="E35" s="102">
        <v>45</v>
      </c>
      <c r="F35" s="102"/>
      <c r="G35" s="102">
        <v>130</v>
      </c>
      <c r="H35" s="102"/>
      <c r="I35" s="102"/>
      <c r="J35" s="102"/>
      <c r="K35" s="605"/>
      <c r="L35" s="41" t="s">
        <v>199</v>
      </c>
    </row>
    <row r="36" spans="1:12" ht="58.5" customHeight="1">
      <c r="A36" s="14">
        <v>41866</v>
      </c>
      <c r="B36" s="1" t="s">
        <v>20</v>
      </c>
      <c r="C36" s="853" t="s">
        <v>612</v>
      </c>
      <c r="D36" s="854"/>
      <c r="E36" s="854"/>
      <c r="F36" s="854"/>
      <c r="G36" s="854"/>
      <c r="H36" s="854"/>
      <c r="I36" s="854"/>
      <c r="J36" s="855"/>
      <c r="K36" s="573"/>
    </row>
    <row r="37" spans="1:12">
      <c r="A37" s="38">
        <v>41877</v>
      </c>
      <c r="B37" s="39" t="s">
        <v>116</v>
      </c>
      <c r="C37" s="102"/>
      <c r="D37" s="88"/>
      <c r="E37" s="102"/>
      <c r="F37" s="102"/>
      <c r="G37" s="102"/>
      <c r="H37" s="102">
        <v>4225</v>
      </c>
      <c r="I37" s="102">
        <v>100</v>
      </c>
      <c r="J37" s="102"/>
      <c r="K37" s="605"/>
      <c r="L37" s="109" t="s">
        <v>335</v>
      </c>
    </row>
    <row r="38" spans="1:12" ht="20.100000000000001" customHeight="1">
      <c r="A38" s="14">
        <v>41882</v>
      </c>
      <c r="B38" s="1" t="s">
        <v>20</v>
      </c>
      <c r="C38" s="853" t="s">
        <v>343</v>
      </c>
      <c r="D38" s="854"/>
      <c r="E38" s="854"/>
      <c r="F38" s="854"/>
      <c r="G38" s="854"/>
      <c r="H38" s="854"/>
      <c r="I38" s="854"/>
      <c r="J38" s="855"/>
      <c r="K38" s="573"/>
    </row>
    <row r="39" spans="1:12" ht="34.5" customHeight="1">
      <c r="A39" s="14">
        <v>41884</v>
      </c>
      <c r="B39" s="1" t="s">
        <v>20</v>
      </c>
      <c r="C39" s="853" t="s">
        <v>345</v>
      </c>
      <c r="D39" s="854"/>
      <c r="E39" s="854"/>
      <c r="F39" s="854"/>
      <c r="G39" s="854"/>
      <c r="H39" s="854"/>
      <c r="I39" s="854"/>
      <c r="J39" s="855"/>
      <c r="K39" s="573"/>
    </row>
    <row r="40" spans="1:12" ht="22.5" customHeight="1" thickBot="1">
      <c r="A40" s="17">
        <v>41887</v>
      </c>
      <c r="B40" s="18" t="s">
        <v>20</v>
      </c>
      <c r="C40" s="921" t="s">
        <v>613</v>
      </c>
      <c r="D40" s="922"/>
      <c r="E40" s="922"/>
      <c r="F40" s="922"/>
      <c r="G40" s="922"/>
      <c r="H40" s="922"/>
      <c r="I40" s="922"/>
      <c r="J40" s="923"/>
      <c r="K40" s="596"/>
      <c r="L40" s="20"/>
    </row>
    <row r="41" spans="1:12" ht="16.5" thickTop="1">
      <c r="A41" s="67">
        <v>42038</v>
      </c>
      <c r="B41" s="68" t="s">
        <v>116</v>
      </c>
      <c r="C41" s="68"/>
      <c r="D41" s="79"/>
      <c r="E41" s="68"/>
      <c r="F41" s="68"/>
      <c r="G41" s="68"/>
      <c r="H41" s="68"/>
      <c r="I41" s="68"/>
      <c r="J41" s="68">
        <v>2140</v>
      </c>
      <c r="K41" s="68"/>
      <c r="L41" s="69" t="s">
        <v>369</v>
      </c>
    </row>
    <row r="42" spans="1:12" ht="51.75" customHeight="1">
      <c r="A42" s="14">
        <v>42183</v>
      </c>
      <c r="B42" s="140" t="s">
        <v>27</v>
      </c>
      <c r="C42" s="853" t="s">
        <v>614</v>
      </c>
      <c r="D42" s="841"/>
      <c r="E42" s="841"/>
      <c r="F42" s="841"/>
      <c r="G42" s="841"/>
      <c r="H42" s="841"/>
      <c r="I42" s="841"/>
      <c r="J42" s="838"/>
      <c r="K42" s="566"/>
    </row>
    <row r="43" spans="1:12" ht="20.100000000000001" customHeight="1">
      <c r="A43" s="14">
        <v>42198</v>
      </c>
      <c r="B43" s="1" t="s">
        <v>11</v>
      </c>
      <c r="C43" s="16">
        <v>40</v>
      </c>
      <c r="D43" s="49">
        <f t="shared" si="0"/>
        <v>40</v>
      </c>
      <c r="E43" s="102">
        <v>0</v>
      </c>
      <c r="G43" s="16">
        <v>120</v>
      </c>
      <c r="J43" s="1"/>
      <c r="K43" s="623"/>
      <c r="L43" s="15" t="s">
        <v>17</v>
      </c>
    </row>
    <row r="44" spans="1:12" ht="20.100000000000001" customHeight="1">
      <c r="A44" s="14">
        <v>42199</v>
      </c>
      <c r="B44" s="1" t="s">
        <v>116</v>
      </c>
      <c r="D44" s="49"/>
      <c r="H44" s="49">
        <v>5750</v>
      </c>
      <c r="I44" s="16">
        <v>100</v>
      </c>
      <c r="J44" s="1"/>
      <c r="K44" s="623"/>
      <c r="L44" s="15" t="s">
        <v>276</v>
      </c>
    </row>
    <row r="45" spans="1:12" ht="20.100000000000001" customHeight="1">
      <c r="A45" s="14">
        <v>42314</v>
      </c>
      <c r="B45" s="1" t="s">
        <v>116</v>
      </c>
      <c r="D45" s="49"/>
      <c r="H45" s="49">
        <v>4585</v>
      </c>
      <c r="I45" s="16">
        <v>92</v>
      </c>
      <c r="L45" s="80" t="s">
        <v>410</v>
      </c>
    </row>
    <row r="46" spans="1:12">
      <c r="A46" s="14">
        <v>42319</v>
      </c>
      <c r="B46" s="1" t="s">
        <v>20</v>
      </c>
      <c r="C46" s="853" t="s">
        <v>615</v>
      </c>
      <c r="D46" s="854"/>
      <c r="E46" s="854"/>
      <c r="F46" s="854"/>
      <c r="G46" s="854"/>
      <c r="H46" s="854"/>
      <c r="I46" s="854"/>
      <c r="J46" s="855"/>
      <c r="K46" s="573"/>
    </row>
    <row r="47" spans="1:12">
      <c r="A47" s="14">
        <v>42333</v>
      </c>
      <c r="B47" s="1" t="s">
        <v>11</v>
      </c>
      <c r="C47" s="16">
        <v>30</v>
      </c>
      <c r="D47" s="49">
        <f t="shared" si="0"/>
        <v>18</v>
      </c>
      <c r="E47" s="16">
        <v>40</v>
      </c>
      <c r="G47" s="16">
        <v>125</v>
      </c>
      <c r="H47" s="1"/>
      <c r="I47" s="1"/>
      <c r="J47" s="1"/>
      <c r="K47" s="623"/>
      <c r="L47" s="15" t="s">
        <v>422</v>
      </c>
    </row>
    <row r="48" spans="1:12" ht="20.100000000000001" customHeight="1">
      <c r="A48" s="14">
        <v>42337</v>
      </c>
      <c r="B48" s="1" t="s">
        <v>20</v>
      </c>
      <c r="C48" s="837" t="s">
        <v>429</v>
      </c>
      <c r="D48" s="841"/>
      <c r="E48" s="841"/>
      <c r="F48" s="841"/>
      <c r="G48" s="841"/>
      <c r="H48" s="841"/>
      <c r="I48" s="841"/>
      <c r="J48" s="838"/>
      <c r="K48" s="566"/>
    </row>
    <row r="49" spans="1:12">
      <c r="A49" s="14">
        <v>42344</v>
      </c>
      <c r="B49" s="173" t="s">
        <v>11</v>
      </c>
      <c r="C49" s="1">
        <v>50</v>
      </c>
      <c r="D49" s="49">
        <f t="shared" si="0"/>
        <v>30</v>
      </c>
      <c r="E49" s="1">
        <v>40</v>
      </c>
      <c r="F49" s="1"/>
      <c r="G49" s="1">
        <v>120</v>
      </c>
      <c r="H49" s="1"/>
      <c r="I49" s="1"/>
      <c r="J49" s="1"/>
      <c r="K49" s="623"/>
      <c r="L49" s="15" t="s">
        <v>346</v>
      </c>
    </row>
    <row r="50" spans="1:12" ht="16.5" thickBot="1">
      <c r="A50" s="320">
        <v>42357</v>
      </c>
      <c r="B50" s="142" t="s">
        <v>11</v>
      </c>
      <c r="C50" s="142">
        <v>110</v>
      </c>
      <c r="D50" s="40">
        <f t="shared" si="0"/>
        <v>66</v>
      </c>
      <c r="E50" s="142">
        <v>40</v>
      </c>
      <c r="F50" s="142"/>
      <c r="G50" s="142">
        <v>175</v>
      </c>
      <c r="H50" s="142"/>
      <c r="I50" s="142"/>
      <c r="J50" s="142"/>
      <c r="K50" s="142"/>
      <c r="L50" s="144" t="s">
        <v>893</v>
      </c>
    </row>
    <row r="51" spans="1:12" ht="16.5" thickTop="1">
      <c r="A51" s="67">
        <v>42384</v>
      </c>
      <c r="B51" s="68" t="s">
        <v>116</v>
      </c>
      <c r="C51" s="68"/>
      <c r="D51" s="79">
        <v>0</v>
      </c>
      <c r="E51" s="68"/>
      <c r="F51" s="68"/>
      <c r="G51" s="68"/>
      <c r="H51" s="68">
        <v>5080</v>
      </c>
      <c r="I51" s="68">
        <v>85</v>
      </c>
      <c r="J51" s="68"/>
      <c r="K51" s="68"/>
      <c r="L51" s="69" t="s">
        <v>897</v>
      </c>
    </row>
    <row r="52" spans="1:12">
      <c r="A52" s="38">
        <v>42403</v>
      </c>
      <c r="B52" s="39" t="s">
        <v>11</v>
      </c>
      <c r="C52" s="39">
        <v>80</v>
      </c>
      <c r="D52" s="88">
        <f t="shared" si="0"/>
        <v>48</v>
      </c>
      <c r="E52" s="39">
        <v>40</v>
      </c>
      <c r="F52" s="39"/>
      <c r="G52" s="39">
        <v>34</v>
      </c>
      <c r="H52" s="39"/>
      <c r="I52" s="39"/>
      <c r="J52" s="39"/>
      <c r="K52" s="39"/>
      <c r="L52" s="41" t="s">
        <v>346</v>
      </c>
    </row>
    <row r="53" spans="1:12">
      <c r="A53" s="324">
        <v>1941691</v>
      </c>
      <c r="B53" s="325" t="s">
        <v>11</v>
      </c>
      <c r="C53" s="325">
        <v>30</v>
      </c>
      <c r="D53" s="49">
        <f>+C53*(100-E53)/100</f>
        <v>18</v>
      </c>
      <c r="E53" s="325">
        <v>40</v>
      </c>
      <c r="F53" s="325"/>
      <c r="G53" s="325">
        <v>125</v>
      </c>
      <c r="H53" s="325"/>
      <c r="I53" s="325"/>
      <c r="J53" s="325"/>
      <c r="K53" s="623"/>
      <c r="L53" s="15" t="s">
        <v>346</v>
      </c>
    </row>
    <row r="54" spans="1:12" s="52" customFormat="1">
      <c r="A54" s="324">
        <v>42466</v>
      </c>
      <c r="B54" s="325" t="s">
        <v>116</v>
      </c>
      <c r="C54" s="179"/>
      <c r="D54" s="179">
        <f>+C54*(100-E54)/100</f>
        <v>0</v>
      </c>
      <c r="E54" s="179"/>
      <c r="F54" s="179"/>
      <c r="G54" s="179"/>
      <c r="H54" s="325">
        <v>5130</v>
      </c>
      <c r="I54" s="325">
        <v>100</v>
      </c>
      <c r="J54" s="179"/>
      <c r="K54" s="179"/>
      <c r="L54" s="15" t="s">
        <v>932</v>
      </c>
    </row>
    <row r="55" spans="1:12" ht="56.25" customHeight="1">
      <c r="A55" s="324">
        <v>42507</v>
      </c>
      <c r="B55" s="325" t="s">
        <v>20</v>
      </c>
      <c r="C55" s="853" t="s">
        <v>964</v>
      </c>
      <c r="D55" s="854"/>
      <c r="E55" s="854"/>
      <c r="F55" s="854"/>
      <c r="G55" s="854"/>
      <c r="H55" s="854"/>
      <c r="I55" s="854"/>
      <c r="J55" s="855"/>
      <c r="K55" s="573"/>
    </row>
    <row r="56" spans="1:12" ht="16.5" thickBot="1">
      <c r="A56" s="32">
        <v>42554</v>
      </c>
      <c r="B56" s="33" t="s">
        <v>55</v>
      </c>
      <c r="C56" s="859" t="s">
        <v>963</v>
      </c>
      <c r="D56" s="860"/>
      <c r="E56" s="860"/>
      <c r="F56" s="860"/>
      <c r="G56" s="860"/>
      <c r="H56" s="860"/>
      <c r="I56" s="860"/>
      <c r="J56" s="861"/>
      <c r="K56" s="574"/>
      <c r="L56" s="36"/>
    </row>
    <row r="57" spans="1:12" ht="20.100000000000001" customHeight="1" thickTop="1" thickBot="1">
      <c r="A57" s="503">
        <v>42822</v>
      </c>
      <c r="B57" s="47" t="s">
        <v>116</v>
      </c>
      <c r="C57" s="47"/>
      <c r="D57" s="37">
        <f t="shared" si="0"/>
        <v>0</v>
      </c>
      <c r="E57" s="47"/>
      <c r="F57" s="47"/>
      <c r="G57" s="47"/>
      <c r="H57" s="47"/>
      <c r="I57" s="47"/>
      <c r="J57" s="47">
        <v>2140</v>
      </c>
      <c r="K57" s="47"/>
      <c r="L57" s="48" t="s">
        <v>369</v>
      </c>
    </row>
    <row r="58" spans="1:12" ht="20.100000000000001" customHeight="1" thickTop="1" thickBot="1">
      <c r="A58" s="338">
        <v>43445</v>
      </c>
      <c r="B58" s="339" t="s">
        <v>18</v>
      </c>
      <c r="C58" s="1193" t="s">
        <v>1331</v>
      </c>
      <c r="D58" s="1194"/>
      <c r="E58" s="1194"/>
      <c r="F58" s="1194"/>
      <c r="G58" s="1194"/>
      <c r="H58" s="1194"/>
      <c r="I58" s="1194"/>
      <c r="J58" s="1195"/>
      <c r="K58" s="670"/>
      <c r="L58" s="365"/>
    </row>
    <row r="59" spans="1:12" ht="20.100000000000001" customHeight="1" thickTop="1">
      <c r="A59" s="504">
        <v>44188</v>
      </c>
      <c r="B59" s="506" t="s">
        <v>116</v>
      </c>
      <c r="C59" s="506"/>
      <c r="D59" s="126" t="s">
        <v>279</v>
      </c>
      <c r="E59" s="506"/>
      <c r="F59" s="506"/>
      <c r="G59" s="506"/>
      <c r="H59" s="506"/>
      <c r="I59" s="506"/>
      <c r="J59" s="506">
        <v>2010</v>
      </c>
      <c r="K59" s="645"/>
      <c r="L59" s="13" t="s">
        <v>1493</v>
      </c>
    </row>
    <row r="60" spans="1:12" ht="20.100000000000001" customHeight="1">
      <c r="A60" s="14"/>
      <c r="B60" s="1"/>
      <c r="C60" s="1"/>
      <c r="D60" s="49">
        <f t="shared" si="0"/>
        <v>0</v>
      </c>
      <c r="E60" s="1"/>
      <c r="F60" s="1"/>
      <c r="G60" s="1"/>
      <c r="H60" s="1"/>
      <c r="I60" s="1"/>
      <c r="J60" s="1"/>
      <c r="K60" s="623"/>
    </row>
    <row r="61" spans="1:12" ht="20.100000000000001" customHeight="1">
      <c r="A61" s="14"/>
      <c r="B61" s="1"/>
      <c r="C61" s="1"/>
      <c r="D61" s="49">
        <f t="shared" si="0"/>
        <v>0</v>
      </c>
      <c r="E61" s="1"/>
      <c r="F61" s="1"/>
      <c r="G61" s="1"/>
      <c r="H61" s="1"/>
      <c r="I61" s="1"/>
      <c r="J61" s="1"/>
      <c r="K61" s="623"/>
    </row>
    <row r="62" spans="1:12" ht="20.100000000000001" customHeight="1">
      <c r="A62" s="14"/>
      <c r="B62" s="1"/>
      <c r="C62" s="1"/>
      <c r="D62" s="49">
        <f t="shared" si="0"/>
        <v>0</v>
      </c>
      <c r="E62" s="1"/>
      <c r="F62" s="1"/>
      <c r="G62" s="1"/>
      <c r="H62" s="1"/>
      <c r="I62" s="1"/>
      <c r="J62" s="1"/>
      <c r="K62" s="623"/>
    </row>
    <row r="63" spans="1:12">
      <c r="A63" s="14"/>
      <c r="B63" s="1"/>
      <c r="C63" s="1"/>
      <c r="D63" s="49">
        <f t="shared" si="0"/>
        <v>0</v>
      </c>
      <c r="E63" s="1"/>
      <c r="F63" s="1"/>
      <c r="G63" s="1"/>
      <c r="H63" s="1"/>
      <c r="I63" s="1"/>
      <c r="J63" s="1"/>
      <c r="K63" s="623"/>
    </row>
    <row r="64" spans="1:12" ht="20.100000000000001" customHeight="1">
      <c r="A64" s="14"/>
      <c r="B64" s="1"/>
      <c r="C64" s="1"/>
      <c r="D64" s="49">
        <f t="shared" si="0"/>
        <v>0</v>
      </c>
      <c r="E64" s="1"/>
      <c r="F64" s="1"/>
      <c r="G64" s="1"/>
      <c r="H64" s="1"/>
      <c r="I64" s="1"/>
      <c r="J64" s="1"/>
      <c r="K64" s="623"/>
    </row>
    <row r="65" spans="1:11" ht="20.100000000000001" customHeight="1">
      <c r="A65" s="14"/>
      <c r="B65" s="1"/>
      <c r="C65" s="1"/>
      <c r="D65" s="49">
        <f t="shared" si="0"/>
        <v>0</v>
      </c>
      <c r="E65" s="1"/>
      <c r="F65" s="1"/>
      <c r="G65" s="1"/>
      <c r="H65" s="1"/>
      <c r="I65" s="1"/>
      <c r="J65" s="1"/>
      <c r="K65" s="623"/>
    </row>
    <row r="66" spans="1:11">
      <c r="A66" s="14"/>
      <c r="B66" s="1"/>
      <c r="C66" s="1"/>
      <c r="D66" s="49">
        <f t="shared" si="0"/>
        <v>0</v>
      </c>
      <c r="E66" s="1"/>
      <c r="F66" s="1"/>
      <c r="G66" s="1"/>
      <c r="H66" s="1"/>
      <c r="I66" s="1"/>
      <c r="J66" s="1"/>
      <c r="K66" s="623"/>
    </row>
    <row r="67" spans="1:11">
      <c r="A67" s="14"/>
      <c r="B67" s="1"/>
      <c r="C67" s="1"/>
      <c r="D67" s="49">
        <f t="shared" si="0"/>
        <v>0</v>
      </c>
      <c r="E67" s="1"/>
      <c r="F67" s="1"/>
      <c r="G67" s="1"/>
      <c r="H67" s="1"/>
      <c r="I67" s="1"/>
      <c r="J67" s="1"/>
      <c r="K67" s="623"/>
    </row>
    <row r="68" spans="1:11">
      <c r="A68" s="14"/>
      <c r="B68" s="1"/>
      <c r="C68" s="1"/>
      <c r="D68" s="49">
        <f t="shared" si="0"/>
        <v>0</v>
      </c>
      <c r="E68" s="1"/>
      <c r="F68" s="1"/>
      <c r="G68" s="1"/>
      <c r="H68" s="1"/>
      <c r="I68" s="1"/>
      <c r="J68" s="1"/>
      <c r="K68" s="623"/>
    </row>
    <row r="69" spans="1:11">
      <c r="A69" s="14"/>
      <c r="B69" s="1"/>
      <c r="C69" s="1"/>
      <c r="D69" s="49">
        <f t="shared" si="0"/>
        <v>0</v>
      </c>
      <c r="E69" s="1"/>
      <c r="F69" s="1"/>
      <c r="G69" s="1"/>
      <c r="H69" s="1"/>
      <c r="I69" s="1"/>
      <c r="J69" s="1"/>
      <c r="K69" s="623"/>
    </row>
    <row r="70" spans="1:11">
      <c r="A70" s="14"/>
      <c r="B70" s="1"/>
      <c r="C70" s="1"/>
      <c r="D70" s="49">
        <f t="shared" si="0"/>
        <v>0</v>
      </c>
      <c r="E70" s="1"/>
      <c r="F70" s="1"/>
      <c r="G70" s="1"/>
      <c r="H70" s="1"/>
      <c r="I70" s="1"/>
      <c r="J70" s="1"/>
      <c r="K70" s="623"/>
    </row>
    <row r="71" spans="1:11">
      <c r="A71" s="14"/>
      <c r="B71" s="1"/>
      <c r="C71" s="1"/>
      <c r="D71" s="49">
        <f t="shared" si="0"/>
        <v>0</v>
      </c>
      <c r="E71" s="1"/>
      <c r="F71" s="1"/>
      <c r="G71" s="1"/>
      <c r="H71" s="1"/>
      <c r="I71" s="1"/>
      <c r="J71" s="1"/>
      <c r="K71" s="623"/>
    </row>
    <row r="72" spans="1:11" ht="20.100000000000001" customHeight="1">
      <c r="A72" s="14"/>
      <c r="B72" s="1"/>
      <c r="C72" s="1"/>
      <c r="D72" s="49">
        <f t="shared" si="0"/>
        <v>0</v>
      </c>
      <c r="E72" s="1"/>
      <c r="F72" s="1"/>
      <c r="G72" s="1"/>
      <c r="H72" s="1"/>
      <c r="I72" s="1"/>
      <c r="J72" s="1"/>
      <c r="K72" s="623"/>
    </row>
    <row r="73" spans="1:11">
      <c r="A73" s="14"/>
      <c r="B73" s="1"/>
      <c r="C73" s="1"/>
      <c r="D73" s="49">
        <f t="shared" si="0"/>
        <v>0</v>
      </c>
      <c r="E73" s="1"/>
      <c r="F73" s="1"/>
      <c r="G73" s="1"/>
      <c r="H73" s="1"/>
      <c r="I73" s="1"/>
      <c r="J73" s="1"/>
      <c r="K73" s="623"/>
    </row>
    <row r="74" spans="1:11" ht="20.100000000000001" customHeight="1">
      <c r="A74" s="14"/>
      <c r="B74" s="1"/>
      <c r="C74" s="1"/>
      <c r="D74" s="49">
        <f t="shared" si="0"/>
        <v>0</v>
      </c>
      <c r="E74" s="1"/>
      <c r="F74" s="1"/>
      <c r="G74" s="1"/>
      <c r="H74" s="1"/>
      <c r="I74" s="1"/>
      <c r="J74" s="1"/>
      <c r="K74" s="623"/>
    </row>
    <row r="75" spans="1:11">
      <c r="A75" s="14"/>
      <c r="B75" s="1"/>
      <c r="C75" s="1"/>
      <c r="D75" s="49">
        <f t="shared" si="0"/>
        <v>0</v>
      </c>
      <c r="E75" s="1"/>
      <c r="F75" s="1"/>
      <c r="G75" s="1"/>
      <c r="H75" s="1"/>
      <c r="I75" s="1"/>
      <c r="J75" s="1"/>
      <c r="K75" s="623"/>
    </row>
    <row r="76" spans="1:11">
      <c r="A76" s="14"/>
      <c r="B76" s="1"/>
      <c r="C76" s="1"/>
      <c r="D76" s="49">
        <f t="shared" si="0"/>
        <v>0</v>
      </c>
      <c r="E76" s="1"/>
      <c r="F76" s="1"/>
      <c r="G76" s="1"/>
      <c r="H76" s="1"/>
      <c r="I76" s="1"/>
      <c r="J76" s="1"/>
      <c r="K76" s="623"/>
    </row>
    <row r="77" spans="1:11">
      <c r="A77" s="14"/>
      <c r="B77" s="1"/>
      <c r="C77" s="1"/>
      <c r="D77" s="49">
        <f t="shared" si="0"/>
        <v>0</v>
      </c>
      <c r="E77" s="1"/>
      <c r="F77" s="1"/>
      <c r="G77" s="1"/>
      <c r="H77" s="1"/>
      <c r="I77" s="1"/>
      <c r="J77" s="1"/>
      <c r="K77" s="623"/>
    </row>
    <row r="78" spans="1:11">
      <c r="A78" s="14"/>
      <c r="B78" s="1"/>
      <c r="C78" s="1"/>
      <c r="D78" s="49">
        <f t="shared" ref="D78:D117" si="1">+C78*(100-E78)/100</f>
        <v>0</v>
      </c>
      <c r="E78" s="1"/>
      <c r="F78" s="1"/>
      <c r="G78" s="1"/>
      <c r="H78" s="1"/>
      <c r="I78" s="1"/>
      <c r="J78" s="1"/>
      <c r="K78" s="623"/>
    </row>
    <row r="79" spans="1:11">
      <c r="A79" s="14"/>
      <c r="B79" s="1"/>
      <c r="C79" s="1"/>
      <c r="D79" s="49">
        <f t="shared" si="1"/>
        <v>0</v>
      </c>
      <c r="E79" s="1"/>
      <c r="F79" s="1"/>
      <c r="G79" s="1"/>
      <c r="H79" s="1"/>
      <c r="I79" s="1"/>
      <c r="J79" s="1"/>
      <c r="K79" s="623"/>
    </row>
    <row r="80" spans="1:11" ht="20.100000000000001" customHeight="1">
      <c r="A80" s="14"/>
      <c r="B80" s="1"/>
      <c r="C80" s="1"/>
      <c r="D80" s="49">
        <f t="shared" si="1"/>
        <v>0</v>
      </c>
      <c r="E80" s="1"/>
      <c r="F80" s="1"/>
      <c r="G80" s="1"/>
      <c r="H80" s="1"/>
      <c r="I80" s="1"/>
      <c r="J80" s="1"/>
      <c r="K80" s="623"/>
    </row>
    <row r="81" spans="1:11" ht="20.100000000000001" customHeight="1">
      <c r="A81" s="14"/>
      <c r="B81" s="1"/>
      <c r="C81" s="1"/>
      <c r="D81" s="49">
        <f t="shared" si="1"/>
        <v>0</v>
      </c>
      <c r="E81" s="1"/>
      <c r="F81" s="1"/>
      <c r="G81" s="1"/>
      <c r="H81" s="1"/>
      <c r="I81" s="1"/>
      <c r="J81" s="1"/>
      <c r="K81" s="623"/>
    </row>
    <row r="82" spans="1:11" ht="20.100000000000001" customHeight="1">
      <c r="A82" s="14"/>
      <c r="B82" s="1"/>
      <c r="C82" s="1"/>
      <c r="D82" s="49">
        <f t="shared" si="1"/>
        <v>0</v>
      </c>
      <c r="E82" s="1"/>
      <c r="F82" s="1"/>
      <c r="G82" s="1"/>
      <c r="H82" s="1"/>
      <c r="I82" s="1"/>
      <c r="J82" s="1"/>
      <c r="K82" s="623"/>
    </row>
    <row r="83" spans="1:11" ht="20.100000000000001" customHeight="1">
      <c r="A83" s="14"/>
      <c r="B83" s="1"/>
      <c r="C83" s="1"/>
      <c r="D83" s="49">
        <f t="shared" si="1"/>
        <v>0</v>
      </c>
      <c r="E83" s="1"/>
      <c r="F83" s="1"/>
      <c r="G83" s="1"/>
      <c r="H83" s="1"/>
      <c r="I83" s="1"/>
      <c r="J83" s="1"/>
      <c r="K83" s="623"/>
    </row>
    <row r="84" spans="1:11" ht="20.100000000000001" customHeight="1">
      <c r="A84" s="14"/>
      <c r="B84" s="1"/>
      <c r="C84" s="1"/>
      <c r="D84" s="49">
        <f t="shared" si="1"/>
        <v>0</v>
      </c>
      <c r="E84" s="1"/>
      <c r="F84" s="1"/>
      <c r="G84" s="1"/>
      <c r="H84" s="1"/>
      <c r="I84" s="1"/>
      <c r="J84" s="1"/>
      <c r="K84" s="623"/>
    </row>
    <row r="85" spans="1:11" ht="20.100000000000001" customHeight="1">
      <c r="A85" s="14"/>
      <c r="B85" s="1"/>
      <c r="C85" s="1"/>
      <c r="D85" s="49">
        <f t="shared" si="1"/>
        <v>0</v>
      </c>
      <c r="E85" s="1"/>
      <c r="F85" s="1"/>
      <c r="G85" s="1"/>
      <c r="H85" s="1"/>
      <c r="I85" s="1"/>
      <c r="J85" s="1"/>
      <c r="K85" s="623"/>
    </row>
    <row r="86" spans="1:11" ht="20.100000000000001" customHeight="1">
      <c r="A86" s="14"/>
      <c r="B86" s="1"/>
      <c r="C86" s="1"/>
      <c r="D86" s="49">
        <f t="shared" si="1"/>
        <v>0</v>
      </c>
      <c r="E86" s="1"/>
      <c r="F86" s="1"/>
      <c r="G86" s="1"/>
      <c r="H86" s="1"/>
      <c r="I86" s="1"/>
      <c r="J86" s="1"/>
      <c r="K86" s="623"/>
    </row>
    <row r="87" spans="1:11" ht="20.100000000000001" customHeight="1">
      <c r="A87" s="14"/>
      <c r="B87" s="1"/>
      <c r="C87" s="1"/>
      <c r="D87" s="49">
        <f t="shared" si="1"/>
        <v>0</v>
      </c>
      <c r="E87" s="1"/>
      <c r="F87" s="1"/>
      <c r="G87" s="1"/>
      <c r="H87" s="1"/>
      <c r="I87" s="1"/>
      <c r="J87" s="1"/>
      <c r="K87" s="623"/>
    </row>
    <row r="88" spans="1:11">
      <c r="A88" s="14"/>
      <c r="B88" s="1"/>
      <c r="C88" s="1"/>
      <c r="D88" s="49">
        <f t="shared" si="1"/>
        <v>0</v>
      </c>
      <c r="E88" s="1"/>
      <c r="F88" s="1"/>
      <c r="G88" s="1"/>
      <c r="H88" s="1"/>
      <c r="I88" s="1"/>
      <c r="J88" s="1"/>
      <c r="K88" s="623"/>
    </row>
    <row r="89" spans="1:11" ht="20.100000000000001" customHeight="1">
      <c r="A89" s="14"/>
      <c r="B89" s="1"/>
      <c r="C89" s="1"/>
      <c r="D89" s="49">
        <f t="shared" si="1"/>
        <v>0</v>
      </c>
      <c r="E89" s="1"/>
      <c r="F89" s="1"/>
      <c r="G89" s="1"/>
      <c r="H89" s="1"/>
      <c r="I89" s="1"/>
      <c r="J89" s="1"/>
      <c r="K89" s="623"/>
    </row>
    <row r="90" spans="1:11">
      <c r="A90" s="14"/>
      <c r="B90" s="1"/>
      <c r="C90" s="1"/>
      <c r="D90" s="49">
        <f t="shared" si="1"/>
        <v>0</v>
      </c>
      <c r="E90" s="1"/>
      <c r="F90" s="1"/>
      <c r="G90" s="1"/>
      <c r="H90" s="1"/>
      <c r="I90" s="1"/>
      <c r="J90" s="1"/>
      <c r="K90" s="623"/>
    </row>
    <row r="91" spans="1:11" ht="20.100000000000001" customHeight="1">
      <c r="A91" s="14"/>
      <c r="B91" s="1"/>
      <c r="C91" s="1"/>
      <c r="D91" s="49">
        <f t="shared" si="1"/>
        <v>0</v>
      </c>
      <c r="E91" s="1"/>
      <c r="F91" s="1"/>
      <c r="G91" s="1"/>
      <c r="H91" s="1"/>
      <c r="I91" s="1"/>
      <c r="J91" s="1"/>
      <c r="K91" s="623"/>
    </row>
    <row r="92" spans="1:11">
      <c r="A92" s="14"/>
      <c r="B92" s="1"/>
      <c r="C92" s="1"/>
      <c r="D92" s="49">
        <f t="shared" si="1"/>
        <v>0</v>
      </c>
      <c r="E92" s="1"/>
      <c r="F92" s="1"/>
      <c r="G92" s="1"/>
      <c r="H92" s="1"/>
      <c r="I92" s="1"/>
      <c r="J92" s="1"/>
      <c r="K92" s="623"/>
    </row>
    <row r="93" spans="1:11">
      <c r="A93" s="14"/>
      <c r="B93" s="1"/>
      <c r="C93" s="1"/>
      <c r="D93" s="49">
        <f t="shared" si="1"/>
        <v>0</v>
      </c>
      <c r="E93" s="1"/>
      <c r="F93" s="1"/>
      <c r="G93" s="1"/>
      <c r="H93" s="1"/>
      <c r="I93" s="1"/>
      <c r="J93" s="1"/>
      <c r="K93" s="623"/>
    </row>
    <row r="94" spans="1:11">
      <c r="A94" s="14"/>
      <c r="B94" s="1"/>
      <c r="C94" s="1"/>
      <c r="D94" s="49">
        <f t="shared" si="1"/>
        <v>0</v>
      </c>
      <c r="E94" s="1"/>
      <c r="F94" s="1"/>
      <c r="G94" s="1"/>
      <c r="H94" s="1"/>
      <c r="I94" s="1"/>
      <c r="J94" s="1"/>
      <c r="K94" s="623"/>
    </row>
    <row r="95" spans="1:11" ht="20.100000000000001" customHeight="1">
      <c r="A95" s="14"/>
      <c r="B95" s="1"/>
      <c r="C95" s="1"/>
      <c r="D95" s="49">
        <f t="shared" si="1"/>
        <v>0</v>
      </c>
      <c r="E95" s="1"/>
      <c r="F95" s="1"/>
      <c r="G95" s="1"/>
      <c r="H95" s="1"/>
      <c r="I95" s="1"/>
      <c r="J95" s="1"/>
      <c r="K95" s="623"/>
    </row>
    <row r="96" spans="1:11" ht="20.100000000000001" customHeight="1">
      <c r="A96" s="14"/>
      <c r="B96" s="1"/>
      <c r="C96" s="1"/>
      <c r="D96" s="49">
        <f t="shared" si="1"/>
        <v>0</v>
      </c>
      <c r="E96" s="1"/>
      <c r="F96" s="1"/>
      <c r="G96" s="1"/>
      <c r="H96" s="1"/>
      <c r="I96" s="1"/>
      <c r="J96" s="1"/>
      <c r="K96" s="623"/>
    </row>
    <row r="97" spans="1:11" ht="20.100000000000001" customHeight="1">
      <c r="A97" s="14"/>
      <c r="B97" s="1"/>
      <c r="C97" s="1"/>
      <c r="D97" s="49">
        <f t="shared" si="1"/>
        <v>0</v>
      </c>
      <c r="E97" s="1"/>
      <c r="F97" s="1"/>
      <c r="G97" s="1"/>
      <c r="H97" s="1"/>
      <c r="I97" s="1"/>
      <c r="J97" s="1"/>
      <c r="K97" s="623"/>
    </row>
    <row r="98" spans="1:11" ht="20.100000000000001" customHeight="1">
      <c r="A98" s="14"/>
      <c r="B98" s="1"/>
      <c r="C98" s="1"/>
      <c r="D98" s="49">
        <f t="shared" si="1"/>
        <v>0</v>
      </c>
      <c r="E98" s="1"/>
      <c r="F98" s="1"/>
      <c r="G98" s="1"/>
      <c r="H98" s="1"/>
      <c r="I98" s="1"/>
      <c r="J98" s="1"/>
      <c r="K98" s="623"/>
    </row>
    <row r="99" spans="1:11">
      <c r="A99" s="14"/>
      <c r="B99" s="1"/>
      <c r="C99" s="1"/>
      <c r="D99" s="49">
        <f t="shared" si="1"/>
        <v>0</v>
      </c>
      <c r="E99" s="1"/>
      <c r="F99" s="1"/>
      <c r="G99" s="1"/>
      <c r="H99" s="1"/>
      <c r="I99" s="1"/>
      <c r="J99" s="1"/>
      <c r="K99" s="623"/>
    </row>
    <row r="100" spans="1:11">
      <c r="A100" s="14"/>
      <c r="B100" s="1"/>
      <c r="C100" s="1"/>
      <c r="D100" s="49">
        <f t="shared" si="1"/>
        <v>0</v>
      </c>
      <c r="E100" s="1"/>
      <c r="F100" s="1"/>
      <c r="G100" s="1"/>
      <c r="H100" s="1"/>
      <c r="I100" s="1"/>
      <c r="J100" s="1"/>
      <c r="K100" s="623"/>
    </row>
    <row r="101" spans="1:11">
      <c r="A101" s="14"/>
      <c r="B101" s="1"/>
      <c r="C101" s="1"/>
      <c r="D101" s="49">
        <f t="shared" si="1"/>
        <v>0</v>
      </c>
      <c r="E101" s="1"/>
      <c r="F101" s="1"/>
      <c r="G101" s="1"/>
      <c r="H101" s="1"/>
      <c r="I101" s="1"/>
      <c r="J101" s="1"/>
      <c r="K101" s="623"/>
    </row>
    <row r="102" spans="1:11" ht="20.100000000000001" customHeight="1">
      <c r="A102" s="14"/>
      <c r="B102" s="1"/>
      <c r="C102" s="1"/>
      <c r="D102" s="49">
        <f t="shared" si="1"/>
        <v>0</v>
      </c>
      <c r="E102" s="1"/>
      <c r="F102" s="1"/>
      <c r="G102" s="1"/>
      <c r="H102" s="1"/>
      <c r="I102" s="1"/>
      <c r="J102" s="1"/>
      <c r="K102" s="623"/>
    </row>
    <row r="103" spans="1:11">
      <c r="A103" s="14"/>
      <c r="B103" s="1"/>
      <c r="C103" s="1"/>
      <c r="D103" s="49">
        <f t="shared" si="1"/>
        <v>0</v>
      </c>
      <c r="E103" s="1"/>
      <c r="F103" s="1"/>
      <c r="G103" s="1"/>
      <c r="H103" s="1"/>
      <c r="I103" s="1"/>
      <c r="J103" s="1"/>
      <c r="K103" s="623"/>
    </row>
    <row r="104" spans="1:11">
      <c r="A104" s="14"/>
      <c r="B104" s="1"/>
      <c r="C104" s="1"/>
      <c r="D104" s="49">
        <f t="shared" si="1"/>
        <v>0</v>
      </c>
      <c r="E104" s="1"/>
      <c r="F104" s="1"/>
      <c r="G104" s="1"/>
      <c r="H104" s="1"/>
      <c r="I104" s="1"/>
      <c r="J104" s="1"/>
      <c r="K104" s="623"/>
    </row>
    <row r="105" spans="1:11">
      <c r="A105" s="14"/>
      <c r="B105" s="1"/>
      <c r="C105" s="1"/>
      <c r="D105" s="49">
        <f t="shared" si="1"/>
        <v>0</v>
      </c>
      <c r="E105" s="1"/>
      <c r="F105" s="1"/>
      <c r="G105" s="1"/>
      <c r="H105" s="1"/>
      <c r="I105" s="1"/>
      <c r="J105" s="1"/>
      <c r="K105" s="623"/>
    </row>
    <row r="106" spans="1:11" ht="20.100000000000001" customHeight="1">
      <c r="A106" s="14"/>
      <c r="B106" s="1"/>
      <c r="C106" s="1"/>
      <c r="D106" s="49">
        <f t="shared" si="1"/>
        <v>0</v>
      </c>
      <c r="E106" s="1"/>
      <c r="F106" s="1"/>
      <c r="G106" s="1"/>
      <c r="H106" s="1"/>
      <c r="I106" s="1"/>
      <c r="J106" s="1"/>
      <c r="K106" s="623"/>
    </row>
    <row r="107" spans="1:11" ht="20.100000000000001" customHeight="1">
      <c r="A107" s="14"/>
      <c r="B107" s="1"/>
      <c r="C107" s="1"/>
      <c r="D107" s="49">
        <f t="shared" si="1"/>
        <v>0</v>
      </c>
      <c r="E107" s="1"/>
      <c r="F107" s="1"/>
      <c r="G107" s="1"/>
      <c r="H107" s="1"/>
      <c r="I107" s="1"/>
      <c r="J107" s="1"/>
      <c r="K107" s="623"/>
    </row>
    <row r="108" spans="1:11">
      <c r="A108" s="14"/>
      <c r="B108" s="1"/>
      <c r="C108" s="1"/>
      <c r="D108" s="49">
        <f t="shared" si="1"/>
        <v>0</v>
      </c>
      <c r="E108" s="1"/>
      <c r="F108" s="1"/>
      <c r="G108" s="1"/>
      <c r="H108" s="1"/>
      <c r="I108" s="1"/>
      <c r="J108" s="1"/>
      <c r="K108" s="623"/>
    </row>
    <row r="109" spans="1:11">
      <c r="A109" s="14"/>
      <c r="B109" s="1"/>
      <c r="C109" s="1"/>
      <c r="D109" s="49">
        <f t="shared" si="1"/>
        <v>0</v>
      </c>
      <c r="E109" s="1"/>
      <c r="F109" s="1"/>
      <c r="G109" s="1"/>
      <c r="H109" s="1"/>
      <c r="I109" s="1"/>
      <c r="J109" s="1"/>
      <c r="K109" s="623"/>
    </row>
    <row r="110" spans="1:11">
      <c r="A110" s="14"/>
      <c r="B110" s="1"/>
      <c r="C110" s="1"/>
      <c r="D110" s="49">
        <f t="shared" si="1"/>
        <v>0</v>
      </c>
      <c r="E110" s="1"/>
      <c r="F110" s="1"/>
      <c r="G110" s="1"/>
      <c r="H110" s="1"/>
      <c r="I110" s="1"/>
      <c r="J110" s="1"/>
      <c r="K110" s="623"/>
    </row>
    <row r="111" spans="1:11">
      <c r="A111" s="14"/>
      <c r="B111" s="1"/>
      <c r="C111" s="1"/>
      <c r="D111" s="49">
        <f t="shared" si="1"/>
        <v>0</v>
      </c>
      <c r="E111" s="1"/>
      <c r="F111" s="1"/>
      <c r="G111" s="1"/>
      <c r="H111" s="1"/>
      <c r="I111" s="1"/>
      <c r="J111" s="1"/>
      <c r="K111" s="623"/>
    </row>
    <row r="112" spans="1:11">
      <c r="A112" s="14"/>
      <c r="B112" s="1"/>
      <c r="C112" s="1"/>
      <c r="D112" s="49">
        <f t="shared" si="1"/>
        <v>0</v>
      </c>
      <c r="E112" s="1"/>
      <c r="F112" s="1"/>
      <c r="G112" s="1"/>
      <c r="H112" s="1"/>
      <c r="I112" s="1"/>
      <c r="J112" s="1"/>
      <c r="K112" s="623"/>
    </row>
    <row r="113" spans="1:11">
      <c r="A113" s="14"/>
      <c r="B113" s="1"/>
      <c r="C113" s="1"/>
      <c r="D113" s="49">
        <f t="shared" si="1"/>
        <v>0</v>
      </c>
      <c r="E113" s="1"/>
      <c r="F113" s="1"/>
      <c r="G113" s="1"/>
      <c r="H113" s="1"/>
      <c r="I113" s="1"/>
      <c r="J113" s="1"/>
      <c r="K113" s="623"/>
    </row>
    <row r="114" spans="1:11" ht="20.100000000000001" customHeight="1">
      <c r="A114" s="14"/>
      <c r="B114" s="1"/>
      <c r="C114" s="1"/>
      <c r="D114" s="49">
        <f t="shared" si="1"/>
        <v>0</v>
      </c>
      <c r="E114" s="1"/>
      <c r="F114" s="1"/>
      <c r="G114" s="1"/>
      <c r="H114" s="1"/>
      <c r="I114" s="1"/>
      <c r="J114" s="1"/>
      <c r="K114" s="623"/>
    </row>
    <row r="115" spans="1:11" ht="20.100000000000001" customHeight="1">
      <c r="A115" s="14"/>
      <c r="B115" s="1"/>
      <c r="C115" s="1"/>
      <c r="D115" s="49">
        <f t="shared" si="1"/>
        <v>0</v>
      </c>
      <c r="E115" s="1"/>
      <c r="F115" s="1"/>
      <c r="G115" s="1"/>
      <c r="H115" s="1"/>
      <c r="I115" s="1"/>
      <c r="J115" s="1"/>
      <c r="K115" s="623"/>
    </row>
    <row r="116" spans="1:11" ht="20.100000000000001" customHeight="1">
      <c r="A116" s="14"/>
      <c r="B116" s="1"/>
      <c r="C116" s="1"/>
      <c r="D116" s="49">
        <f t="shared" si="1"/>
        <v>0</v>
      </c>
      <c r="E116" s="1"/>
      <c r="F116" s="1"/>
      <c r="G116" s="1"/>
      <c r="H116" s="1"/>
      <c r="I116" s="1"/>
      <c r="J116" s="1"/>
      <c r="K116" s="623"/>
    </row>
    <row r="117" spans="1:11" ht="20.100000000000001" customHeight="1">
      <c r="A117" s="14"/>
      <c r="B117" s="1"/>
      <c r="C117" s="1"/>
      <c r="D117" s="49">
        <f t="shared" si="1"/>
        <v>0</v>
      </c>
      <c r="E117" s="1"/>
      <c r="F117" s="1"/>
      <c r="G117" s="1"/>
      <c r="H117" s="1"/>
      <c r="I117" s="1"/>
      <c r="J117" s="1"/>
      <c r="K117" s="623"/>
    </row>
    <row r="118" spans="1:11">
      <c r="A118" s="14"/>
      <c r="B118" s="1"/>
      <c r="C118" s="1"/>
      <c r="D118" s="1"/>
      <c r="E118" s="1"/>
      <c r="F118" s="1"/>
      <c r="G118" s="1"/>
      <c r="H118" s="1"/>
      <c r="I118" s="1"/>
      <c r="J118" s="1"/>
      <c r="K118" s="623"/>
    </row>
    <row r="119" spans="1:11" ht="20.100000000000001" customHeight="1">
      <c r="A119" s="14"/>
      <c r="B119" s="1"/>
      <c r="C119" s="1"/>
      <c r="D119" s="1"/>
      <c r="E119" s="1"/>
      <c r="F119" s="1"/>
      <c r="G119" s="1"/>
      <c r="H119" s="1"/>
      <c r="I119" s="1"/>
      <c r="J119" s="1"/>
      <c r="K119" s="623"/>
    </row>
    <row r="120" spans="1:11" ht="20.100000000000001" customHeight="1">
      <c r="A120" s="14"/>
      <c r="B120" s="1"/>
      <c r="C120" s="1"/>
      <c r="D120" s="1"/>
      <c r="E120" s="1"/>
      <c r="F120" s="1"/>
      <c r="G120" s="1"/>
      <c r="H120" s="1"/>
      <c r="I120" s="1"/>
      <c r="J120" s="1"/>
      <c r="K120" s="623"/>
    </row>
    <row r="121" spans="1:11" ht="20.100000000000001" customHeight="1">
      <c r="A121" s="14"/>
      <c r="B121" s="1"/>
      <c r="C121" s="1"/>
      <c r="D121" s="1"/>
      <c r="E121" s="1"/>
      <c r="F121" s="1"/>
      <c r="G121" s="1"/>
      <c r="H121" s="1"/>
      <c r="I121" s="1"/>
      <c r="J121" s="1"/>
      <c r="K121" s="623"/>
    </row>
    <row r="122" spans="1:11" ht="20.100000000000001" customHeight="1">
      <c r="A122" s="14"/>
      <c r="B122" s="1"/>
      <c r="C122" s="1"/>
      <c r="D122" s="1"/>
      <c r="E122" s="1"/>
      <c r="F122" s="1"/>
      <c r="G122" s="1"/>
      <c r="H122" s="1"/>
      <c r="I122" s="1"/>
      <c r="J122" s="1"/>
      <c r="K122" s="623"/>
    </row>
    <row r="123" spans="1:11" ht="20.100000000000001" customHeight="1">
      <c r="A123" s="14"/>
      <c r="B123" s="1"/>
      <c r="C123" s="1"/>
      <c r="D123" s="1"/>
      <c r="E123" s="1"/>
      <c r="F123" s="1"/>
      <c r="G123" s="1"/>
      <c r="H123" s="1"/>
      <c r="I123" s="1"/>
      <c r="J123" s="1"/>
      <c r="K123" s="623"/>
    </row>
    <row r="124" spans="1:11" ht="20.100000000000001" customHeight="1">
      <c r="A124" s="14"/>
      <c r="B124" s="1"/>
      <c r="C124" s="1"/>
      <c r="D124" s="1"/>
      <c r="E124" s="1"/>
      <c r="F124" s="1"/>
      <c r="G124" s="1"/>
      <c r="H124" s="1"/>
      <c r="I124" s="1"/>
      <c r="J124" s="1"/>
      <c r="K124" s="623"/>
    </row>
    <row r="125" spans="1:11" ht="20.100000000000001" customHeight="1">
      <c r="A125" s="14"/>
      <c r="B125" s="1"/>
      <c r="C125" s="1"/>
      <c r="D125" s="1"/>
      <c r="E125" s="1"/>
      <c r="F125" s="1"/>
      <c r="G125" s="1"/>
      <c r="H125" s="1"/>
      <c r="I125" s="1"/>
      <c r="J125" s="1"/>
      <c r="K125" s="623"/>
    </row>
    <row r="126" spans="1:11" ht="20.100000000000001" customHeight="1">
      <c r="A126" s="14"/>
      <c r="B126" s="1"/>
      <c r="C126" s="1"/>
      <c r="D126" s="1"/>
      <c r="E126" s="1"/>
      <c r="F126" s="1"/>
      <c r="G126" s="1"/>
      <c r="H126" s="1"/>
      <c r="I126" s="1"/>
      <c r="J126" s="1"/>
      <c r="K126" s="623"/>
    </row>
    <row r="127" spans="1:11">
      <c r="A127" s="14"/>
      <c r="B127" s="1"/>
      <c r="C127" s="1"/>
      <c r="D127" s="1"/>
      <c r="E127" s="1"/>
      <c r="F127" s="1"/>
      <c r="G127" s="1"/>
      <c r="H127" s="1"/>
      <c r="I127" s="1"/>
      <c r="J127" s="1"/>
      <c r="K127" s="623"/>
    </row>
    <row r="128" spans="1:11" ht="20.100000000000001" customHeight="1">
      <c r="A128" s="14"/>
      <c r="B128" s="1"/>
      <c r="C128" s="1"/>
      <c r="D128" s="1"/>
      <c r="E128" s="1"/>
      <c r="F128" s="1"/>
      <c r="G128" s="1"/>
      <c r="H128" s="1"/>
      <c r="I128" s="1"/>
      <c r="J128" s="1"/>
      <c r="K128" s="623"/>
    </row>
    <row r="129" spans="1:11">
      <c r="A129" s="14"/>
      <c r="B129" s="1"/>
      <c r="C129" s="1"/>
      <c r="D129" s="1"/>
      <c r="E129" s="1"/>
      <c r="F129" s="1"/>
      <c r="G129" s="1"/>
      <c r="H129" s="1"/>
      <c r="I129" s="1"/>
      <c r="J129" s="1"/>
      <c r="K129" s="623"/>
    </row>
    <row r="130" spans="1:11">
      <c r="A130" s="14"/>
      <c r="B130" s="1"/>
      <c r="C130" s="1"/>
      <c r="D130" s="1"/>
      <c r="E130" s="1"/>
      <c r="F130" s="1"/>
      <c r="G130" s="1"/>
      <c r="H130" s="1"/>
      <c r="I130" s="1"/>
      <c r="J130" s="1"/>
      <c r="K130" s="623"/>
    </row>
    <row r="131" spans="1:11">
      <c r="A131" s="14"/>
    </row>
    <row r="132" spans="1:11">
      <c r="A132" s="14"/>
    </row>
    <row r="133" spans="1:11">
      <c r="A133" s="14"/>
    </row>
    <row r="134" spans="1:11">
      <c r="A134" s="14"/>
    </row>
    <row r="135" spans="1:11">
      <c r="A135" s="14"/>
    </row>
    <row r="136" spans="1:11">
      <c r="A136" s="14"/>
    </row>
    <row r="137" spans="1:11">
      <c r="A137" s="14"/>
    </row>
    <row r="138" spans="1:11">
      <c r="A138" s="14"/>
    </row>
    <row r="139" spans="1:11">
      <c r="A139" s="14"/>
    </row>
    <row r="140" spans="1:11">
      <c r="A140" s="14"/>
    </row>
    <row r="141" spans="1:11">
      <c r="A141" s="14"/>
    </row>
    <row r="142" spans="1:11">
      <c r="A142" s="14"/>
    </row>
    <row r="143" spans="1:11">
      <c r="A143" s="14"/>
    </row>
    <row r="144" spans="1:11">
      <c r="A144" s="14"/>
    </row>
    <row r="145" spans="1:1">
      <c r="A145" s="14"/>
    </row>
    <row r="146" spans="1:1">
      <c r="A146" s="14"/>
    </row>
    <row r="147" spans="1:1">
      <c r="A147" s="14"/>
    </row>
    <row r="148" spans="1:1">
      <c r="A148" s="14"/>
    </row>
    <row r="149" spans="1:1">
      <c r="A149" s="14"/>
    </row>
    <row r="150" spans="1:1">
      <c r="A150" s="14"/>
    </row>
    <row r="151" spans="1:1">
      <c r="A151" s="14"/>
    </row>
    <row r="152" spans="1:1">
      <c r="A152" s="14"/>
    </row>
    <row r="153" spans="1:1">
      <c r="A153" s="14"/>
    </row>
    <row r="154" spans="1:1">
      <c r="A154" s="14"/>
    </row>
    <row r="155" spans="1:1">
      <c r="A155" s="14"/>
    </row>
    <row r="156" spans="1:1">
      <c r="A156" s="14"/>
    </row>
    <row r="157" spans="1:1">
      <c r="A157" s="14"/>
    </row>
  </sheetData>
  <autoFilter ref="B6:B157"/>
  <customSheetViews>
    <customSheetView guid="{0844CA05-8743-4C94-A064-2B8F7267080E}" showAutoFilter="1">
      <pane ySplit="6" topLeftCell="A41" activePane="bottomLeft" state="frozen"/>
      <selection pane="bottomLeft" activeCell="K28" sqref="K28"/>
      <pageMargins left="0.7" right="0.7" top="0.75" bottom="0.75" header="0.3" footer="0.3"/>
      <pageSetup orientation="portrait" r:id="rId1"/>
      <autoFilter ref="B1"/>
    </customSheetView>
    <customSheetView guid="{257C13E9-7F11-4D3D-B195-760B62ED7EA1}" showAutoFilter="1">
      <pane ySplit="6" topLeftCell="A41" activePane="bottomLeft" state="frozen"/>
      <selection pane="bottomLeft" activeCell="K28" sqref="K28"/>
      <pageMargins left="0.7" right="0.7" top="0.75" bottom="0.75" header="0.3" footer="0.3"/>
      <pageSetup orientation="portrait" r:id="rId2"/>
      <autoFilter ref="B1"/>
    </customSheetView>
    <customSheetView guid="{7009FCE3-6810-450D-8A6C-9CEA3E9B616C}" showAutoFilter="1">
      <pane ySplit="5" topLeftCell="A41" activePane="bottomLeft" state="frozen"/>
      <selection pane="bottomLeft" activeCell="K28" sqref="K28"/>
      <pageMargins left="0.7" right="0.7" top="0.75" bottom="0.75" header="0.3" footer="0.3"/>
      <pageSetup orientation="portrait" r:id="rId3"/>
      <autoFilter ref="B1"/>
    </customSheetView>
  </customSheetViews>
  <mergeCells count="42">
    <mergeCell ref="C58:J58"/>
    <mergeCell ref="C56:J56"/>
    <mergeCell ref="C48:J48"/>
    <mergeCell ref="C46:J46"/>
    <mergeCell ref="C19:J19"/>
    <mergeCell ref="C27:J27"/>
    <mergeCell ref="C55:J55"/>
    <mergeCell ref="C38:J38"/>
    <mergeCell ref="C33:J33"/>
    <mergeCell ref="C20:J20"/>
    <mergeCell ref="C42:J42"/>
    <mergeCell ref="C40:J40"/>
    <mergeCell ref="C30:J30"/>
    <mergeCell ref="C28:J28"/>
    <mergeCell ref="C39:J39"/>
    <mergeCell ref="A4:B4"/>
    <mergeCell ref="C4:F4"/>
    <mergeCell ref="G4:H4"/>
    <mergeCell ref="I4:J4"/>
    <mergeCell ref="A3:B3"/>
    <mergeCell ref="C3:F3"/>
    <mergeCell ref="G3:H3"/>
    <mergeCell ref="A1:L1"/>
    <mergeCell ref="A2:B2"/>
    <mergeCell ref="C2:F2"/>
    <mergeCell ref="G2:H2"/>
    <mergeCell ref="I2:J2"/>
    <mergeCell ref="K2:L2"/>
    <mergeCell ref="A5:B5"/>
    <mergeCell ref="I5:J5"/>
    <mergeCell ref="C7:J7"/>
    <mergeCell ref="C8:J8"/>
    <mergeCell ref="C36:J36"/>
    <mergeCell ref="C14:J14"/>
    <mergeCell ref="C18:J18"/>
    <mergeCell ref="C21:J21"/>
    <mergeCell ref="A20:A21"/>
    <mergeCell ref="K3:L3"/>
    <mergeCell ref="K4:L4"/>
    <mergeCell ref="K5:L5"/>
    <mergeCell ref="C5:F5"/>
    <mergeCell ref="I3:J3"/>
  </mergeCells>
  <hyperlinks>
    <hyperlink ref="B42" r:id="rId4"/>
  </hyperlinks>
  <pageMargins left="0.7" right="0.7" top="0.75" bottom="0.75" header="0.3" footer="0.3"/>
  <pageSetup orientation="portrait" r:id="rId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tabColor rgb="FFFF0000"/>
  </sheetPr>
  <dimension ref="A1:M162"/>
  <sheetViews>
    <sheetView workbookViewId="0">
      <pane ySplit="6" topLeftCell="A35" activePane="bottomLeft" state="frozen"/>
      <selection pane="bottomLeft" activeCell="C42" sqref="C42:J42"/>
    </sheetView>
  </sheetViews>
  <sheetFormatPr defaultRowHeight="15.75"/>
  <cols>
    <col min="1" max="1" width="11" style="53" customWidth="1"/>
    <col min="2" max="9" width="10.140625" style="16" customWidth="1"/>
    <col min="10" max="10" width="10.42578125" style="16" customWidth="1"/>
    <col min="11" max="11" width="10.42578125" style="597" customWidth="1"/>
    <col min="12" max="12" width="43.85546875" style="15" customWidth="1"/>
    <col min="13" max="16384" width="9.140625" style="6"/>
  </cols>
  <sheetData>
    <row r="1" spans="1:13" s="3" customFormat="1" ht="30.75" customHeight="1" thickTop="1">
      <c r="A1" s="829" t="s">
        <v>439</v>
      </c>
      <c r="B1" s="830"/>
      <c r="C1" s="830"/>
      <c r="D1" s="830"/>
      <c r="E1" s="830"/>
      <c r="F1" s="830"/>
      <c r="G1" s="830"/>
      <c r="H1" s="830"/>
      <c r="I1" s="830"/>
      <c r="J1" s="830"/>
      <c r="K1" s="830"/>
      <c r="L1" s="831"/>
      <c r="M1" s="2"/>
    </row>
    <row r="2" spans="1:13" ht="20.25" customHeight="1" thickBot="1">
      <c r="A2" s="823" t="s">
        <v>157</v>
      </c>
      <c r="B2" s="824"/>
      <c r="C2" s="820"/>
      <c r="D2" s="821"/>
      <c r="E2" s="821"/>
      <c r="F2" s="822"/>
      <c r="G2" s="914"/>
      <c r="H2" s="915"/>
      <c r="I2" s="816" t="s">
        <v>158</v>
      </c>
      <c r="J2" s="817"/>
      <c r="K2" s="825"/>
      <c r="L2" s="826"/>
      <c r="M2" s="5"/>
    </row>
    <row r="3" spans="1:13" ht="20.25" customHeight="1" thickTop="1" thickBot="1">
      <c r="A3" s="823" t="s">
        <v>159</v>
      </c>
      <c r="B3" s="824"/>
      <c r="C3" s="820"/>
      <c r="D3" s="821"/>
      <c r="E3" s="821"/>
      <c r="F3" s="822"/>
      <c r="G3" s="1039" t="s">
        <v>339</v>
      </c>
      <c r="H3" s="1040"/>
      <c r="I3" s="816" t="s">
        <v>160</v>
      </c>
      <c r="J3" s="817"/>
      <c r="K3" s="825"/>
      <c r="L3" s="826"/>
      <c r="M3" s="5"/>
    </row>
    <row r="4" spans="1:13" ht="20.25" customHeight="1" thickTop="1">
      <c r="A4" s="823" t="s">
        <v>161</v>
      </c>
      <c r="B4" s="824"/>
      <c r="C4" s="820"/>
      <c r="D4" s="821"/>
      <c r="E4" s="821"/>
      <c r="F4" s="822"/>
      <c r="G4" s="914"/>
      <c r="H4" s="915"/>
      <c r="I4" s="816" t="s">
        <v>162</v>
      </c>
      <c r="J4" s="817"/>
      <c r="K4" s="825"/>
      <c r="L4" s="826"/>
      <c r="M4" s="5"/>
    </row>
    <row r="5" spans="1:13" ht="21" customHeight="1" thickBot="1">
      <c r="A5" s="849" t="s">
        <v>163</v>
      </c>
      <c r="B5" s="850"/>
      <c r="C5" s="1199"/>
      <c r="D5" s="847"/>
      <c r="E5" s="847"/>
      <c r="F5" s="848"/>
      <c r="G5" s="851"/>
      <c r="H5" s="1032"/>
      <c r="I5" s="816" t="s">
        <v>255</v>
      </c>
      <c r="J5" s="817"/>
      <c r="K5" s="936" t="s">
        <v>1475</v>
      </c>
      <c r="L5" s="937"/>
      <c r="M5" s="5"/>
    </row>
    <row r="6" spans="1:13" s="3" customFormat="1" ht="39" customHeight="1" thickTop="1" thickBot="1">
      <c r="A6" s="8" t="s">
        <v>0</v>
      </c>
      <c r="B6" s="9" t="s">
        <v>1</v>
      </c>
      <c r="C6" s="9" t="s">
        <v>2</v>
      </c>
      <c r="D6" s="9" t="s">
        <v>3</v>
      </c>
      <c r="E6" s="9" t="s">
        <v>4</v>
      </c>
      <c r="F6" s="9" t="s">
        <v>5</v>
      </c>
      <c r="G6" s="9" t="s">
        <v>6</v>
      </c>
      <c r="H6" s="9" t="s">
        <v>7</v>
      </c>
      <c r="I6" s="9" t="s">
        <v>8</v>
      </c>
      <c r="J6" s="9" t="s">
        <v>9</v>
      </c>
      <c r="K6" s="692" t="s">
        <v>1458</v>
      </c>
      <c r="L6" s="10" t="s">
        <v>10</v>
      </c>
      <c r="M6" s="2"/>
    </row>
    <row r="7" spans="1:13" ht="80.25" customHeight="1" thickTop="1">
      <c r="A7" s="661">
        <v>40916</v>
      </c>
      <c r="B7" s="660" t="s">
        <v>48</v>
      </c>
      <c r="C7" s="1177" t="s">
        <v>581</v>
      </c>
      <c r="D7" s="1177"/>
      <c r="E7" s="1177"/>
      <c r="F7" s="1177"/>
      <c r="G7" s="1177"/>
      <c r="H7" s="1177"/>
      <c r="I7" s="1177"/>
      <c r="J7" s="1177"/>
      <c r="K7" s="683" t="s">
        <v>1462</v>
      </c>
      <c r="L7" s="473"/>
    </row>
    <row r="8" spans="1:13" ht="48" customHeight="1">
      <c r="A8" s="11">
        <v>40930</v>
      </c>
      <c r="B8" s="25" t="s">
        <v>27</v>
      </c>
      <c r="C8" s="905" t="s">
        <v>582</v>
      </c>
      <c r="D8" s="906"/>
      <c r="E8" s="906"/>
      <c r="F8" s="906"/>
      <c r="G8" s="906"/>
      <c r="H8" s="906"/>
      <c r="I8" s="906"/>
      <c r="J8" s="907"/>
      <c r="K8" s="700"/>
      <c r="L8" s="13"/>
    </row>
    <row r="9" spans="1:13" ht="20.100000000000001" customHeight="1">
      <c r="A9" s="24">
        <v>40938</v>
      </c>
      <c r="B9" s="25" t="s">
        <v>11</v>
      </c>
      <c r="C9" s="71">
        <v>105</v>
      </c>
      <c r="D9" s="72">
        <f>+C9*(100-E9)/100</f>
        <v>103.95</v>
      </c>
      <c r="E9" s="71">
        <v>1</v>
      </c>
      <c r="F9" s="71" t="s">
        <v>63</v>
      </c>
      <c r="G9" s="71">
        <v>150</v>
      </c>
      <c r="H9" s="71"/>
      <c r="I9" s="71"/>
      <c r="J9" s="71"/>
      <c r="K9" s="653"/>
      <c r="L9" s="27" t="s">
        <v>60</v>
      </c>
    </row>
    <row r="10" spans="1:13" ht="20.100000000000001" customHeight="1">
      <c r="A10" s="14">
        <v>40939</v>
      </c>
      <c r="B10" s="1" t="s">
        <v>116</v>
      </c>
      <c r="C10" s="57"/>
      <c r="D10" s="49"/>
      <c r="E10" s="57"/>
      <c r="F10" s="57"/>
      <c r="G10" s="57"/>
      <c r="H10" s="57">
        <v>4100</v>
      </c>
      <c r="I10" s="57">
        <v>57</v>
      </c>
      <c r="J10" s="57"/>
      <c r="K10" s="570"/>
      <c r="L10" s="15" t="s">
        <v>583</v>
      </c>
    </row>
    <row r="11" spans="1:13" ht="20.100000000000001" customHeight="1">
      <c r="A11" s="14">
        <v>40945</v>
      </c>
      <c r="B11" s="1" t="s">
        <v>116</v>
      </c>
      <c r="C11" s="57"/>
      <c r="D11" s="49"/>
      <c r="E11" s="57"/>
      <c r="F11" s="57"/>
      <c r="G11" s="57"/>
      <c r="H11" s="57"/>
      <c r="I11" s="57"/>
      <c r="J11" s="57"/>
      <c r="K11" s="570"/>
      <c r="L11" s="15" t="s">
        <v>584</v>
      </c>
    </row>
    <row r="12" spans="1:13" ht="20.100000000000001" customHeight="1">
      <c r="A12" s="14">
        <v>40947</v>
      </c>
      <c r="B12" s="1" t="s">
        <v>11</v>
      </c>
      <c r="C12" s="57">
        <v>110</v>
      </c>
      <c r="D12" s="49">
        <f>+C12*(100-E12)/100</f>
        <v>108.9</v>
      </c>
      <c r="E12" s="57">
        <v>1</v>
      </c>
      <c r="F12" s="57" t="s">
        <v>63</v>
      </c>
      <c r="G12" s="57">
        <v>150</v>
      </c>
      <c r="H12" s="57"/>
      <c r="I12" s="57"/>
      <c r="J12" s="57"/>
      <c r="K12" s="570"/>
      <c r="L12" s="15" t="s">
        <v>60</v>
      </c>
    </row>
    <row r="13" spans="1:13" ht="19.5" customHeight="1">
      <c r="A13" s="116">
        <v>41006</v>
      </c>
      <c r="B13" s="117" t="s">
        <v>18</v>
      </c>
      <c r="C13" s="1196" t="s">
        <v>132</v>
      </c>
      <c r="D13" s="1197" t="e">
        <f>+C13*(100-E13)/100</f>
        <v>#VALUE!</v>
      </c>
      <c r="E13" s="1197"/>
      <c r="F13" s="1197"/>
      <c r="G13" s="1197"/>
      <c r="H13" s="1197"/>
      <c r="I13" s="1197"/>
      <c r="J13" s="1198"/>
      <c r="K13" s="701"/>
      <c r="L13" s="145"/>
    </row>
    <row r="14" spans="1:13" ht="20.100000000000001" customHeight="1">
      <c r="A14" s="14">
        <v>41015</v>
      </c>
      <c r="B14" s="1" t="s">
        <v>116</v>
      </c>
      <c r="C14" s="57"/>
      <c r="D14" s="49"/>
      <c r="E14" s="57"/>
      <c r="F14" s="57"/>
      <c r="G14" s="57"/>
      <c r="H14" s="57"/>
      <c r="I14" s="57"/>
      <c r="J14" s="57"/>
      <c r="K14" s="570"/>
      <c r="L14" s="15" t="s">
        <v>584</v>
      </c>
    </row>
    <row r="15" spans="1:13" ht="20.100000000000001" customHeight="1">
      <c r="A15" s="14">
        <v>41177</v>
      </c>
      <c r="B15" s="1" t="s">
        <v>20</v>
      </c>
      <c r="C15" s="837" t="s">
        <v>156</v>
      </c>
      <c r="D15" s="841"/>
      <c r="E15" s="841"/>
      <c r="F15" s="841"/>
      <c r="G15" s="841"/>
      <c r="H15" s="841"/>
      <c r="I15" s="841"/>
      <c r="J15" s="838"/>
      <c r="K15" s="566"/>
    </row>
    <row r="16" spans="1:13" ht="20.100000000000001" customHeight="1">
      <c r="A16" s="38">
        <v>41179</v>
      </c>
      <c r="B16" s="39" t="s">
        <v>11</v>
      </c>
      <c r="C16" s="87">
        <v>27</v>
      </c>
      <c r="D16" s="88">
        <f>+C16*(100-E16)/100</f>
        <v>26.46</v>
      </c>
      <c r="E16" s="87">
        <v>2</v>
      </c>
      <c r="F16" s="87" t="s">
        <v>63</v>
      </c>
      <c r="G16" s="87">
        <v>145</v>
      </c>
      <c r="H16" s="87"/>
      <c r="I16" s="87"/>
      <c r="J16" s="87"/>
      <c r="K16" s="604"/>
      <c r="L16" s="41" t="s">
        <v>60</v>
      </c>
    </row>
    <row r="17" spans="1:12" ht="20.100000000000001" customHeight="1">
      <c r="A17" s="14">
        <v>41184</v>
      </c>
      <c r="B17" s="1" t="s">
        <v>116</v>
      </c>
      <c r="C17" s="57"/>
      <c r="D17" s="49"/>
      <c r="E17" s="57"/>
      <c r="F17" s="57"/>
      <c r="G17" s="57"/>
      <c r="H17" s="57">
        <v>4345</v>
      </c>
      <c r="I17" s="57">
        <v>83</v>
      </c>
      <c r="J17" s="57"/>
      <c r="K17" s="570"/>
      <c r="L17" s="15" t="s">
        <v>585</v>
      </c>
    </row>
    <row r="18" spans="1:12" ht="20.100000000000001" customHeight="1">
      <c r="A18" s="14">
        <v>41190</v>
      </c>
      <c r="B18" s="1" t="s">
        <v>20</v>
      </c>
      <c r="C18" s="837" t="s">
        <v>586</v>
      </c>
      <c r="D18" s="841"/>
      <c r="E18" s="841"/>
      <c r="F18" s="841"/>
      <c r="G18" s="841"/>
      <c r="H18" s="841"/>
      <c r="I18" s="841"/>
      <c r="J18" s="838"/>
      <c r="K18" s="566"/>
    </row>
    <row r="19" spans="1:12" ht="20.100000000000001" customHeight="1">
      <c r="A19" s="14">
        <v>41192</v>
      </c>
      <c r="B19" s="1" t="s">
        <v>20</v>
      </c>
      <c r="C19" s="837" t="s">
        <v>156</v>
      </c>
      <c r="D19" s="841"/>
      <c r="E19" s="841"/>
      <c r="F19" s="841"/>
      <c r="G19" s="841"/>
      <c r="H19" s="841"/>
      <c r="I19" s="841"/>
      <c r="J19" s="838"/>
      <c r="K19" s="566"/>
    </row>
    <row r="20" spans="1:12" ht="20.25" customHeight="1" thickBot="1">
      <c r="A20" s="32">
        <v>41223</v>
      </c>
      <c r="B20" s="33" t="s">
        <v>20</v>
      </c>
      <c r="C20" s="859" t="s">
        <v>180</v>
      </c>
      <c r="D20" s="860"/>
      <c r="E20" s="860"/>
      <c r="F20" s="860"/>
      <c r="G20" s="860"/>
      <c r="H20" s="860"/>
      <c r="I20" s="860"/>
      <c r="J20" s="861"/>
      <c r="K20" s="574"/>
      <c r="L20" s="36"/>
    </row>
    <row r="21" spans="1:12" ht="20.100000000000001" customHeight="1" thickTop="1">
      <c r="A21" s="11">
        <v>41290</v>
      </c>
      <c r="B21" s="12" t="s">
        <v>116</v>
      </c>
      <c r="C21" s="138"/>
      <c r="D21" s="126"/>
      <c r="E21" s="138"/>
      <c r="F21" s="138"/>
      <c r="G21" s="138"/>
      <c r="H21" s="138">
        <v>4270</v>
      </c>
      <c r="I21" s="138">
        <v>70</v>
      </c>
      <c r="J21" s="138"/>
      <c r="K21" s="617"/>
      <c r="L21" s="15" t="s">
        <v>587</v>
      </c>
    </row>
    <row r="22" spans="1:12" ht="20.100000000000001" customHeight="1">
      <c r="A22" s="14">
        <v>41308</v>
      </c>
      <c r="B22" s="1" t="s">
        <v>11</v>
      </c>
      <c r="C22" s="57">
        <v>125</v>
      </c>
      <c r="D22" s="49">
        <f t="shared" ref="D22:D85" si="0">+C22*(100-E22)/100</f>
        <v>122.5</v>
      </c>
      <c r="E22" s="57">
        <v>2</v>
      </c>
      <c r="F22" s="57"/>
      <c r="G22" s="57">
        <v>130</v>
      </c>
      <c r="H22" s="57"/>
      <c r="I22" s="57"/>
      <c r="J22" s="57"/>
      <c r="K22" s="570"/>
      <c r="L22" s="15" t="s">
        <v>199</v>
      </c>
    </row>
    <row r="23" spans="1:12" ht="20.100000000000001" customHeight="1">
      <c r="A23" s="14">
        <v>41519</v>
      </c>
      <c r="B23" s="1" t="s">
        <v>11</v>
      </c>
      <c r="C23" s="57">
        <v>110</v>
      </c>
      <c r="D23" s="49">
        <f t="shared" si="0"/>
        <v>71.5</v>
      </c>
      <c r="E23" s="57">
        <v>35</v>
      </c>
      <c r="F23" s="57"/>
      <c r="G23" s="57">
        <v>110</v>
      </c>
      <c r="H23" s="57"/>
      <c r="I23" s="57"/>
      <c r="J23" s="57"/>
      <c r="K23" s="570"/>
      <c r="L23" s="15" t="s">
        <v>588</v>
      </c>
    </row>
    <row r="24" spans="1:12" ht="20.100000000000001" customHeight="1">
      <c r="A24" s="14">
        <v>41531</v>
      </c>
      <c r="B24" s="1" t="s">
        <v>116</v>
      </c>
      <c r="C24" s="57"/>
      <c r="D24" s="49"/>
      <c r="E24" s="57"/>
      <c r="F24" s="57"/>
      <c r="G24" s="57"/>
      <c r="H24" s="57">
        <v>4475</v>
      </c>
      <c r="I24" s="57">
        <v>88</v>
      </c>
      <c r="J24" s="57"/>
      <c r="K24" s="570"/>
      <c r="L24" s="15" t="s">
        <v>589</v>
      </c>
    </row>
    <row r="25" spans="1:12" ht="39" customHeight="1" thickBot="1">
      <c r="A25" s="17">
        <v>41605</v>
      </c>
      <c r="B25" s="18" t="s">
        <v>20</v>
      </c>
      <c r="C25" s="938" t="s">
        <v>590</v>
      </c>
      <c r="D25" s="939"/>
      <c r="E25" s="939"/>
      <c r="F25" s="939"/>
      <c r="G25" s="939"/>
      <c r="H25" s="939"/>
      <c r="I25" s="939"/>
      <c r="J25" s="940"/>
      <c r="K25" s="601"/>
      <c r="L25" s="20"/>
    </row>
    <row r="26" spans="1:12" ht="20.100000000000001" customHeight="1" thickTop="1">
      <c r="A26" s="67">
        <v>41652</v>
      </c>
      <c r="B26" s="68" t="s">
        <v>116</v>
      </c>
      <c r="C26" s="146"/>
      <c r="D26" s="79"/>
      <c r="E26" s="146"/>
      <c r="F26" s="146"/>
      <c r="G26" s="146"/>
      <c r="H26" s="146">
        <v>4735</v>
      </c>
      <c r="I26" s="146">
        <v>100</v>
      </c>
      <c r="J26" s="146"/>
      <c r="K26" s="592"/>
      <c r="L26" s="69" t="s">
        <v>591</v>
      </c>
    </row>
    <row r="27" spans="1:12" ht="54.75" customHeight="1">
      <c r="A27" s="14">
        <v>41688</v>
      </c>
      <c r="B27" s="1" t="s">
        <v>20</v>
      </c>
      <c r="C27" s="938" t="s">
        <v>592</v>
      </c>
      <c r="D27" s="939"/>
      <c r="E27" s="939"/>
      <c r="F27" s="939"/>
      <c r="G27" s="939"/>
      <c r="H27" s="939"/>
      <c r="I27" s="939"/>
      <c r="J27" s="940"/>
      <c r="K27" s="601"/>
    </row>
    <row r="28" spans="1:12" ht="80.25" customHeight="1">
      <c r="A28" s="14">
        <v>41701</v>
      </c>
      <c r="B28" s="58" t="s">
        <v>27</v>
      </c>
      <c r="C28" s="853" t="s">
        <v>593</v>
      </c>
      <c r="D28" s="854"/>
      <c r="E28" s="854"/>
      <c r="F28" s="854"/>
      <c r="G28" s="854"/>
      <c r="H28" s="854"/>
      <c r="I28" s="854"/>
      <c r="J28" s="855"/>
      <c r="K28" s="573"/>
    </row>
    <row r="29" spans="1:12" ht="20.100000000000001" customHeight="1">
      <c r="A29" s="14">
        <v>41714</v>
      </c>
      <c r="B29" s="1" t="s">
        <v>11</v>
      </c>
      <c r="C29" s="57">
        <v>75</v>
      </c>
      <c r="D29" s="49">
        <f t="shared" si="0"/>
        <v>48.75</v>
      </c>
      <c r="E29" s="57">
        <v>35</v>
      </c>
      <c r="F29" s="57"/>
      <c r="G29" s="57">
        <v>115</v>
      </c>
      <c r="H29" s="57"/>
      <c r="I29" s="57"/>
      <c r="J29" s="57"/>
      <c r="K29" s="570"/>
      <c r="L29" s="15" t="s">
        <v>594</v>
      </c>
    </row>
    <row r="30" spans="1:12" ht="20.100000000000001" customHeight="1">
      <c r="A30" s="14">
        <v>41798</v>
      </c>
      <c r="B30" s="1" t="s">
        <v>11</v>
      </c>
      <c r="C30" s="57">
        <v>90</v>
      </c>
      <c r="D30" s="49">
        <f t="shared" si="0"/>
        <v>58.5</v>
      </c>
      <c r="E30" s="57">
        <v>35</v>
      </c>
      <c r="F30" s="57"/>
      <c r="G30" s="57"/>
      <c r="H30" s="57"/>
      <c r="I30" s="57"/>
      <c r="J30" s="57"/>
      <c r="K30" s="570"/>
      <c r="L30" s="15" t="s">
        <v>199</v>
      </c>
    </row>
    <row r="31" spans="1:12" ht="20.100000000000001" customHeight="1">
      <c r="A31" s="38">
        <v>41807</v>
      </c>
      <c r="B31" s="39" t="s">
        <v>116</v>
      </c>
      <c r="C31" s="87"/>
      <c r="D31" s="88"/>
      <c r="E31" s="87"/>
      <c r="F31" s="87"/>
      <c r="G31" s="87"/>
      <c r="H31" s="87">
        <v>4800</v>
      </c>
      <c r="I31" s="87">
        <v>95</v>
      </c>
      <c r="J31" s="87"/>
      <c r="K31" s="604"/>
      <c r="L31" s="41" t="s">
        <v>312</v>
      </c>
    </row>
    <row r="32" spans="1:12" ht="20.100000000000001" customHeight="1">
      <c r="A32" s="14">
        <v>41854</v>
      </c>
      <c r="B32" s="1" t="s">
        <v>11</v>
      </c>
      <c r="C32" s="57">
        <v>90</v>
      </c>
      <c r="D32" s="49">
        <f t="shared" si="0"/>
        <v>58.5</v>
      </c>
      <c r="E32" s="57">
        <v>35</v>
      </c>
      <c r="F32" s="57"/>
      <c r="G32" s="57">
        <v>125</v>
      </c>
      <c r="H32" s="57"/>
      <c r="I32" s="57"/>
      <c r="J32" s="57"/>
      <c r="K32" s="570"/>
      <c r="L32" s="15" t="s">
        <v>199</v>
      </c>
    </row>
    <row r="33" spans="1:12">
      <c r="A33" s="14">
        <v>41877</v>
      </c>
      <c r="B33" s="1" t="s">
        <v>116</v>
      </c>
      <c r="D33" s="49"/>
      <c r="H33" s="16">
        <v>4845</v>
      </c>
      <c r="I33" s="16">
        <v>90</v>
      </c>
      <c r="L33" s="42" t="s">
        <v>336</v>
      </c>
    </row>
    <row r="34" spans="1:12">
      <c r="A34" s="14">
        <v>41879</v>
      </c>
      <c r="B34" s="1" t="s">
        <v>11</v>
      </c>
      <c r="C34" s="16">
        <v>95</v>
      </c>
      <c r="D34" s="49">
        <f t="shared" si="0"/>
        <v>61.75</v>
      </c>
      <c r="E34" s="16">
        <v>35</v>
      </c>
      <c r="G34" s="16">
        <v>125</v>
      </c>
      <c r="L34" s="15" t="s">
        <v>329</v>
      </c>
    </row>
    <row r="35" spans="1:12" ht="20.100000000000001" customHeight="1">
      <c r="A35" s="14">
        <v>41968</v>
      </c>
      <c r="B35" s="1" t="s">
        <v>11</v>
      </c>
      <c r="C35" s="16">
        <v>95</v>
      </c>
      <c r="D35" s="49">
        <f t="shared" si="0"/>
        <v>61.75</v>
      </c>
      <c r="E35" s="16">
        <v>35</v>
      </c>
      <c r="G35" s="16">
        <v>120</v>
      </c>
      <c r="L35" s="15" t="s">
        <v>346</v>
      </c>
    </row>
    <row r="36" spans="1:12" ht="16.5" thickBot="1">
      <c r="A36" s="17">
        <v>41974</v>
      </c>
      <c r="B36" s="18" t="s">
        <v>11</v>
      </c>
      <c r="C36" s="19">
        <v>90</v>
      </c>
      <c r="D36" s="26">
        <f t="shared" si="0"/>
        <v>58.5</v>
      </c>
      <c r="E36" s="19">
        <v>35</v>
      </c>
      <c r="F36" s="19"/>
      <c r="G36" s="19">
        <v>120</v>
      </c>
      <c r="H36" s="19"/>
      <c r="I36" s="19"/>
      <c r="J36" s="19"/>
      <c r="K36" s="662"/>
      <c r="L36" s="20" t="s">
        <v>346</v>
      </c>
    </row>
    <row r="37" spans="1:12" ht="43.5" customHeight="1" thickTop="1">
      <c r="A37" s="67">
        <v>42011</v>
      </c>
      <c r="B37" s="68" t="s">
        <v>20</v>
      </c>
      <c r="C37" s="877" t="s">
        <v>595</v>
      </c>
      <c r="D37" s="878"/>
      <c r="E37" s="878"/>
      <c r="F37" s="878"/>
      <c r="G37" s="878"/>
      <c r="H37" s="878"/>
      <c r="I37" s="878"/>
      <c r="J37" s="879"/>
      <c r="K37" s="586"/>
      <c r="L37" s="69"/>
    </row>
    <row r="38" spans="1:12" ht="20.100000000000001" customHeight="1">
      <c r="A38" s="14">
        <v>42043</v>
      </c>
      <c r="B38" s="1" t="s">
        <v>116</v>
      </c>
      <c r="D38" s="49"/>
      <c r="H38" s="16">
        <v>4760</v>
      </c>
      <c r="I38" s="16">
        <v>100</v>
      </c>
      <c r="L38" s="15" t="s">
        <v>596</v>
      </c>
    </row>
    <row r="39" spans="1:12" ht="19.5" customHeight="1">
      <c r="A39" s="14">
        <v>42057</v>
      </c>
      <c r="B39" s="1" t="s">
        <v>20</v>
      </c>
      <c r="C39" s="837" t="s">
        <v>373</v>
      </c>
      <c r="D39" s="841"/>
      <c r="E39" s="841"/>
      <c r="F39" s="841"/>
      <c r="G39" s="841"/>
      <c r="H39" s="841"/>
      <c r="I39" s="841"/>
      <c r="J39" s="838"/>
      <c r="K39" s="566"/>
    </row>
    <row r="40" spans="1:12" ht="20.100000000000001" customHeight="1">
      <c r="A40" s="17">
        <v>42123</v>
      </c>
      <c r="B40" s="18" t="s">
        <v>11</v>
      </c>
      <c r="C40" s="19">
        <v>80</v>
      </c>
      <c r="D40" s="26">
        <f>+C40*(100-E40)/100</f>
        <v>20</v>
      </c>
      <c r="E40" s="19">
        <v>75</v>
      </c>
      <c r="F40" s="19"/>
      <c r="G40" s="19">
        <v>138</v>
      </c>
      <c r="H40" s="19"/>
      <c r="I40" s="19"/>
      <c r="J40" s="19"/>
      <c r="K40" s="662"/>
      <c r="L40" s="20"/>
    </row>
    <row r="41" spans="1:12" ht="20.100000000000001" customHeight="1">
      <c r="A41" s="14">
        <v>42140</v>
      </c>
      <c r="B41" s="1" t="s">
        <v>116</v>
      </c>
      <c r="D41" s="49"/>
      <c r="L41" s="15" t="s">
        <v>45</v>
      </c>
    </row>
    <row r="42" spans="1:12" ht="118.5" customHeight="1">
      <c r="A42" s="14">
        <v>42175</v>
      </c>
      <c r="B42" s="1" t="s">
        <v>20</v>
      </c>
      <c r="C42" s="905" t="s">
        <v>1474</v>
      </c>
      <c r="D42" s="906"/>
      <c r="E42" s="906"/>
      <c r="F42" s="906"/>
      <c r="G42" s="906"/>
      <c r="H42" s="906"/>
      <c r="I42" s="906"/>
      <c r="J42" s="907"/>
      <c r="K42" s="588"/>
    </row>
    <row r="43" spans="1:12" ht="32.25" customHeight="1" thickBot="1">
      <c r="A43" s="356">
        <v>42230</v>
      </c>
      <c r="B43" s="18" t="s">
        <v>18</v>
      </c>
      <c r="C43" s="921" t="s">
        <v>1285</v>
      </c>
      <c r="D43" s="922"/>
      <c r="E43" s="922"/>
      <c r="F43" s="922"/>
      <c r="G43" s="922"/>
      <c r="H43" s="922"/>
      <c r="I43" s="922"/>
      <c r="J43" s="923"/>
      <c r="K43" s="596"/>
      <c r="L43" s="20"/>
    </row>
    <row r="44" spans="1:12" ht="20.100000000000001" customHeight="1" thickTop="1" thickBot="1">
      <c r="A44" s="338">
        <v>42433</v>
      </c>
      <c r="B44" s="339" t="s">
        <v>55</v>
      </c>
      <c r="C44" s="1193" t="s">
        <v>1117</v>
      </c>
      <c r="D44" s="1194"/>
      <c r="E44" s="1194"/>
      <c r="F44" s="1194"/>
      <c r="G44" s="1194"/>
      <c r="H44" s="1194"/>
      <c r="I44" s="1194"/>
      <c r="J44" s="1195"/>
      <c r="K44" s="670"/>
      <c r="L44" s="365"/>
    </row>
    <row r="45" spans="1:12" ht="20.100000000000001" customHeight="1" thickTop="1" thickBot="1">
      <c r="A45" s="338">
        <v>42822</v>
      </c>
      <c r="B45" s="339" t="s">
        <v>116</v>
      </c>
      <c r="C45" s="339"/>
      <c r="D45" s="341"/>
      <c r="E45" s="339"/>
      <c r="F45" s="339"/>
      <c r="G45" s="339"/>
      <c r="H45" s="339"/>
      <c r="I45" s="339"/>
      <c r="J45" s="339">
        <v>2800</v>
      </c>
      <c r="K45" s="339"/>
      <c r="L45" s="365" t="s">
        <v>9</v>
      </c>
    </row>
    <row r="46" spans="1:12" ht="16.5" thickTop="1">
      <c r="A46" s="14"/>
      <c r="B46" s="1"/>
      <c r="C46" s="1122"/>
      <c r="D46" s="1123"/>
      <c r="E46" s="1123"/>
      <c r="F46" s="1123"/>
      <c r="G46" s="1123"/>
      <c r="H46" s="1123"/>
      <c r="I46" s="1123"/>
      <c r="J46" s="1124"/>
      <c r="K46" s="696"/>
    </row>
    <row r="47" spans="1:12" ht="20.100000000000001" customHeight="1">
      <c r="A47" s="14"/>
      <c r="B47" s="1"/>
      <c r="C47" s="177"/>
      <c r="D47" s="179">
        <f t="shared" si="0"/>
        <v>0</v>
      </c>
      <c r="E47" s="177"/>
      <c r="F47" s="177"/>
      <c r="G47" s="177"/>
      <c r="H47" s="177"/>
      <c r="I47" s="177"/>
      <c r="J47" s="177"/>
      <c r="K47" s="177"/>
    </row>
    <row r="48" spans="1:12" ht="20.100000000000001" customHeight="1">
      <c r="A48" s="14"/>
      <c r="B48" s="1"/>
      <c r="C48" s="177"/>
      <c r="D48" s="179">
        <f t="shared" si="0"/>
        <v>0</v>
      </c>
      <c r="E48" s="177"/>
      <c r="F48" s="177"/>
      <c r="G48" s="177"/>
      <c r="H48" s="177"/>
      <c r="I48" s="177"/>
      <c r="J48" s="177"/>
      <c r="K48" s="177"/>
    </row>
    <row r="49" spans="1:11" ht="20.100000000000001" customHeight="1">
      <c r="A49" s="14"/>
      <c r="B49" s="1"/>
      <c r="C49" s="177"/>
      <c r="D49" s="179">
        <f t="shared" si="0"/>
        <v>0</v>
      </c>
      <c r="E49" s="177"/>
      <c r="F49" s="177"/>
      <c r="G49" s="177"/>
      <c r="H49" s="177"/>
      <c r="I49" s="177"/>
      <c r="J49" s="177"/>
      <c r="K49" s="177"/>
    </row>
    <row r="50" spans="1:11" ht="20.100000000000001" customHeight="1">
      <c r="A50" s="14"/>
      <c r="B50" s="1"/>
      <c r="C50" s="177"/>
      <c r="D50" s="179">
        <f t="shared" si="0"/>
        <v>0</v>
      </c>
      <c r="E50" s="177"/>
      <c r="F50" s="177"/>
      <c r="G50" s="177"/>
      <c r="H50" s="177"/>
      <c r="I50" s="177"/>
      <c r="J50" s="177"/>
      <c r="K50" s="177"/>
    </row>
    <row r="51" spans="1:11" ht="20.100000000000001" customHeight="1">
      <c r="A51" s="14"/>
      <c r="B51" s="1"/>
      <c r="C51" s="177"/>
      <c r="D51" s="179">
        <f t="shared" si="0"/>
        <v>0</v>
      </c>
      <c r="E51" s="177"/>
      <c r="F51" s="177"/>
      <c r="G51" s="177"/>
      <c r="H51" s="177"/>
      <c r="I51" s="177"/>
      <c r="J51" s="177"/>
      <c r="K51" s="177"/>
    </row>
    <row r="52" spans="1:11">
      <c r="A52" s="14"/>
      <c r="B52" s="1"/>
      <c r="C52" s="177"/>
      <c r="D52" s="179">
        <f t="shared" si="0"/>
        <v>0</v>
      </c>
      <c r="E52" s="177"/>
      <c r="F52" s="177"/>
      <c r="G52" s="177"/>
      <c r="H52" s="177"/>
      <c r="I52" s="177"/>
      <c r="J52" s="177"/>
      <c r="K52" s="177"/>
    </row>
    <row r="53" spans="1:11" ht="20.100000000000001" customHeight="1">
      <c r="A53" s="14"/>
      <c r="B53" s="1"/>
      <c r="C53" s="177"/>
      <c r="D53" s="179">
        <f t="shared" si="0"/>
        <v>0</v>
      </c>
      <c r="E53" s="177"/>
      <c r="F53" s="177"/>
      <c r="G53" s="177"/>
      <c r="H53" s="177"/>
      <c r="I53" s="177"/>
      <c r="J53" s="177"/>
      <c r="K53" s="177"/>
    </row>
    <row r="54" spans="1:11">
      <c r="A54" s="14"/>
      <c r="B54" s="1"/>
      <c r="C54" s="177"/>
      <c r="D54" s="179">
        <f t="shared" si="0"/>
        <v>0</v>
      </c>
      <c r="E54" s="177"/>
      <c r="F54" s="177"/>
      <c r="G54" s="177"/>
      <c r="H54" s="177"/>
      <c r="I54" s="177"/>
      <c r="J54" s="177"/>
      <c r="K54" s="177"/>
    </row>
    <row r="55" spans="1:11">
      <c r="A55" s="14"/>
      <c r="B55" s="1"/>
      <c r="C55" s="177"/>
      <c r="D55" s="179">
        <f t="shared" si="0"/>
        <v>0</v>
      </c>
      <c r="E55" s="177"/>
      <c r="F55" s="177"/>
      <c r="G55" s="177"/>
      <c r="H55" s="177"/>
      <c r="I55" s="177"/>
      <c r="J55" s="177"/>
      <c r="K55" s="177"/>
    </row>
    <row r="56" spans="1:11">
      <c r="A56" s="14"/>
      <c r="B56" s="1"/>
      <c r="C56" s="177"/>
      <c r="D56" s="179">
        <f t="shared" si="0"/>
        <v>0</v>
      </c>
      <c r="E56" s="177"/>
      <c r="F56" s="177"/>
      <c r="G56" s="177"/>
      <c r="H56" s="177"/>
      <c r="I56" s="177"/>
      <c r="J56" s="177"/>
      <c r="K56" s="177"/>
    </row>
    <row r="57" spans="1:11">
      <c r="A57" s="14"/>
      <c r="B57" s="1"/>
      <c r="C57" s="177"/>
      <c r="D57" s="179">
        <f t="shared" si="0"/>
        <v>0</v>
      </c>
      <c r="E57" s="177"/>
      <c r="F57" s="177"/>
      <c r="G57" s="177"/>
      <c r="H57" s="177"/>
      <c r="I57" s="177"/>
      <c r="J57" s="177"/>
      <c r="K57" s="177"/>
    </row>
    <row r="58" spans="1:11">
      <c r="A58" s="14"/>
      <c r="B58" s="1"/>
      <c r="C58" s="177"/>
      <c r="D58" s="179">
        <f t="shared" si="0"/>
        <v>0</v>
      </c>
      <c r="E58" s="177"/>
      <c r="F58" s="177"/>
      <c r="G58" s="177"/>
      <c r="H58" s="177"/>
      <c r="I58" s="177"/>
      <c r="J58" s="177"/>
      <c r="K58" s="177"/>
    </row>
    <row r="59" spans="1:11" ht="20.100000000000001" customHeight="1">
      <c r="A59" s="14"/>
      <c r="B59" s="1"/>
      <c r="C59" s="177"/>
      <c r="D59" s="179">
        <f t="shared" si="0"/>
        <v>0</v>
      </c>
      <c r="E59" s="177"/>
      <c r="F59" s="177"/>
      <c r="G59" s="177"/>
      <c r="H59" s="177"/>
      <c r="I59" s="177"/>
      <c r="J59" s="177"/>
      <c r="K59" s="177"/>
    </row>
    <row r="60" spans="1:11" ht="20.100000000000001" customHeight="1">
      <c r="A60" s="14"/>
      <c r="B60" s="1"/>
      <c r="C60" s="177"/>
      <c r="D60" s="179">
        <f t="shared" si="0"/>
        <v>0</v>
      </c>
      <c r="E60" s="177"/>
      <c r="F60" s="177"/>
      <c r="G60" s="177"/>
      <c r="H60" s="177"/>
      <c r="I60" s="177"/>
      <c r="J60" s="177"/>
      <c r="K60" s="177"/>
    </row>
    <row r="61" spans="1:11">
      <c r="A61" s="14"/>
      <c r="B61" s="1"/>
      <c r="C61" s="177"/>
      <c r="D61" s="179">
        <f t="shared" si="0"/>
        <v>0</v>
      </c>
      <c r="E61" s="177"/>
      <c r="F61" s="177"/>
      <c r="G61" s="177"/>
      <c r="H61" s="177"/>
      <c r="I61" s="177"/>
      <c r="J61" s="177"/>
      <c r="K61" s="177"/>
    </row>
    <row r="62" spans="1:11" ht="20.100000000000001" customHeight="1">
      <c r="A62" s="14"/>
      <c r="B62" s="1"/>
      <c r="C62" s="177"/>
      <c r="D62" s="179">
        <f t="shared" si="0"/>
        <v>0</v>
      </c>
      <c r="E62" s="177"/>
      <c r="F62" s="177"/>
      <c r="G62" s="177"/>
      <c r="H62" s="177"/>
      <c r="I62" s="177"/>
      <c r="J62" s="177"/>
      <c r="K62" s="177"/>
    </row>
    <row r="63" spans="1:11" ht="20.100000000000001" customHeight="1">
      <c r="A63" s="14"/>
      <c r="B63" s="1"/>
      <c r="C63" s="177"/>
      <c r="D63" s="179">
        <f t="shared" si="0"/>
        <v>0</v>
      </c>
      <c r="E63" s="177"/>
      <c r="F63" s="177"/>
      <c r="G63" s="177"/>
      <c r="H63" s="177"/>
      <c r="I63" s="177"/>
      <c r="J63" s="177"/>
      <c r="K63" s="177"/>
    </row>
    <row r="64" spans="1:11" ht="20.100000000000001" customHeight="1">
      <c r="A64" s="14"/>
      <c r="B64" s="1"/>
      <c r="C64" s="177"/>
      <c r="D64" s="179">
        <f t="shared" si="0"/>
        <v>0</v>
      </c>
      <c r="E64" s="177"/>
      <c r="F64" s="177"/>
      <c r="G64" s="177"/>
      <c r="H64" s="177"/>
      <c r="I64" s="177"/>
      <c r="J64" s="177"/>
      <c r="K64" s="177"/>
    </row>
    <row r="65" spans="1:11" ht="20.100000000000001" customHeight="1">
      <c r="A65" s="14"/>
      <c r="B65" s="1"/>
      <c r="C65" s="177"/>
      <c r="D65" s="179">
        <f t="shared" si="0"/>
        <v>0</v>
      </c>
      <c r="E65" s="177"/>
      <c r="F65" s="177"/>
      <c r="G65" s="177"/>
      <c r="H65" s="177"/>
      <c r="I65" s="177"/>
      <c r="J65" s="177"/>
      <c r="K65" s="177"/>
    </row>
    <row r="66" spans="1:11" ht="20.100000000000001" customHeight="1">
      <c r="A66" s="14"/>
      <c r="B66" s="1"/>
      <c r="C66" s="177"/>
      <c r="D66" s="179">
        <f t="shared" si="0"/>
        <v>0</v>
      </c>
      <c r="E66" s="177"/>
      <c r="F66" s="177"/>
      <c r="G66" s="177"/>
      <c r="H66" s="177"/>
      <c r="I66" s="177"/>
      <c r="J66" s="177"/>
      <c r="K66" s="177"/>
    </row>
    <row r="67" spans="1:11" ht="20.100000000000001" customHeight="1">
      <c r="A67" s="14"/>
      <c r="B67" s="1"/>
      <c r="C67" s="177"/>
      <c r="D67" s="179">
        <f t="shared" si="0"/>
        <v>0</v>
      </c>
      <c r="E67" s="177"/>
      <c r="F67" s="177"/>
      <c r="G67" s="177"/>
      <c r="H67" s="177"/>
      <c r="I67" s="177"/>
      <c r="J67" s="177"/>
      <c r="K67" s="177"/>
    </row>
    <row r="68" spans="1:11">
      <c r="A68" s="14"/>
      <c r="B68" s="1"/>
      <c r="C68" s="177"/>
      <c r="D68" s="179">
        <f t="shared" si="0"/>
        <v>0</v>
      </c>
      <c r="E68" s="177"/>
      <c r="F68" s="177"/>
      <c r="G68" s="177"/>
      <c r="H68" s="177"/>
      <c r="I68" s="177"/>
      <c r="J68" s="177"/>
      <c r="K68" s="177"/>
    </row>
    <row r="69" spans="1:11" ht="20.100000000000001" customHeight="1">
      <c r="A69" s="14"/>
      <c r="B69" s="1"/>
      <c r="C69" s="177"/>
      <c r="D69" s="179">
        <f t="shared" si="0"/>
        <v>0</v>
      </c>
      <c r="E69" s="177"/>
      <c r="F69" s="177"/>
      <c r="G69" s="177"/>
      <c r="H69" s="177"/>
      <c r="I69" s="177"/>
      <c r="J69" s="177"/>
      <c r="K69" s="177"/>
    </row>
    <row r="70" spans="1:11" ht="20.100000000000001" customHeight="1">
      <c r="A70" s="14"/>
      <c r="B70" s="1"/>
      <c r="C70" s="177"/>
      <c r="D70" s="179">
        <f t="shared" si="0"/>
        <v>0</v>
      </c>
      <c r="E70" s="177"/>
      <c r="F70" s="177"/>
      <c r="G70" s="177"/>
      <c r="H70" s="177"/>
      <c r="I70" s="177"/>
      <c r="J70" s="177"/>
      <c r="K70" s="177"/>
    </row>
    <row r="71" spans="1:11">
      <c r="A71" s="14"/>
      <c r="B71" s="1"/>
      <c r="C71" s="177"/>
      <c r="D71" s="179">
        <f t="shared" si="0"/>
        <v>0</v>
      </c>
      <c r="E71" s="177"/>
      <c r="F71" s="177"/>
      <c r="G71" s="177"/>
      <c r="H71" s="177"/>
      <c r="I71" s="177"/>
      <c r="J71" s="177"/>
      <c r="K71" s="177"/>
    </row>
    <row r="72" spans="1:11">
      <c r="A72" s="14"/>
      <c r="B72" s="1"/>
      <c r="C72" s="177"/>
      <c r="D72" s="179">
        <f t="shared" si="0"/>
        <v>0</v>
      </c>
      <c r="E72" s="177"/>
      <c r="F72" s="177"/>
      <c r="G72" s="177"/>
      <c r="H72" s="177"/>
      <c r="I72" s="177"/>
      <c r="J72" s="177"/>
      <c r="K72" s="177"/>
    </row>
    <row r="73" spans="1:11">
      <c r="A73" s="14"/>
      <c r="B73" s="1"/>
      <c r="C73" s="177"/>
      <c r="D73" s="179">
        <f t="shared" si="0"/>
        <v>0</v>
      </c>
      <c r="E73" s="177"/>
      <c r="F73" s="177"/>
      <c r="G73" s="177"/>
      <c r="H73" s="177"/>
      <c r="I73" s="177"/>
      <c r="J73" s="177"/>
      <c r="K73" s="177"/>
    </row>
    <row r="74" spans="1:11">
      <c r="A74" s="14"/>
      <c r="B74" s="1"/>
      <c r="C74" s="177"/>
      <c r="D74" s="179">
        <f t="shared" si="0"/>
        <v>0</v>
      </c>
      <c r="E74" s="177"/>
      <c r="F74" s="177"/>
      <c r="G74" s="177"/>
      <c r="H74" s="177"/>
      <c r="I74" s="177"/>
      <c r="J74" s="177"/>
      <c r="K74" s="177"/>
    </row>
    <row r="75" spans="1:11">
      <c r="A75" s="14"/>
      <c r="B75" s="1"/>
      <c r="C75" s="177"/>
      <c r="D75" s="179">
        <f t="shared" si="0"/>
        <v>0</v>
      </c>
      <c r="E75" s="177"/>
      <c r="F75" s="177"/>
      <c r="G75" s="177"/>
      <c r="H75" s="177"/>
      <c r="I75" s="177"/>
      <c r="J75" s="177"/>
      <c r="K75" s="177"/>
    </row>
    <row r="76" spans="1:11">
      <c r="A76" s="14"/>
      <c r="B76" s="1"/>
      <c r="C76" s="177"/>
      <c r="D76" s="179">
        <f t="shared" si="0"/>
        <v>0</v>
      </c>
      <c r="E76" s="177"/>
      <c r="F76" s="177"/>
      <c r="G76" s="177"/>
      <c r="H76" s="177"/>
      <c r="I76" s="177"/>
      <c r="J76" s="177"/>
      <c r="K76" s="177"/>
    </row>
    <row r="77" spans="1:11" ht="20.100000000000001" customHeight="1">
      <c r="A77" s="14"/>
      <c r="B77" s="1"/>
      <c r="C77" s="177"/>
      <c r="D77" s="179">
        <f t="shared" si="0"/>
        <v>0</v>
      </c>
      <c r="E77" s="177"/>
      <c r="F77" s="177"/>
      <c r="G77" s="177"/>
      <c r="H77" s="177"/>
      <c r="I77" s="177"/>
      <c r="J77" s="177"/>
      <c r="K77" s="177"/>
    </row>
    <row r="78" spans="1:11">
      <c r="A78" s="14"/>
      <c r="B78" s="1"/>
      <c r="C78" s="177"/>
      <c r="D78" s="179">
        <f t="shared" si="0"/>
        <v>0</v>
      </c>
      <c r="E78" s="177"/>
      <c r="F78" s="177"/>
      <c r="G78" s="177"/>
      <c r="H78" s="177"/>
      <c r="I78" s="177"/>
      <c r="J78" s="177"/>
      <c r="K78" s="177"/>
    </row>
    <row r="79" spans="1:11" ht="20.100000000000001" customHeight="1">
      <c r="A79" s="14"/>
      <c r="B79" s="1"/>
      <c r="C79" s="177"/>
      <c r="D79" s="179">
        <f t="shared" si="0"/>
        <v>0</v>
      </c>
      <c r="E79" s="177"/>
      <c r="F79" s="177"/>
      <c r="G79" s="177"/>
      <c r="H79" s="177"/>
      <c r="I79" s="177"/>
      <c r="J79" s="177"/>
      <c r="K79" s="177"/>
    </row>
    <row r="80" spans="1:11">
      <c r="A80" s="14"/>
      <c r="B80" s="1"/>
      <c r="C80" s="177"/>
      <c r="D80" s="179">
        <f t="shared" si="0"/>
        <v>0</v>
      </c>
      <c r="E80" s="177"/>
      <c r="F80" s="177"/>
      <c r="G80" s="177"/>
      <c r="H80" s="177"/>
      <c r="I80" s="177"/>
      <c r="J80" s="177"/>
      <c r="K80" s="177"/>
    </row>
    <row r="81" spans="1:11">
      <c r="A81" s="14"/>
      <c r="B81" s="1"/>
      <c r="C81" s="177"/>
      <c r="D81" s="179">
        <f t="shared" si="0"/>
        <v>0</v>
      </c>
      <c r="E81" s="177"/>
      <c r="F81" s="177"/>
      <c r="G81" s="177"/>
      <c r="H81" s="177"/>
      <c r="I81" s="177"/>
      <c r="J81" s="177"/>
      <c r="K81" s="177"/>
    </row>
    <row r="82" spans="1:11">
      <c r="A82" s="14"/>
      <c r="B82" s="1"/>
      <c r="C82" s="177"/>
      <c r="D82" s="179">
        <f t="shared" si="0"/>
        <v>0</v>
      </c>
      <c r="E82" s="177"/>
      <c r="F82" s="177"/>
      <c r="G82" s="177"/>
      <c r="H82" s="177"/>
      <c r="I82" s="177"/>
      <c r="J82" s="177"/>
      <c r="K82" s="177"/>
    </row>
    <row r="83" spans="1:11">
      <c r="A83" s="14"/>
      <c r="B83" s="1"/>
      <c r="C83" s="177"/>
      <c r="D83" s="179">
        <f t="shared" si="0"/>
        <v>0</v>
      </c>
      <c r="E83" s="177"/>
      <c r="F83" s="177"/>
      <c r="G83" s="177"/>
      <c r="H83" s="177"/>
      <c r="I83" s="177"/>
      <c r="J83" s="177"/>
      <c r="K83" s="177"/>
    </row>
    <row r="84" spans="1:11">
      <c r="A84" s="14"/>
      <c r="B84" s="1"/>
      <c r="C84" s="177"/>
      <c r="D84" s="179">
        <f t="shared" si="0"/>
        <v>0</v>
      </c>
      <c r="E84" s="177"/>
      <c r="F84" s="177"/>
      <c r="G84" s="177"/>
      <c r="H84" s="177"/>
      <c r="I84" s="177"/>
      <c r="J84" s="177"/>
      <c r="K84" s="177"/>
    </row>
    <row r="85" spans="1:11" ht="20.100000000000001" customHeight="1">
      <c r="A85" s="14"/>
      <c r="B85" s="1"/>
      <c r="C85" s="177"/>
      <c r="D85" s="179">
        <f t="shared" si="0"/>
        <v>0</v>
      </c>
      <c r="E85" s="177"/>
      <c r="F85" s="177"/>
      <c r="G85" s="177"/>
      <c r="H85" s="177"/>
      <c r="I85" s="177"/>
      <c r="J85" s="177"/>
      <c r="K85" s="177"/>
    </row>
    <row r="86" spans="1:11" ht="20.100000000000001" customHeight="1">
      <c r="A86" s="14"/>
      <c r="B86" s="1"/>
      <c r="C86" s="177"/>
      <c r="D86" s="179">
        <f t="shared" ref="D86:D116" si="1">+C86*(100-E86)/100</f>
        <v>0</v>
      </c>
      <c r="E86" s="177"/>
      <c r="F86" s="177"/>
      <c r="G86" s="177"/>
      <c r="H86" s="177"/>
      <c r="I86" s="177"/>
      <c r="J86" s="177"/>
      <c r="K86" s="177"/>
    </row>
    <row r="87" spans="1:11" ht="20.100000000000001" customHeight="1">
      <c r="A87" s="14"/>
      <c r="B87" s="1"/>
      <c r="C87" s="177"/>
      <c r="D87" s="179">
        <f t="shared" si="1"/>
        <v>0</v>
      </c>
      <c r="E87" s="177"/>
      <c r="F87" s="177"/>
      <c r="G87" s="177"/>
      <c r="H87" s="177"/>
      <c r="I87" s="177"/>
      <c r="J87" s="177"/>
      <c r="K87" s="177"/>
    </row>
    <row r="88" spans="1:11" ht="20.100000000000001" customHeight="1">
      <c r="A88" s="14"/>
      <c r="B88" s="1"/>
      <c r="C88" s="177"/>
      <c r="D88" s="179">
        <f t="shared" si="1"/>
        <v>0</v>
      </c>
      <c r="E88" s="177"/>
      <c r="F88" s="177"/>
      <c r="G88" s="177"/>
      <c r="H88" s="177"/>
      <c r="I88" s="177"/>
      <c r="J88" s="177"/>
      <c r="K88" s="177"/>
    </row>
    <row r="89" spans="1:11" ht="20.100000000000001" customHeight="1">
      <c r="A89" s="14"/>
      <c r="B89" s="1"/>
      <c r="C89" s="177"/>
      <c r="D89" s="179">
        <f t="shared" si="1"/>
        <v>0</v>
      </c>
      <c r="E89" s="177"/>
      <c r="F89" s="177"/>
      <c r="G89" s="177"/>
      <c r="H89" s="177"/>
      <c r="I89" s="177"/>
      <c r="J89" s="177"/>
      <c r="K89" s="177"/>
    </row>
    <row r="90" spans="1:11" ht="20.100000000000001" customHeight="1">
      <c r="A90" s="14"/>
      <c r="B90" s="1"/>
      <c r="C90" s="177"/>
      <c r="D90" s="179">
        <f t="shared" si="1"/>
        <v>0</v>
      </c>
      <c r="E90" s="177"/>
      <c r="F90" s="177"/>
      <c r="G90" s="177"/>
      <c r="H90" s="177"/>
      <c r="I90" s="177"/>
      <c r="J90" s="177"/>
      <c r="K90" s="177"/>
    </row>
    <row r="91" spans="1:11" ht="20.100000000000001" customHeight="1">
      <c r="A91" s="14"/>
      <c r="B91" s="1"/>
      <c r="C91" s="177"/>
      <c r="D91" s="179">
        <f t="shared" si="1"/>
        <v>0</v>
      </c>
      <c r="E91" s="177"/>
      <c r="F91" s="177"/>
      <c r="G91" s="177"/>
      <c r="H91" s="177"/>
      <c r="I91" s="177"/>
      <c r="J91" s="177"/>
      <c r="K91" s="177"/>
    </row>
    <row r="92" spans="1:11" ht="20.100000000000001" customHeight="1">
      <c r="A92" s="14"/>
      <c r="B92" s="1"/>
      <c r="C92" s="177"/>
      <c r="D92" s="179">
        <f t="shared" si="1"/>
        <v>0</v>
      </c>
      <c r="E92" s="177"/>
      <c r="F92" s="177"/>
      <c r="G92" s="177"/>
      <c r="H92" s="177"/>
      <c r="I92" s="177"/>
      <c r="J92" s="177"/>
      <c r="K92" s="177"/>
    </row>
    <row r="93" spans="1:11">
      <c r="A93" s="14"/>
      <c r="B93" s="1"/>
      <c r="C93" s="177"/>
      <c r="D93" s="179">
        <f t="shared" si="1"/>
        <v>0</v>
      </c>
      <c r="E93" s="177"/>
      <c r="F93" s="177"/>
      <c r="G93" s="177"/>
      <c r="H93" s="177"/>
      <c r="I93" s="177"/>
      <c r="J93" s="177"/>
      <c r="K93" s="177"/>
    </row>
    <row r="94" spans="1:11" ht="20.100000000000001" customHeight="1">
      <c r="A94" s="14"/>
      <c r="B94" s="1"/>
      <c r="C94" s="177"/>
      <c r="D94" s="179">
        <f t="shared" si="1"/>
        <v>0</v>
      </c>
      <c r="E94" s="177"/>
      <c r="F94" s="177"/>
      <c r="G94" s="177"/>
      <c r="H94" s="177"/>
      <c r="I94" s="177"/>
      <c r="J94" s="177"/>
      <c r="K94" s="177"/>
    </row>
    <row r="95" spans="1:11">
      <c r="A95" s="14"/>
      <c r="B95" s="1"/>
      <c r="C95" s="177"/>
      <c r="D95" s="179">
        <f t="shared" si="1"/>
        <v>0</v>
      </c>
      <c r="E95" s="177"/>
      <c r="F95" s="177"/>
      <c r="G95" s="177"/>
      <c r="H95" s="177"/>
      <c r="I95" s="177"/>
      <c r="J95" s="177"/>
      <c r="K95" s="177"/>
    </row>
    <row r="96" spans="1:11" ht="20.100000000000001" customHeight="1">
      <c r="A96" s="14"/>
      <c r="B96" s="1"/>
      <c r="C96" s="177"/>
      <c r="D96" s="179">
        <f t="shared" si="1"/>
        <v>0</v>
      </c>
      <c r="E96" s="177"/>
      <c r="F96" s="177"/>
      <c r="G96" s="177"/>
      <c r="H96" s="177"/>
      <c r="I96" s="177"/>
      <c r="J96" s="177"/>
      <c r="K96" s="177"/>
    </row>
    <row r="97" spans="1:11">
      <c r="A97" s="14"/>
      <c r="B97" s="1"/>
      <c r="C97" s="177"/>
      <c r="D97" s="179">
        <f t="shared" si="1"/>
        <v>0</v>
      </c>
      <c r="E97" s="177"/>
      <c r="F97" s="177"/>
      <c r="G97" s="177"/>
      <c r="H97" s="177"/>
      <c r="I97" s="177"/>
      <c r="J97" s="177"/>
      <c r="K97" s="177"/>
    </row>
    <row r="98" spans="1:11">
      <c r="A98" s="14"/>
      <c r="B98" s="1"/>
      <c r="C98" s="177"/>
      <c r="D98" s="179">
        <f t="shared" si="1"/>
        <v>0</v>
      </c>
      <c r="E98" s="177"/>
      <c r="F98" s="177"/>
      <c r="G98" s="177"/>
      <c r="H98" s="177"/>
      <c r="I98" s="177"/>
      <c r="J98" s="177"/>
      <c r="K98" s="177"/>
    </row>
    <row r="99" spans="1:11">
      <c r="A99" s="14"/>
      <c r="B99" s="1"/>
      <c r="C99" s="177"/>
      <c r="D99" s="179">
        <f t="shared" si="1"/>
        <v>0</v>
      </c>
      <c r="E99" s="177"/>
      <c r="F99" s="177"/>
      <c r="G99" s="177"/>
      <c r="H99" s="177"/>
      <c r="I99" s="177"/>
      <c r="J99" s="177"/>
      <c r="K99" s="177"/>
    </row>
    <row r="100" spans="1:11" ht="20.100000000000001" customHeight="1">
      <c r="A100" s="14"/>
      <c r="B100" s="1"/>
      <c r="C100" s="177"/>
      <c r="D100" s="179">
        <f t="shared" si="1"/>
        <v>0</v>
      </c>
      <c r="E100" s="177"/>
      <c r="F100" s="177"/>
      <c r="G100" s="177"/>
      <c r="H100" s="177"/>
      <c r="I100" s="177"/>
      <c r="J100" s="177"/>
      <c r="K100" s="177"/>
    </row>
    <row r="101" spans="1:11" ht="20.100000000000001" customHeight="1">
      <c r="A101" s="14"/>
      <c r="B101" s="1"/>
      <c r="C101" s="177"/>
      <c r="D101" s="179">
        <f t="shared" si="1"/>
        <v>0</v>
      </c>
      <c r="E101" s="177"/>
      <c r="F101" s="177"/>
      <c r="G101" s="177"/>
      <c r="H101" s="177"/>
      <c r="I101" s="177"/>
      <c r="J101" s="177"/>
      <c r="K101" s="177"/>
    </row>
    <row r="102" spans="1:11" ht="20.100000000000001" customHeight="1">
      <c r="A102" s="14"/>
      <c r="B102" s="1"/>
      <c r="C102" s="177"/>
      <c r="D102" s="179">
        <f t="shared" si="1"/>
        <v>0</v>
      </c>
      <c r="E102" s="177"/>
      <c r="F102" s="177"/>
      <c r="G102" s="177"/>
      <c r="H102" s="177"/>
      <c r="I102" s="177"/>
      <c r="J102" s="177"/>
      <c r="K102" s="177"/>
    </row>
    <row r="103" spans="1:11" ht="20.100000000000001" customHeight="1">
      <c r="A103" s="14"/>
      <c r="B103" s="1"/>
      <c r="C103" s="177"/>
      <c r="D103" s="179">
        <f t="shared" si="1"/>
        <v>0</v>
      </c>
      <c r="E103" s="177"/>
      <c r="F103" s="177"/>
      <c r="G103" s="177"/>
      <c r="H103" s="177"/>
      <c r="I103" s="177"/>
      <c r="J103" s="177"/>
      <c r="K103" s="177"/>
    </row>
    <row r="104" spans="1:11">
      <c r="A104" s="14"/>
      <c r="B104" s="1"/>
      <c r="C104" s="177"/>
      <c r="D104" s="179">
        <f t="shared" si="1"/>
        <v>0</v>
      </c>
      <c r="E104" s="177"/>
      <c r="F104" s="177"/>
      <c r="G104" s="177"/>
      <c r="H104" s="177"/>
      <c r="I104" s="177"/>
      <c r="J104" s="177"/>
      <c r="K104" s="177"/>
    </row>
    <row r="105" spans="1:11">
      <c r="A105" s="14"/>
      <c r="B105" s="1"/>
      <c r="C105" s="177"/>
      <c r="D105" s="179">
        <f t="shared" si="1"/>
        <v>0</v>
      </c>
      <c r="E105" s="177"/>
      <c r="F105" s="177"/>
      <c r="G105" s="177"/>
      <c r="H105" s="177"/>
      <c r="I105" s="177"/>
      <c r="J105" s="177"/>
      <c r="K105" s="177"/>
    </row>
    <row r="106" spans="1:11">
      <c r="A106" s="14"/>
      <c r="B106" s="1"/>
      <c r="C106" s="177"/>
      <c r="D106" s="179">
        <f t="shared" si="1"/>
        <v>0</v>
      </c>
      <c r="E106" s="177"/>
      <c r="F106" s="177"/>
      <c r="G106" s="177"/>
      <c r="H106" s="177"/>
      <c r="I106" s="177"/>
      <c r="J106" s="177"/>
      <c r="K106" s="177"/>
    </row>
    <row r="107" spans="1:11" ht="20.100000000000001" customHeight="1">
      <c r="A107" s="14"/>
      <c r="B107" s="1"/>
      <c r="C107" s="177"/>
      <c r="D107" s="179">
        <f t="shared" si="1"/>
        <v>0</v>
      </c>
      <c r="E107" s="177"/>
      <c r="F107" s="177"/>
      <c r="G107" s="177"/>
      <c r="H107" s="177"/>
      <c r="I107" s="177"/>
      <c r="J107" s="177"/>
      <c r="K107" s="177"/>
    </row>
    <row r="108" spans="1:11">
      <c r="A108" s="14"/>
      <c r="B108" s="1"/>
      <c r="C108" s="177"/>
      <c r="D108" s="179">
        <f t="shared" si="1"/>
        <v>0</v>
      </c>
      <c r="E108" s="177"/>
      <c r="F108" s="177"/>
      <c r="G108" s="177"/>
      <c r="H108" s="177"/>
      <c r="I108" s="177"/>
      <c r="J108" s="177"/>
      <c r="K108" s="177"/>
    </row>
    <row r="109" spans="1:11">
      <c r="A109" s="14"/>
      <c r="B109" s="1"/>
      <c r="C109" s="177"/>
      <c r="D109" s="179">
        <f t="shared" si="1"/>
        <v>0</v>
      </c>
      <c r="E109" s="177"/>
      <c r="F109" s="177"/>
      <c r="G109" s="177"/>
      <c r="H109" s="177"/>
      <c r="I109" s="177"/>
      <c r="J109" s="177"/>
      <c r="K109" s="177"/>
    </row>
    <row r="110" spans="1:11">
      <c r="A110" s="14"/>
      <c r="B110" s="1"/>
      <c r="C110" s="177"/>
      <c r="D110" s="179">
        <f t="shared" si="1"/>
        <v>0</v>
      </c>
      <c r="E110" s="177"/>
      <c r="F110" s="177"/>
      <c r="G110" s="177"/>
      <c r="H110" s="177"/>
      <c r="I110" s="177"/>
      <c r="J110" s="177"/>
      <c r="K110" s="177"/>
    </row>
    <row r="111" spans="1:11" ht="20.100000000000001" customHeight="1">
      <c r="A111" s="14"/>
      <c r="B111" s="1"/>
      <c r="C111" s="177"/>
      <c r="D111" s="179">
        <f t="shared" si="1"/>
        <v>0</v>
      </c>
      <c r="E111" s="177"/>
      <c r="F111" s="177"/>
      <c r="G111" s="177"/>
      <c r="H111" s="177"/>
      <c r="I111" s="177"/>
      <c r="J111" s="177"/>
      <c r="K111" s="177"/>
    </row>
    <row r="112" spans="1:11" ht="20.100000000000001" customHeight="1">
      <c r="A112" s="14"/>
      <c r="B112" s="1"/>
      <c r="C112" s="177"/>
      <c r="D112" s="179">
        <f t="shared" si="1"/>
        <v>0</v>
      </c>
      <c r="E112" s="177"/>
      <c r="F112" s="177"/>
      <c r="G112" s="177"/>
      <c r="H112" s="177"/>
      <c r="I112" s="177"/>
      <c r="J112" s="177"/>
      <c r="K112" s="177"/>
    </row>
    <row r="113" spans="1:11">
      <c r="A113" s="14"/>
      <c r="B113" s="1"/>
      <c r="C113" s="177"/>
      <c r="D113" s="179">
        <f t="shared" si="1"/>
        <v>0</v>
      </c>
      <c r="E113" s="177"/>
      <c r="F113" s="177"/>
      <c r="G113" s="177"/>
      <c r="H113" s="177"/>
      <c r="I113" s="177"/>
      <c r="J113" s="177"/>
      <c r="K113" s="177"/>
    </row>
    <row r="114" spans="1:11">
      <c r="A114" s="14"/>
      <c r="B114" s="1"/>
      <c r="C114" s="177"/>
      <c r="D114" s="179">
        <f t="shared" si="1"/>
        <v>0</v>
      </c>
      <c r="E114" s="177"/>
      <c r="F114" s="177"/>
      <c r="G114" s="177"/>
      <c r="H114" s="177"/>
      <c r="I114" s="177"/>
      <c r="J114" s="177"/>
      <c r="K114" s="177"/>
    </row>
    <row r="115" spans="1:11">
      <c r="A115" s="14"/>
      <c r="B115" s="1"/>
      <c r="C115" s="177"/>
      <c r="D115" s="179">
        <f t="shared" si="1"/>
        <v>0</v>
      </c>
      <c r="E115" s="177"/>
      <c r="F115" s="177"/>
      <c r="G115" s="177"/>
      <c r="H115" s="177"/>
      <c r="I115" s="177"/>
      <c r="J115" s="177"/>
      <c r="K115" s="177"/>
    </row>
    <row r="116" spans="1:11">
      <c r="A116" s="14"/>
      <c r="B116" s="1"/>
      <c r="C116" s="177"/>
      <c r="D116" s="179">
        <f t="shared" si="1"/>
        <v>0</v>
      </c>
      <c r="E116" s="177"/>
      <c r="F116" s="177"/>
      <c r="G116" s="177"/>
      <c r="H116" s="177"/>
      <c r="I116" s="177"/>
      <c r="J116" s="177"/>
      <c r="K116" s="177"/>
    </row>
    <row r="117" spans="1:11">
      <c r="A117" s="14"/>
      <c r="B117" s="1"/>
      <c r="C117" s="177"/>
      <c r="D117" s="177"/>
      <c r="E117" s="177"/>
      <c r="F117" s="177"/>
      <c r="G117" s="177"/>
      <c r="H117" s="177"/>
      <c r="I117" s="177"/>
      <c r="J117" s="177"/>
      <c r="K117" s="177"/>
    </row>
    <row r="118" spans="1:11">
      <c r="A118" s="14"/>
      <c r="B118" s="1"/>
      <c r="C118" s="1"/>
      <c r="D118" s="1"/>
      <c r="E118" s="1"/>
      <c r="F118" s="1"/>
      <c r="G118" s="1"/>
      <c r="H118" s="1"/>
      <c r="I118" s="1"/>
      <c r="J118" s="1"/>
      <c r="K118" s="623"/>
    </row>
    <row r="119" spans="1:11" ht="20.100000000000001" customHeight="1">
      <c r="A119" s="14"/>
      <c r="B119" s="1"/>
      <c r="C119" s="1"/>
      <c r="D119" s="1"/>
      <c r="E119" s="1"/>
      <c r="F119" s="1"/>
      <c r="G119" s="1"/>
      <c r="H119" s="1"/>
      <c r="I119" s="1"/>
      <c r="J119" s="1"/>
      <c r="K119" s="623"/>
    </row>
    <row r="120" spans="1:11" ht="20.100000000000001" customHeight="1">
      <c r="A120" s="14"/>
      <c r="B120" s="1"/>
      <c r="C120" s="1"/>
      <c r="D120" s="1"/>
      <c r="E120" s="1"/>
      <c r="F120" s="1"/>
      <c r="G120" s="1"/>
      <c r="H120" s="1"/>
      <c r="I120" s="1"/>
      <c r="J120" s="1"/>
      <c r="K120" s="623"/>
    </row>
    <row r="121" spans="1:11" ht="20.100000000000001" customHeight="1">
      <c r="A121" s="14"/>
      <c r="B121" s="1"/>
      <c r="C121" s="1"/>
      <c r="D121" s="1"/>
      <c r="E121" s="1"/>
      <c r="F121" s="1"/>
      <c r="G121" s="1"/>
      <c r="H121" s="1"/>
      <c r="I121" s="1"/>
      <c r="J121" s="1"/>
      <c r="K121" s="623"/>
    </row>
    <row r="122" spans="1:11" ht="20.100000000000001" customHeight="1">
      <c r="A122" s="14"/>
      <c r="B122" s="1"/>
      <c r="C122" s="1"/>
      <c r="D122" s="1"/>
      <c r="E122" s="1"/>
      <c r="F122" s="1"/>
      <c r="G122" s="1"/>
      <c r="H122" s="1"/>
      <c r="I122" s="1"/>
      <c r="J122" s="1"/>
      <c r="K122" s="623"/>
    </row>
    <row r="123" spans="1:11">
      <c r="A123" s="14"/>
      <c r="B123" s="1"/>
      <c r="C123" s="1"/>
      <c r="D123" s="1"/>
      <c r="E123" s="1"/>
      <c r="F123" s="1"/>
      <c r="G123" s="1"/>
      <c r="H123" s="1"/>
      <c r="I123" s="1"/>
      <c r="J123" s="1"/>
      <c r="K123" s="623"/>
    </row>
    <row r="124" spans="1:11" ht="20.100000000000001" customHeight="1">
      <c r="A124" s="14"/>
      <c r="B124" s="1"/>
      <c r="C124" s="1"/>
      <c r="D124" s="1"/>
      <c r="E124" s="1"/>
      <c r="F124" s="1"/>
      <c r="G124" s="1"/>
      <c r="H124" s="1"/>
      <c r="I124" s="1"/>
      <c r="J124" s="1"/>
      <c r="K124" s="623"/>
    </row>
    <row r="125" spans="1:11" ht="20.100000000000001" customHeight="1">
      <c r="A125" s="14"/>
      <c r="B125" s="1"/>
      <c r="C125" s="1"/>
      <c r="D125" s="1"/>
      <c r="E125" s="1"/>
      <c r="F125" s="1"/>
      <c r="G125" s="1"/>
      <c r="H125" s="1"/>
      <c r="I125" s="1"/>
      <c r="J125" s="1"/>
      <c r="K125" s="623"/>
    </row>
    <row r="126" spans="1:11" ht="20.100000000000001" customHeight="1">
      <c r="A126" s="14"/>
      <c r="B126" s="1"/>
      <c r="C126" s="1"/>
      <c r="D126" s="1"/>
      <c r="E126" s="1"/>
      <c r="F126" s="1"/>
      <c r="G126" s="1"/>
      <c r="H126" s="1"/>
      <c r="I126" s="1"/>
      <c r="J126" s="1"/>
      <c r="K126" s="623"/>
    </row>
    <row r="127" spans="1:11" ht="20.100000000000001" customHeight="1">
      <c r="A127" s="14"/>
      <c r="B127" s="1"/>
      <c r="C127" s="1"/>
      <c r="D127" s="1"/>
      <c r="E127" s="1"/>
      <c r="F127" s="1"/>
      <c r="G127" s="1"/>
      <c r="H127" s="1"/>
      <c r="I127" s="1"/>
      <c r="J127" s="1"/>
      <c r="K127" s="623"/>
    </row>
    <row r="128" spans="1:11" ht="20.100000000000001" customHeight="1">
      <c r="A128" s="14"/>
      <c r="B128" s="1"/>
      <c r="C128" s="1"/>
      <c r="D128" s="1"/>
      <c r="E128" s="1"/>
      <c r="F128" s="1"/>
      <c r="G128" s="1"/>
      <c r="H128" s="1"/>
      <c r="I128" s="1"/>
      <c r="J128" s="1"/>
      <c r="K128" s="623"/>
    </row>
    <row r="129" spans="1:11" ht="20.100000000000001" customHeight="1">
      <c r="A129" s="14"/>
      <c r="B129" s="1"/>
      <c r="C129" s="1"/>
      <c r="D129" s="1"/>
      <c r="E129" s="1"/>
      <c r="F129" s="1"/>
      <c r="G129" s="1"/>
      <c r="H129" s="1"/>
      <c r="I129" s="1"/>
      <c r="J129" s="1"/>
      <c r="K129" s="623"/>
    </row>
    <row r="130" spans="1:11" ht="20.100000000000001" customHeight="1">
      <c r="A130" s="14"/>
      <c r="B130" s="1"/>
      <c r="C130" s="1"/>
      <c r="D130" s="1"/>
      <c r="E130" s="1"/>
      <c r="F130" s="1"/>
      <c r="G130" s="1"/>
      <c r="H130" s="1"/>
      <c r="I130" s="1"/>
      <c r="J130" s="1"/>
      <c r="K130" s="623"/>
    </row>
    <row r="131" spans="1:11" ht="20.100000000000001" customHeight="1">
      <c r="A131" s="14"/>
      <c r="B131" s="1"/>
      <c r="C131" s="1"/>
      <c r="D131" s="1"/>
      <c r="E131" s="1"/>
      <c r="F131" s="1"/>
      <c r="G131" s="1"/>
      <c r="H131" s="1"/>
      <c r="I131" s="1"/>
      <c r="J131" s="1"/>
      <c r="K131" s="623"/>
    </row>
    <row r="132" spans="1:11">
      <c r="A132" s="14"/>
      <c r="B132" s="1"/>
      <c r="C132" s="1"/>
      <c r="D132" s="1"/>
      <c r="E132" s="1"/>
      <c r="F132" s="1"/>
      <c r="G132" s="1"/>
      <c r="H132" s="1"/>
      <c r="I132" s="1"/>
      <c r="J132" s="1"/>
      <c r="K132" s="623"/>
    </row>
    <row r="133" spans="1:11" ht="20.100000000000001" customHeight="1">
      <c r="A133" s="14"/>
      <c r="B133" s="1"/>
      <c r="C133" s="1"/>
      <c r="D133" s="1"/>
      <c r="E133" s="1"/>
      <c r="F133" s="1"/>
      <c r="G133" s="1"/>
      <c r="H133" s="1"/>
      <c r="I133" s="1"/>
      <c r="J133" s="1"/>
      <c r="K133" s="623"/>
    </row>
    <row r="134" spans="1:11">
      <c r="A134" s="14"/>
      <c r="B134" s="1"/>
      <c r="C134" s="1"/>
      <c r="D134" s="1"/>
      <c r="E134" s="1"/>
      <c r="F134" s="1"/>
      <c r="G134" s="1"/>
      <c r="H134" s="1"/>
      <c r="I134" s="1"/>
      <c r="J134" s="1"/>
      <c r="K134" s="623"/>
    </row>
    <row r="135" spans="1:11">
      <c r="A135" s="14"/>
      <c r="B135" s="1"/>
      <c r="C135" s="1"/>
      <c r="D135" s="1"/>
      <c r="E135" s="1"/>
      <c r="F135" s="1"/>
      <c r="G135" s="1"/>
      <c r="H135" s="1"/>
      <c r="I135" s="1"/>
      <c r="J135" s="1"/>
      <c r="K135" s="623"/>
    </row>
    <row r="136" spans="1:11">
      <c r="A136" s="14"/>
    </row>
    <row r="137" spans="1:11">
      <c r="A137" s="14"/>
    </row>
    <row r="138" spans="1:11">
      <c r="A138" s="14"/>
    </row>
    <row r="139" spans="1:11">
      <c r="A139" s="14"/>
    </row>
    <row r="140" spans="1:11">
      <c r="A140" s="14"/>
    </row>
    <row r="141" spans="1:11">
      <c r="A141" s="14"/>
    </row>
    <row r="142" spans="1:11">
      <c r="A142" s="14"/>
    </row>
    <row r="143" spans="1:11">
      <c r="A143" s="14"/>
    </row>
    <row r="144" spans="1:11">
      <c r="A144" s="14"/>
    </row>
    <row r="145" spans="1:1">
      <c r="A145" s="14"/>
    </row>
    <row r="146" spans="1:1">
      <c r="A146" s="14"/>
    </row>
    <row r="147" spans="1:1">
      <c r="A147" s="14"/>
    </row>
    <row r="148" spans="1:1">
      <c r="A148" s="14"/>
    </row>
    <row r="149" spans="1:1">
      <c r="A149" s="14"/>
    </row>
    <row r="150" spans="1:1">
      <c r="A150" s="14"/>
    </row>
    <row r="151" spans="1:1">
      <c r="A151" s="14"/>
    </row>
    <row r="152" spans="1:1">
      <c r="A152" s="14"/>
    </row>
    <row r="153" spans="1:1">
      <c r="A153" s="14"/>
    </row>
    <row r="154" spans="1:1">
      <c r="A154" s="14"/>
    </row>
    <row r="155" spans="1:1">
      <c r="A155" s="14"/>
    </row>
    <row r="156" spans="1:1">
      <c r="A156" s="14"/>
    </row>
    <row r="157" spans="1:1">
      <c r="A157" s="14"/>
    </row>
    <row r="158" spans="1:1">
      <c r="A158" s="14"/>
    </row>
    <row r="159" spans="1:1">
      <c r="A159" s="14"/>
    </row>
    <row r="160" spans="1:1">
      <c r="A160" s="14"/>
    </row>
    <row r="161" spans="1:1">
      <c r="A161" s="14"/>
    </row>
    <row r="162" spans="1:1">
      <c r="A162" s="14"/>
    </row>
  </sheetData>
  <autoFilter ref="B6:B162"/>
  <customSheetViews>
    <customSheetView guid="{0844CA05-8743-4C94-A064-2B8F7267080E}" showAutoFilter="1">
      <pane ySplit="6" topLeftCell="A38" activePane="bottomLeft" state="frozen"/>
      <selection pane="bottomLeft" activeCell="F48" sqref="F48"/>
      <pageMargins left="0.7" right="0.7" top="0.75" bottom="0.75" header="0.3" footer="0.3"/>
      <pageSetup paperSize="9" orientation="portrait" r:id="rId1"/>
      <autoFilter ref="B1"/>
    </customSheetView>
    <customSheetView guid="{257C13E9-7F11-4D3D-B195-760B62ED7EA1}" showAutoFilter="1">
      <pane ySplit="6" topLeftCell="A38" activePane="bottomLeft" state="frozen"/>
      <selection pane="bottomLeft" activeCell="F48" sqref="F48"/>
      <pageMargins left="0.7" right="0.7" top="0.75" bottom="0.75" header="0.3" footer="0.3"/>
      <pageSetup paperSize="9" orientation="portrait" r:id="rId2"/>
      <autoFilter ref="B1"/>
    </customSheetView>
    <customSheetView guid="{7009FCE3-6810-450D-8A6C-9CEA3E9B616C}" showAutoFilter="1">
      <pane ySplit="5" topLeftCell="A38" activePane="bottomLeft" state="frozen"/>
      <selection pane="bottomLeft" activeCell="F48" sqref="F48"/>
      <pageMargins left="0.7" right="0.7" top="0.75" bottom="0.75" header="0.3" footer="0.3"/>
      <pageSetup paperSize="9" orientation="portrait" r:id="rId3"/>
      <autoFilter ref="B1"/>
    </customSheetView>
  </customSheetViews>
  <mergeCells count="37">
    <mergeCell ref="A4:B4"/>
    <mergeCell ref="C4:F4"/>
    <mergeCell ref="I5:J5"/>
    <mergeCell ref="G4:H4"/>
    <mergeCell ref="A1:L1"/>
    <mergeCell ref="A2:B2"/>
    <mergeCell ref="C2:F2"/>
    <mergeCell ref="G2:H2"/>
    <mergeCell ref="I2:J2"/>
    <mergeCell ref="A5:B5"/>
    <mergeCell ref="I4:J4"/>
    <mergeCell ref="C5:F5"/>
    <mergeCell ref="K2:L2"/>
    <mergeCell ref="K3:L3"/>
    <mergeCell ref="K4:L4"/>
    <mergeCell ref="K5:L5"/>
    <mergeCell ref="C28:J28"/>
    <mergeCell ref="C7:J7"/>
    <mergeCell ref="G5:H5"/>
    <mergeCell ref="C15:J15"/>
    <mergeCell ref="C8:J8"/>
    <mergeCell ref="C46:J46"/>
    <mergeCell ref="C19:J19"/>
    <mergeCell ref="A3:B3"/>
    <mergeCell ref="C3:F3"/>
    <mergeCell ref="C20:J20"/>
    <mergeCell ref="I3:J3"/>
    <mergeCell ref="G3:H3"/>
    <mergeCell ref="C13:J13"/>
    <mergeCell ref="C18:J18"/>
    <mergeCell ref="C44:J44"/>
    <mergeCell ref="C43:J43"/>
    <mergeCell ref="C42:J42"/>
    <mergeCell ref="C39:J39"/>
    <mergeCell ref="C25:J25"/>
    <mergeCell ref="C37:J37"/>
    <mergeCell ref="C27:J27"/>
  </mergeCells>
  <hyperlinks>
    <hyperlink ref="B28" r:id="rId4"/>
  </hyperlinks>
  <pageMargins left="0.7" right="0.7" top="0.75" bottom="0.75" header="0.3" footer="0.3"/>
  <pageSetup paperSize="9" orientation="portrait" r:id="rId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tabColor rgb="FFFF0000"/>
  </sheetPr>
  <dimension ref="A1:M162"/>
  <sheetViews>
    <sheetView workbookViewId="0">
      <pane ySplit="6" topLeftCell="A73" activePane="bottomLeft" state="frozen"/>
      <selection pane="bottomLeft" activeCell="K79" sqref="K79"/>
    </sheetView>
  </sheetViews>
  <sheetFormatPr defaultRowHeight="15.75"/>
  <cols>
    <col min="1" max="1" width="11" style="53" customWidth="1"/>
    <col min="2" max="9" width="10.140625" style="16" customWidth="1"/>
    <col min="10" max="10" width="10.42578125" style="16" customWidth="1"/>
    <col min="11" max="11" width="10.42578125" style="597" customWidth="1"/>
    <col min="12" max="12" width="62.140625" style="15" customWidth="1"/>
    <col min="13" max="16384" width="9.140625" style="6"/>
  </cols>
  <sheetData>
    <row r="1" spans="1:13" s="3" customFormat="1" ht="30.75" customHeight="1" thickTop="1">
      <c r="A1" s="829" t="s">
        <v>438</v>
      </c>
      <c r="B1" s="830"/>
      <c r="C1" s="830"/>
      <c r="D1" s="830"/>
      <c r="E1" s="830"/>
      <c r="F1" s="830"/>
      <c r="G1" s="830"/>
      <c r="H1" s="830"/>
      <c r="I1" s="830"/>
      <c r="J1" s="830"/>
      <c r="K1" s="830"/>
      <c r="L1" s="831"/>
      <c r="M1" s="2"/>
    </row>
    <row r="2" spans="1:13" ht="20.25" customHeight="1">
      <c r="A2" s="823" t="s">
        <v>157</v>
      </c>
      <c r="B2" s="824"/>
      <c r="C2" s="820">
        <f>+(58+120+19)*25</f>
        <v>4925</v>
      </c>
      <c r="D2" s="821"/>
      <c r="E2" s="821"/>
      <c r="F2" s="822"/>
      <c r="G2" s="914"/>
      <c r="H2" s="915"/>
      <c r="I2" s="816" t="s">
        <v>158</v>
      </c>
      <c r="J2" s="817"/>
      <c r="K2" s="1155" t="s">
        <v>168</v>
      </c>
      <c r="L2" s="1156"/>
      <c r="M2" s="5"/>
    </row>
    <row r="3" spans="1:13" ht="20.25" customHeight="1">
      <c r="A3" s="823" t="s">
        <v>159</v>
      </c>
      <c r="B3" s="824"/>
      <c r="C3" s="820" t="s">
        <v>178</v>
      </c>
      <c r="D3" s="821"/>
      <c r="E3" s="821"/>
      <c r="F3" s="822"/>
      <c r="G3" s="844"/>
      <c r="H3" s="845"/>
      <c r="I3" s="816" t="s">
        <v>160</v>
      </c>
      <c r="J3" s="817"/>
      <c r="K3" s="1155" t="s">
        <v>171</v>
      </c>
      <c r="L3" s="1156"/>
      <c r="M3" s="5"/>
    </row>
    <row r="4" spans="1:13" ht="20.25" customHeight="1">
      <c r="A4" s="823" t="s">
        <v>161</v>
      </c>
      <c r="B4" s="824"/>
      <c r="C4" s="820" t="s">
        <v>181</v>
      </c>
      <c r="D4" s="821"/>
      <c r="E4" s="821"/>
      <c r="F4" s="822"/>
      <c r="G4" s="914"/>
      <c r="H4" s="915"/>
      <c r="I4" s="816" t="s">
        <v>162</v>
      </c>
      <c r="J4" s="817"/>
      <c r="K4" s="1155" t="s">
        <v>1154</v>
      </c>
      <c r="L4" s="1156"/>
      <c r="M4" s="5"/>
    </row>
    <row r="5" spans="1:13" ht="53.25" customHeight="1" thickBot="1">
      <c r="A5" s="849" t="s">
        <v>163</v>
      </c>
      <c r="B5" s="850"/>
      <c r="C5" s="846" t="s">
        <v>1244</v>
      </c>
      <c r="D5" s="847"/>
      <c r="E5" s="847"/>
      <c r="F5" s="848"/>
      <c r="G5" s="54"/>
      <c r="H5" s="55"/>
      <c r="I5" s="816" t="s">
        <v>255</v>
      </c>
      <c r="J5" s="817"/>
      <c r="K5" s="1200" t="s">
        <v>1155</v>
      </c>
      <c r="L5" s="1201"/>
      <c r="M5" s="5"/>
    </row>
    <row r="6" spans="1:13" s="3" customFormat="1" ht="39" customHeight="1" thickTop="1" thickBot="1">
      <c r="A6" s="8" t="s">
        <v>0</v>
      </c>
      <c r="B6" s="9" t="s">
        <v>1</v>
      </c>
      <c r="C6" s="9" t="s">
        <v>2</v>
      </c>
      <c r="D6" s="9" t="s">
        <v>3</v>
      </c>
      <c r="E6" s="9" t="s">
        <v>4</v>
      </c>
      <c r="F6" s="9" t="s">
        <v>5</v>
      </c>
      <c r="G6" s="9" t="s">
        <v>6</v>
      </c>
      <c r="H6" s="9" t="s">
        <v>7</v>
      </c>
      <c r="I6" s="9" t="s">
        <v>8</v>
      </c>
      <c r="J6" s="9" t="s">
        <v>9</v>
      </c>
      <c r="K6" s="692" t="s">
        <v>1458</v>
      </c>
      <c r="L6" s="10" t="s">
        <v>10</v>
      </c>
      <c r="M6" s="2"/>
    </row>
    <row r="7" spans="1:13" ht="84.75" customHeight="1" thickTop="1">
      <c r="A7" s="661">
        <v>40788</v>
      </c>
      <c r="B7" s="660" t="s">
        <v>48</v>
      </c>
      <c r="C7" s="1177" t="s">
        <v>551</v>
      </c>
      <c r="D7" s="1177"/>
      <c r="E7" s="1177"/>
      <c r="F7" s="1177"/>
      <c r="G7" s="1177"/>
      <c r="H7" s="1177"/>
      <c r="I7" s="1177"/>
      <c r="J7" s="1177"/>
      <c r="K7" s="683" t="s">
        <v>1074</v>
      </c>
      <c r="L7" s="703" t="s">
        <v>1074</v>
      </c>
    </row>
    <row r="8" spans="1:13" ht="19.5" customHeight="1">
      <c r="A8" s="38">
        <v>40792</v>
      </c>
      <c r="B8" s="39" t="s">
        <v>11</v>
      </c>
      <c r="C8" s="87">
        <v>275</v>
      </c>
      <c r="D8" s="87">
        <v>272</v>
      </c>
      <c r="E8" s="87">
        <v>1</v>
      </c>
      <c r="F8" s="87" t="s">
        <v>63</v>
      </c>
      <c r="G8" s="87">
        <v>170</v>
      </c>
      <c r="H8" s="87"/>
      <c r="I8" s="87"/>
      <c r="J8" s="87"/>
      <c r="K8" s="604"/>
      <c r="L8" s="41" t="s">
        <v>552</v>
      </c>
    </row>
    <row r="9" spans="1:13" ht="21.75" customHeight="1">
      <c r="A9" s="14">
        <v>40794</v>
      </c>
      <c r="B9" s="1" t="s">
        <v>116</v>
      </c>
      <c r="C9" s="57"/>
      <c r="D9" s="57"/>
      <c r="E9" s="57"/>
      <c r="F9" s="57"/>
      <c r="G9" s="57"/>
      <c r="H9" s="57">
        <v>2280</v>
      </c>
      <c r="I9" s="57">
        <v>90</v>
      </c>
      <c r="J9" s="57"/>
      <c r="K9" s="570"/>
      <c r="L9" s="15" t="s">
        <v>51</v>
      </c>
    </row>
    <row r="10" spans="1:13" ht="21.75" customHeight="1">
      <c r="A10" s="14">
        <v>40795</v>
      </c>
      <c r="B10" s="1" t="s">
        <v>11</v>
      </c>
      <c r="C10" s="57">
        <v>200</v>
      </c>
      <c r="D10" s="57">
        <v>198</v>
      </c>
      <c r="E10" s="57">
        <v>1</v>
      </c>
      <c r="F10" s="57" t="s">
        <v>63</v>
      </c>
      <c r="G10" s="57">
        <v>165</v>
      </c>
      <c r="H10" s="57"/>
      <c r="I10" s="57"/>
      <c r="J10" s="57"/>
      <c r="K10" s="570"/>
      <c r="L10" s="15" t="s">
        <v>553</v>
      </c>
    </row>
    <row r="11" spans="1:13" ht="21.75" customHeight="1">
      <c r="A11" s="14">
        <v>40796</v>
      </c>
      <c r="B11" s="1" t="s">
        <v>55</v>
      </c>
      <c r="C11" s="843" t="s">
        <v>554</v>
      </c>
      <c r="D11" s="843"/>
      <c r="E11" s="843"/>
      <c r="F11" s="843"/>
      <c r="G11" s="843"/>
      <c r="H11" s="843"/>
      <c r="I11" s="843"/>
      <c r="J11" s="843"/>
      <c r="K11" s="570"/>
    </row>
    <row r="12" spans="1:13" ht="21.75" customHeight="1">
      <c r="A12" s="38">
        <v>40799</v>
      </c>
      <c r="B12" s="39" t="s">
        <v>11</v>
      </c>
      <c r="C12" s="87">
        <v>320</v>
      </c>
      <c r="D12" s="87">
        <v>317</v>
      </c>
      <c r="E12" s="87">
        <v>1</v>
      </c>
      <c r="F12" s="87" t="s">
        <v>63</v>
      </c>
      <c r="G12" s="87">
        <v>165</v>
      </c>
      <c r="H12" s="87"/>
      <c r="I12" s="87"/>
      <c r="J12" s="87"/>
      <c r="K12" s="604"/>
      <c r="L12" s="41" t="s">
        <v>555</v>
      </c>
    </row>
    <row r="13" spans="1:13" ht="21.75" customHeight="1">
      <c r="A13" s="14">
        <v>40804</v>
      </c>
      <c r="B13" s="1" t="s">
        <v>18</v>
      </c>
      <c r="C13" s="905" t="s">
        <v>105</v>
      </c>
      <c r="D13" s="906"/>
      <c r="E13" s="906"/>
      <c r="F13" s="906"/>
      <c r="G13" s="906"/>
      <c r="H13" s="906"/>
      <c r="I13" s="906"/>
      <c r="J13" s="907"/>
      <c r="K13" s="588"/>
    </row>
    <row r="14" spans="1:13" ht="20.100000000000001" customHeight="1">
      <c r="A14" s="14">
        <v>40807</v>
      </c>
      <c r="B14" s="1" t="s">
        <v>11</v>
      </c>
      <c r="C14" s="57">
        <v>230</v>
      </c>
      <c r="D14" s="57">
        <v>228</v>
      </c>
      <c r="E14" s="57">
        <v>1</v>
      </c>
      <c r="F14" s="57" t="s">
        <v>63</v>
      </c>
      <c r="G14" s="57">
        <v>165</v>
      </c>
      <c r="H14" s="57"/>
      <c r="I14" s="57"/>
      <c r="J14" s="57"/>
      <c r="K14" s="570"/>
      <c r="L14" s="15" t="s">
        <v>556</v>
      </c>
    </row>
    <row r="15" spans="1:13" ht="20.100000000000001" customHeight="1">
      <c r="A15" s="14">
        <v>40814</v>
      </c>
      <c r="B15" s="1" t="s">
        <v>116</v>
      </c>
      <c r="C15" s="57"/>
      <c r="D15" s="57"/>
      <c r="E15" s="57"/>
      <c r="F15" s="57"/>
      <c r="G15" s="57"/>
      <c r="H15" s="905" t="s">
        <v>102</v>
      </c>
      <c r="I15" s="907"/>
      <c r="J15" s="57"/>
      <c r="K15" s="570"/>
      <c r="L15" s="15" t="s">
        <v>557</v>
      </c>
    </row>
    <row r="16" spans="1:13" ht="20.100000000000001" customHeight="1">
      <c r="A16" s="24">
        <v>40818</v>
      </c>
      <c r="B16" s="25" t="s">
        <v>11</v>
      </c>
      <c r="C16" s="71">
        <v>180</v>
      </c>
      <c r="D16" s="71">
        <v>178</v>
      </c>
      <c r="E16" s="71">
        <v>1</v>
      </c>
      <c r="F16" s="71" t="s">
        <v>63</v>
      </c>
      <c r="G16" s="71">
        <v>160</v>
      </c>
      <c r="H16" s="71"/>
      <c r="I16" s="71"/>
      <c r="J16" s="71"/>
      <c r="K16" s="653"/>
      <c r="L16" s="31" t="s">
        <v>558</v>
      </c>
    </row>
    <row r="17" spans="1:12" ht="20.100000000000001" customHeight="1">
      <c r="A17" s="14">
        <v>40863</v>
      </c>
      <c r="B17" s="1" t="s">
        <v>20</v>
      </c>
      <c r="C17" s="820" t="s">
        <v>21</v>
      </c>
      <c r="D17" s="821"/>
      <c r="E17" s="821"/>
      <c r="F17" s="821"/>
      <c r="G17" s="821"/>
      <c r="H17" s="821"/>
      <c r="I17" s="821"/>
      <c r="J17" s="822"/>
      <c r="K17" s="563"/>
    </row>
    <row r="18" spans="1:12" ht="20.100000000000001" customHeight="1">
      <c r="A18" s="14">
        <v>40875</v>
      </c>
      <c r="B18" s="1" t="s">
        <v>11</v>
      </c>
      <c r="C18" s="57">
        <v>178</v>
      </c>
      <c r="D18" s="49">
        <f>+C18*(100-E18)/100</f>
        <v>176.22</v>
      </c>
      <c r="E18" s="57">
        <v>1</v>
      </c>
      <c r="F18" s="57" t="s">
        <v>63</v>
      </c>
      <c r="G18" s="57">
        <v>150</v>
      </c>
      <c r="H18" s="57"/>
      <c r="I18" s="57"/>
      <c r="J18" s="57"/>
      <c r="K18" s="570"/>
      <c r="L18" s="15" t="s">
        <v>17</v>
      </c>
    </row>
    <row r="19" spans="1:12" ht="20.25" customHeight="1" thickBot="1">
      <c r="A19" s="32">
        <v>40908</v>
      </c>
      <c r="B19" s="33" t="s">
        <v>116</v>
      </c>
      <c r="C19" s="134"/>
      <c r="D19" s="35">
        <f>+C19*(100-E19)/100</f>
        <v>0</v>
      </c>
      <c r="E19" s="134"/>
      <c r="F19" s="134"/>
      <c r="G19" s="134"/>
      <c r="H19" s="134">
        <v>2670</v>
      </c>
      <c r="I19" s="134">
        <v>38</v>
      </c>
      <c r="J19" s="134"/>
      <c r="K19" s="134"/>
      <c r="L19" s="36"/>
    </row>
    <row r="20" spans="1:12" ht="20.100000000000001" customHeight="1" thickTop="1">
      <c r="A20" s="135">
        <v>40977</v>
      </c>
      <c r="B20" s="136" t="s">
        <v>121</v>
      </c>
      <c r="C20" s="1212" t="s">
        <v>122</v>
      </c>
      <c r="D20" s="1213"/>
      <c r="E20" s="1213"/>
      <c r="F20" s="1213"/>
      <c r="G20" s="1213"/>
      <c r="H20" s="1213"/>
      <c r="I20" s="1213"/>
      <c r="J20" s="1214"/>
      <c r="K20" s="676"/>
      <c r="L20" s="137"/>
    </row>
    <row r="21" spans="1:12" ht="20.100000000000001" customHeight="1">
      <c r="A21" s="14">
        <v>41000</v>
      </c>
      <c r="B21" s="1" t="s">
        <v>116</v>
      </c>
      <c r="C21" s="57"/>
      <c r="D21" s="49"/>
      <c r="E21" s="57"/>
      <c r="F21" s="57"/>
      <c r="G21" s="57"/>
      <c r="H21" s="57"/>
      <c r="I21" s="57"/>
      <c r="J21" s="57"/>
      <c r="K21" s="570"/>
      <c r="L21" s="15" t="s">
        <v>559</v>
      </c>
    </row>
    <row r="22" spans="1:12" ht="20.100000000000001" customHeight="1">
      <c r="A22" s="14">
        <v>41172</v>
      </c>
      <c r="B22" s="1" t="s">
        <v>11</v>
      </c>
      <c r="C22" s="57">
        <v>140</v>
      </c>
      <c r="D22" s="49">
        <f>+C22*(100-E22)/100</f>
        <v>77</v>
      </c>
      <c r="E22" s="57">
        <v>45</v>
      </c>
      <c r="F22" s="57"/>
      <c r="G22" s="57">
        <v>160</v>
      </c>
      <c r="H22" s="57"/>
      <c r="I22" s="57"/>
      <c r="J22" s="57"/>
      <c r="K22" s="570"/>
      <c r="L22" s="15" t="s">
        <v>560</v>
      </c>
    </row>
    <row r="23" spans="1:12" ht="20.100000000000001" customHeight="1">
      <c r="A23" s="14">
        <v>41173</v>
      </c>
      <c r="B23" s="1" t="s">
        <v>55</v>
      </c>
      <c r="C23" s="837" t="s">
        <v>151</v>
      </c>
      <c r="D23" s="841"/>
      <c r="E23" s="841"/>
      <c r="F23" s="841"/>
      <c r="G23" s="841"/>
      <c r="H23" s="841"/>
      <c r="I23" s="841"/>
      <c r="J23" s="838"/>
      <c r="K23" s="566"/>
    </row>
    <row r="24" spans="1:12" ht="20.100000000000001" customHeight="1">
      <c r="A24" s="14">
        <v>41185</v>
      </c>
      <c r="B24" s="1" t="s">
        <v>116</v>
      </c>
      <c r="C24" s="57"/>
      <c r="D24" s="49">
        <f>+C24*(100-E24)/100</f>
        <v>0</v>
      </c>
      <c r="E24" s="57"/>
      <c r="F24" s="57"/>
      <c r="G24" s="57"/>
      <c r="H24" s="57"/>
      <c r="I24" s="57"/>
      <c r="J24" s="57"/>
      <c r="K24" s="570"/>
      <c r="L24" s="15" t="s">
        <v>561</v>
      </c>
    </row>
    <row r="25" spans="1:12" ht="20.100000000000001" customHeight="1" thickBot="1">
      <c r="A25" s="32">
        <v>41274</v>
      </c>
      <c r="B25" s="33" t="s">
        <v>20</v>
      </c>
      <c r="C25" s="859" t="s">
        <v>188</v>
      </c>
      <c r="D25" s="860"/>
      <c r="E25" s="860"/>
      <c r="F25" s="860"/>
      <c r="G25" s="860"/>
      <c r="H25" s="860"/>
      <c r="I25" s="860"/>
      <c r="J25" s="861"/>
      <c r="K25" s="574"/>
      <c r="L25" s="36"/>
    </row>
    <row r="26" spans="1:12" ht="20.100000000000001" customHeight="1" thickTop="1">
      <c r="A26" s="11">
        <v>41288</v>
      </c>
      <c r="B26" s="12" t="s">
        <v>116</v>
      </c>
      <c r="C26" s="138"/>
      <c r="D26" s="126"/>
      <c r="E26" s="138"/>
      <c r="F26" s="138"/>
      <c r="G26" s="138"/>
      <c r="H26" s="918" t="s">
        <v>102</v>
      </c>
      <c r="I26" s="920"/>
      <c r="J26" s="138"/>
      <c r="K26" s="617"/>
      <c r="L26" s="15" t="s">
        <v>562</v>
      </c>
    </row>
    <row r="27" spans="1:12" ht="36.75" customHeight="1">
      <c r="A27" s="38">
        <v>41309</v>
      </c>
      <c r="B27" s="39" t="s">
        <v>11</v>
      </c>
      <c r="C27" s="87">
        <v>45</v>
      </c>
      <c r="D27" s="88">
        <f>+C27*(100-E27)/100</f>
        <v>24.75</v>
      </c>
      <c r="E27" s="87">
        <v>45</v>
      </c>
      <c r="F27" s="87">
        <v>1415</v>
      </c>
      <c r="G27" s="87">
        <v>160</v>
      </c>
      <c r="H27" s="87"/>
      <c r="I27" s="87"/>
      <c r="J27" s="87"/>
      <c r="K27" s="604"/>
      <c r="L27" s="41" t="s">
        <v>563</v>
      </c>
    </row>
    <row r="28" spans="1:12" ht="20.100000000000001" customHeight="1">
      <c r="A28" s="14">
        <v>41313</v>
      </c>
      <c r="B28" s="1" t="s">
        <v>20</v>
      </c>
      <c r="C28" s="837" t="s">
        <v>203</v>
      </c>
      <c r="D28" s="841"/>
      <c r="E28" s="841"/>
      <c r="F28" s="841"/>
      <c r="G28" s="841"/>
      <c r="H28" s="841"/>
      <c r="I28" s="841"/>
      <c r="J28" s="838"/>
      <c r="K28" s="566"/>
    </row>
    <row r="29" spans="1:12" ht="20.100000000000001" customHeight="1">
      <c r="A29" s="14">
        <v>41314</v>
      </c>
      <c r="B29" s="1" t="s">
        <v>11</v>
      </c>
      <c r="C29" s="57">
        <v>120</v>
      </c>
      <c r="D29" s="49">
        <f>+C29*(100-E29)/100</f>
        <v>66</v>
      </c>
      <c r="E29" s="57">
        <v>45</v>
      </c>
      <c r="F29" s="57"/>
      <c r="G29" s="57">
        <v>140</v>
      </c>
      <c r="H29" s="57"/>
      <c r="I29" s="57"/>
      <c r="J29" s="57"/>
      <c r="K29" s="570"/>
      <c r="L29" s="15" t="s">
        <v>564</v>
      </c>
    </row>
    <row r="30" spans="1:12" ht="20.100000000000001" customHeight="1">
      <c r="A30" s="14">
        <v>41530</v>
      </c>
      <c r="B30" s="1" t="s">
        <v>11</v>
      </c>
      <c r="C30" s="57">
        <v>130</v>
      </c>
      <c r="D30" s="49">
        <f>+C30*(100-E30)/100</f>
        <v>71.5</v>
      </c>
      <c r="E30" s="57">
        <v>45</v>
      </c>
      <c r="F30" s="57"/>
      <c r="G30" s="57">
        <v>150</v>
      </c>
      <c r="H30" s="57"/>
      <c r="I30" s="57"/>
      <c r="J30" s="57"/>
      <c r="K30" s="570"/>
      <c r="L30" s="15" t="s">
        <v>17</v>
      </c>
    </row>
    <row r="31" spans="1:12" ht="20.100000000000001" customHeight="1" thickBot="1">
      <c r="A31" s="17">
        <v>41530</v>
      </c>
      <c r="B31" s="18" t="s">
        <v>116</v>
      </c>
      <c r="C31" s="19"/>
      <c r="D31" s="26"/>
      <c r="E31" s="19"/>
      <c r="F31" s="19"/>
      <c r="G31" s="19"/>
      <c r="H31" s="1209" t="s">
        <v>41</v>
      </c>
      <c r="I31" s="1210"/>
      <c r="J31" s="1211"/>
      <c r="K31" s="675"/>
      <c r="L31" s="20" t="s">
        <v>565</v>
      </c>
    </row>
    <row r="32" spans="1:12" ht="16.5" thickTop="1">
      <c r="A32" s="21">
        <v>41703</v>
      </c>
      <c r="B32" s="22" t="s">
        <v>11</v>
      </c>
      <c r="C32" s="139">
        <v>40</v>
      </c>
      <c r="D32" s="86">
        <f>+C32*(100-E32)/100</f>
        <v>22</v>
      </c>
      <c r="E32" s="139">
        <v>45</v>
      </c>
      <c r="F32" s="139"/>
      <c r="G32" s="139">
        <v>150</v>
      </c>
      <c r="H32" s="139"/>
      <c r="I32" s="139"/>
      <c r="J32" s="139"/>
      <c r="K32" s="139"/>
      <c r="L32" s="23" t="s">
        <v>566</v>
      </c>
    </row>
    <row r="33" spans="1:12" ht="20.100000000000001" customHeight="1">
      <c r="A33" s="14">
        <v>41704</v>
      </c>
      <c r="B33" s="1" t="s">
        <v>20</v>
      </c>
      <c r="C33" s="837" t="s">
        <v>203</v>
      </c>
      <c r="D33" s="841"/>
      <c r="E33" s="841"/>
      <c r="F33" s="841"/>
      <c r="G33" s="841"/>
      <c r="H33" s="841"/>
      <c r="I33" s="841"/>
      <c r="J33" s="838"/>
      <c r="K33" s="566"/>
    </row>
    <row r="34" spans="1:12">
      <c r="A34" s="14">
        <v>41705</v>
      </c>
      <c r="B34" s="1" t="s">
        <v>11</v>
      </c>
      <c r="C34" s="16">
        <v>130</v>
      </c>
      <c r="D34" s="49">
        <f>+C34*(100-E34)/100</f>
        <v>71.5</v>
      </c>
      <c r="E34" s="16">
        <v>45</v>
      </c>
      <c r="G34" s="16">
        <v>150</v>
      </c>
      <c r="L34" s="15" t="s">
        <v>567</v>
      </c>
    </row>
    <row r="35" spans="1:12" ht="50.25" customHeight="1">
      <c r="A35" s="14">
        <v>41732</v>
      </c>
      <c r="B35" s="1" t="s">
        <v>20</v>
      </c>
      <c r="C35" s="1012" t="s">
        <v>277</v>
      </c>
      <c r="D35" s="1012"/>
      <c r="E35" s="1012"/>
      <c r="F35" s="1012"/>
      <c r="G35" s="1012"/>
      <c r="H35" s="1012"/>
      <c r="I35" s="1012"/>
      <c r="J35" s="1012"/>
      <c r="K35" s="617"/>
    </row>
    <row r="36" spans="1:12" ht="36" customHeight="1">
      <c r="A36" s="14">
        <v>41751</v>
      </c>
      <c r="B36" s="1" t="s">
        <v>20</v>
      </c>
      <c r="C36" s="1012" t="s">
        <v>288</v>
      </c>
      <c r="D36" s="1012"/>
      <c r="E36" s="1012"/>
      <c r="F36" s="1012"/>
      <c r="G36" s="1012"/>
      <c r="H36" s="1012"/>
      <c r="I36" s="1012"/>
      <c r="J36" s="1012"/>
      <c r="K36" s="617"/>
    </row>
    <row r="37" spans="1:12" ht="20.100000000000001" customHeight="1">
      <c r="A37" s="38">
        <v>41757</v>
      </c>
      <c r="B37" s="39" t="s">
        <v>11</v>
      </c>
      <c r="C37" s="102">
        <v>60</v>
      </c>
      <c r="D37" s="88">
        <f>+C37*(100-E37)/100</f>
        <v>33</v>
      </c>
      <c r="E37" s="102">
        <v>45</v>
      </c>
      <c r="F37" s="102"/>
      <c r="G37" s="102">
        <v>150</v>
      </c>
      <c r="H37" s="102"/>
      <c r="I37" s="102"/>
      <c r="J37" s="102"/>
      <c r="K37" s="605"/>
      <c r="L37" s="41" t="s">
        <v>287</v>
      </c>
    </row>
    <row r="38" spans="1:12" ht="36" customHeight="1">
      <c r="A38" s="14">
        <v>41765</v>
      </c>
      <c r="B38" s="1" t="s">
        <v>20</v>
      </c>
      <c r="C38" s="1012" t="s">
        <v>296</v>
      </c>
      <c r="D38" s="1012"/>
      <c r="E38" s="1012"/>
      <c r="F38" s="1012"/>
      <c r="G38" s="1012"/>
      <c r="H38" s="1012"/>
      <c r="I38" s="1012"/>
      <c r="J38" s="1012"/>
      <c r="K38" s="617"/>
    </row>
    <row r="39" spans="1:12" ht="35.25" customHeight="1">
      <c r="A39" s="14">
        <v>41770</v>
      </c>
      <c r="B39" s="1" t="s">
        <v>20</v>
      </c>
      <c r="C39" s="1012" t="s">
        <v>568</v>
      </c>
      <c r="D39" s="1012"/>
      <c r="E39" s="1012"/>
      <c r="F39" s="1012"/>
      <c r="G39" s="1012"/>
      <c r="H39" s="1012"/>
      <c r="I39" s="1012"/>
      <c r="J39" s="1012"/>
      <c r="K39" s="617"/>
    </row>
    <row r="40" spans="1:12" ht="20.100000000000001" customHeight="1">
      <c r="A40" s="14">
        <v>41775</v>
      </c>
      <c r="B40" s="1" t="s">
        <v>18</v>
      </c>
      <c r="C40" s="837" t="s">
        <v>298</v>
      </c>
      <c r="D40" s="841"/>
      <c r="E40" s="841"/>
      <c r="F40" s="841"/>
      <c r="G40" s="841"/>
      <c r="H40" s="841"/>
      <c r="I40" s="841"/>
      <c r="J40" s="838"/>
      <c r="K40" s="566"/>
    </row>
    <row r="41" spans="1:12" ht="21.75" customHeight="1">
      <c r="A41" s="14">
        <v>41798</v>
      </c>
      <c r="B41" s="1" t="s">
        <v>116</v>
      </c>
      <c r="C41" s="49"/>
      <c r="D41" s="49"/>
      <c r="E41" s="49"/>
      <c r="F41" s="49"/>
      <c r="G41" s="49"/>
      <c r="H41" s="837" t="s">
        <v>41</v>
      </c>
      <c r="I41" s="841"/>
      <c r="J41" s="838"/>
      <c r="K41" s="566"/>
      <c r="L41" s="42" t="s">
        <v>302</v>
      </c>
    </row>
    <row r="42" spans="1:12" ht="20.100000000000001" customHeight="1">
      <c r="A42" s="38">
        <v>41799</v>
      </c>
      <c r="B42" s="39" t="s">
        <v>11</v>
      </c>
      <c r="C42" s="102">
        <v>25</v>
      </c>
      <c r="D42" s="88">
        <f>+C42*(100-E42)/100</f>
        <v>13.75</v>
      </c>
      <c r="E42" s="102">
        <v>45</v>
      </c>
      <c r="F42" s="102"/>
      <c r="G42" s="102">
        <v>147</v>
      </c>
      <c r="H42" s="102"/>
      <c r="I42" s="102"/>
      <c r="J42" s="102"/>
      <c r="K42" s="605"/>
      <c r="L42" s="41" t="s">
        <v>305</v>
      </c>
    </row>
    <row r="43" spans="1:12" ht="58.5" customHeight="1">
      <c r="A43" s="14">
        <v>41860</v>
      </c>
      <c r="B43" s="140" t="s">
        <v>27</v>
      </c>
      <c r="C43" s="853" t="s">
        <v>569</v>
      </c>
      <c r="D43" s="854"/>
      <c r="E43" s="854"/>
      <c r="F43" s="854"/>
      <c r="G43" s="854"/>
      <c r="H43" s="854"/>
      <c r="I43" s="854"/>
      <c r="J43" s="855"/>
      <c r="K43" s="573"/>
    </row>
    <row r="44" spans="1:12">
      <c r="A44" s="14">
        <v>41877</v>
      </c>
      <c r="B44" s="1" t="s">
        <v>116</v>
      </c>
      <c r="D44" s="49"/>
      <c r="H44" s="837" t="s">
        <v>41</v>
      </c>
      <c r="I44" s="841"/>
      <c r="J44" s="838"/>
      <c r="K44" s="566"/>
      <c r="L44" s="42" t="s">
        <v>570</v>
      </c>
    </row>
    <row r="45" spans="1:12" ht="19.5" customHeight="1">
      <c r="A45" s="14">
        <v>41880</v>
      </c>
      <c r="B45" s="1" t="s">
        <v>11</v>
      </c>
      <c r="C45" s="16">
        <v>115</v>
      </c>
      <c r="D45" s="49">
        <f>+C45*(100-E45)/100</f>
        <v>57.5</v>
      </c>
      <c r="E45" s="16">
        <v>50</v>
      </c>
      <c r="G45" s="16">
        <v>125</v>
      </c>
      <c r="H45" s="1"/>
      <c r="I45" s="1"/>
      <c r="J45" s="1"/>
      <c r="K45" s="623"/>
      <c r="L45" s="15" t="s">
        <v>329</v>
      </c>
    </row>
    <row r="46" spans="1:12" ht="20.100000000000001" customHeight="1">
      <c r="A46" s="14">
        <v>41892</v>
      </c>
      <c r="B46" s="1" t="s">
        <v>11</v>
      </c>
      <c r="C46" s="16">
        <v>120</v>
      </c>
      <c r="D46" s="49">
        <f>+C46*(100-E46)/100</f>
        <v>60</v>
      </c>
      <c r="E46" s="16">
        <v>50</v>
      </c>
      <c r="G46" s="16">
        <v>125</v>
      </c>
      <c r="H46" s="1"/>
      <c r="I46" s="1"/>
      <c r="J46" s="1"/>
      <c r="K46" s="623"/>
      <c r="L46" s="15" t="s">
        <v>361</v>
      </c>
    </row>
    <row r="47" spans="1:12" ht="20.100000000000001" customHeight="1">
      <c r="A47" s="38">
        <v>41980</v>
      </c>
      <c r="B47" s="39" t="s">
        <v>11</v>
      </c>
      <c r="C47" s="102">
        <v>65</v>
      </c>
      <c r="D47" s="88">
        <f>+C47*(100-E47)/100</f>
        <v>32.5</v>
      </c>
      <c r="E47" s="102">
        <v>50</v>
      </c>
      <c r="F47" s="102"/>
      <c r="G47" s="102">
        <v>120</v>
      </c>
      <c r="H47" s="39"/>
      <c r="I47" s="39"/>
      <c r="J47" s="39"/>
      <c r="K47" s="39"/>
      <c r="L47" s="41" t="s">
        <v>361</v>
      </c>
    </row>
    <row r="48" spans="1:12" ht="20.100000000000001" customHeight="1" thickBot="1">
      <c r="A48" s="141">
        <v>41997</v>
      </c>
      <c r="B48" s="142" t="s">
        <v>11</v>
      </c>
      <c r="C48" s="143">
        <v>60</v>
      </c>
      <c r="D48" s="40">
        <f>+C48*(100-E48)/100</f>
        <v>30</v>
      </c>
      <c r="E48" s="143">
        <v>50</v>
      </c>
      <c r="F48" s="143"/>
      <c r="G48" s="143">
        <v>120</v>
      </c>
      <c r="H48" s="142"/>
      <c r="I48" s="142"/>
      <c r="J48" s="142"/>
      <c r="K48" s="142"/>
      <c r="L48" s="144" t="s">
        <v>361</v>
      </c>
    </row>
    <row r="49" spans="1:12" ht="20.100000000000001" customHeight="1" thickTop="1">
      <c r="A49" s="67">
        <v>42011</v>
      </c>
      <c r="B49" s="68" t="s">
        <v>11</v>
      </c>
      <c r="C49" s="78">
        <v>80</v>
      </c>
      <c r="D49" s="79">
        <f>+C49*(100-E49)/100</f>
        <v>40</v>
      </c>
      <c r="E49" s="78">
        <v>50</v>
      </c>
      <c r="F49" s="78"/>
      <c r="G49" s="78">
        <v>120</v>
      </c>
      <c r="H49" s="68"/>
      <c r="I49" s="68"/>
      <c r="J49" s="68"/>
      <c r="K49" s="68"/>
      <c r="L49" s="69" t="s">
        <v>346</v>
      </c>
    </row>
    <row r="50" spans="1:12" ht="20.100000000000001" customHeight="1">
      <c r="A50" s="14">
        <v>42026</v>
      </c>
      <c r="B50" s="1" t="s">
        <v>116</v>
      </c>
      <c r="C50" s="1"/>
      <c r="D50" s="49"/>
      <c r="E50" s="1"/>
      <c r="F50" s="1"/>
      <c r="G50" s="1"/>
      <c r="H50" s="16">
        <v>4800</v>
      </c>
      <c r="I50" s="16">
        <v>72</v>
      </c>
      <c r="J50" s="1"/>
      <c r="K50" s="623"/>
      <c r="L50" s="42" t="s">
        <v>571</v>
      </c>
    </row>
    <row r="51" spans="1:12" ht="59.25" customHeight="1">
      <c r="A51" s="14">
        <v>42097</v>
      </c>
      <c r="B51" s="1" t="s">
        <v>20</v>
      </c>
      <c r="C51" s="1012" t="s">
        <v>572</v>
      </c>
      <c r="D51" s="1012"/>
      <c r="E51" s="1012"/>
      <c r="F51" s="1012"/>
      <c r="G51" s="1012"/>
      <c r="H51" s="1012"/>
      <c r="I51" s="1012"/>
      <c r="J51" s="1012"/>
      <c r="K51" s="617"/>
    </row>
    <row r="52" spans="1:12" ht="20.100000000000001" customHeight="1">
      <c r="A52" s="14">
        <v>42120</v>
      </c>
      <c r="B52" s="1" t="s">
        <v>11</v>
      </c>
      <c r="C52" s="16">
        <v>124</v>
      </c>
      <c r="D52" s="49">
        <f>+C52*(100-E52)/100</f>
        <v>49.6</v>
      </c>
      <c r="E52" s="16">
        <v>60</v>
      </c>
      <c r="G52" s="16">
        <v>130</v>
      </c>
      <c r="H52" s="1"/>
      <c r="I52" s="1"/>
      <c r="J52" s="1"/>
      <c r="K52" s="623"/>
      <c r="L52" s="15" t="s">
        <v>199</v>
      </c>
    </row>
    <row r="53" spans="1:12" ht="39" customHeight="1">
      <c r="A53" s="14">
        <v>42126</v>
      </c>
      <c r="B53" s="1" t="s">
        <v>20</v>
      </c>
      <c r="C53" s="853" t="s">
        <v>573</v>
      </c>
      <c r="D53" s="854"/>
      <c r="E53" s="854"/>
      <c r="F53" s="854"/>
      <c r="G53" s="854"/>
      <c r="H53" s="854"/>
      <c r="I53" s="854"/>
      <c r="J53" s="855"/>
      <c r="K53" s="573"/>
    </row>
    <row r="54" spans="1:12" ht="39" customHeight="1">
      <c r="A54" s="14">
        <v>42139</v>
      </c>
      <c r="B54" s="1" t="s">
        <v>20</v>
      </c>
      <c r="C54" s="853" t="s">
        <v>574</v>
      </c>
      <c r="D54" s="854"/>
      <c r="E54" s="854"/>
      <c r="F54" s="854"/>
      <c r="G54" s="854"/>
      <c r="H54" s="854"/>
      <c r="I54" s="854"/>
      <c r="J54" s="855"/>
      <c r="K54" s="573"/>
    </row>
    <row r="55" spans="1:12" ht="31.5">
      <c r="A55" s="14">
        <v>42147</v>
      </c>
      <c r="B55" s="1" t="s">
        <v>116</v>
      </c>
      <c r="C55" s="1"/>
      <c r="D55" s="49"/>
      <c r="E55" s="1"/>
      <c r="F55" s="1"/>
      <c r="G55" s="1"/>
      <c r="H55" s="16">
        <v>4200</v>
      </c>
      <c r="I55" s="16">
        <v>95</v>
      </c>
      <c r="J55" s="1"/>
      <c r="K55" s="623"/>
      <c r="L55" s="15" t="s">
        <v>575</v>
      </c>
    </row>
    <row r="56" spans="1:12" ht="24" customHeight="1">
      <c r="A56" s="856">
        <v>42179</v>
      </c>
      <c r="B56" s="39" t="s">
        <v>11</v>
      </c>
      <c r="C56" s="102">
        <v>45</v>
      </c>
      <c r="D56" s="88">
        <f>+C56*(100-E56)/100</f>
        <v>15.75</v>
      </c>
      <c r="E56" s="102">
        <v>65</v>
      </c>
      <c r="F56" s="102"/>
      <c r="G56" s="102">
        <v>105</v>
      </c>
      <c r="H56" s="39"/>
      <c r="I56" s="39"/>
      <c r="J56" s="39"/>
      <c r="K56" s="39"/>
      <c r="L56" s="109" t="s">
        <v>576</v>
      </c>
    </row>
    <row r="57" spans="1:12" ht="37.5" customHeight="1">
      <c r="A57" s="873"/>
      <c r="B57" s="1" t="s">
        <v>20</v>
      </c>
      <c r="C57" s="853" t="s">
        <v>577</v>
      </c>
      <c r="D57" s="854"/>
      <c r="E57" s="854"/>
      <c r="F57" s="854"/>
      <c r="G57" s="854"/>
      <c r="H57" s="854"/>
      <c r="I57" s="854"/>
      <c r="J57" s="855"/>
      <c r="K57" s="573"/>
    </row>
    <row r="58" spans="1:12">
      <c r="A58" s="38">
        <v>42191</v>
      </c>
      <c r="B58" s="39" t="s">
        <v>11</v>
      </c>
      <c r="C58" s="102">
        <v>40</v>
      </c>
      <c r="D58" s="88">
        <f>+C58*(100-E58)/100</f>
        <v>28</v>
      </c>
      <c r="E58" s="102">
        <v>30</v>
      </c>
      <c r="F58" s="102"/>
      <c r="G58" s="102">
        <v>100</v>
      </c>
      <c r="H58" s="39"/>
      <c r="I58" s="39"/>
      <c r="J58" s="39"/>
      <c r="K58" s="39"/>
      <c r="L58" s="41" t="s">
        <v>576</v>
      </c>
    </row>
    <row r="59" spans="1:12" ht="28.5" customHeight="1">
      <c r="A59" s="38">
        <v>42194</v>
      </c>
      <c r="B59" s="39" t="s">
        <v>116</v>
      </c>
      <c r="C59" s="39"/>
      <c r="D59" s="88"/>
      <c r="E59" s="39"/>
      <c r="F59" s="39"/>
      <c r="G59" s="39"/>
      <c r="H59" s="102">
        <v>4160</v>
      </c>
      <c r="I59" s="102">
        <v>100</v>
      </c>
      <c r="J59" s="39"/>
      <c r="K59" s="39"/>
      <c r="L59" s="109" t="s">
        <v>578</v>
      </c>
    </row>
    <row r="60" spans="1:12" ht="20.100000000000001" customHeight="1">
      <c r="A60" s="38">
        <v>42196</v>
      </c>
      <c r="B60" s="39" t="s">
        <v>11</v>
      </c>
      <c r="C60" s="39">
        <v>50</v>
      </c>
      <c r="D60" s="88">
        <f>+C60*(100-E60)/100</f>
        <v>12.5</v>
      </c>
      <c r="E60" s="39">
        <v>75</v>
      </c>
      <c r="F60" s="39"/>
      <c r="G60" s="39">
        <v>120</v>
      </c>
      <c r="H60" s="39"/>
      <c r="I60" s="39"/>
      <c r="J60" s="39"/>
      <c r="K60" s="39"/>
      <c r="L60" s="41" t="s">
        <v>579</v>
      </c>
    </row>
    <row r="61" spans="1:12" ht="31.5" customHeight="1" thickBot="1">
      <c r="A61" s="356">
        <v>42267</v>
      </c>
      <c r="B61" s="18" t="s">
        <v>20</v>
      </c>
      <c r="C61" s="921" t="s">
        <v>580</v>
      </c>
      <c r="D61" s="922"/>
      <c r="E61" s="922"/>
      <c r="F61" s="922"/>
      <c r="G61" s="922"/>
      <c r="H61" s="922"/>
      <c r="I61" s="922"/>
      <c r="J61" s="923"/>
      <c r="K61" s="596"/>
      <c r="L61" s="20"/>
    </row>
    <row r="62" spans="1:12" ht="20.100000000000001" customHeight="1" thickTop="1">
      <c r="A62" s="67">
        <v>42390</v>
      </c>
      <c r="B62" s="68" t="s">
        <v>55</v>
      </c>
      <c r="C62" s="839" t="s">
        <v>899</v>
      </c>
      <c r="D62" s="1025"/>
      <c r="E62" s="1025"/>
      <c r="F62" s="1025"/>
      <c r="G62" s="1025"/>
      <c r="H62" s="1025"/>
      <c r="I62" s="1025"/>
      <c r="J62" s="840"/>
      <c r="K62" s="567"/>
      <c r="L62" s="69"/>
    </row>
    <row r="63" spans="1:12" ht="96" customHeight="1">
      <c r="A63" s="410">
        <v>42698</v>
      </c>
      <c r="B63" s="411" t="s">
        <v>27</v>
      </c>
      <c r="C63" s="1215" t="s">
        <v>1020</v>
      </c>
      <c r="D63" s="1216"/>
      <c r="E63" s="1216"/>
      <c r="F63" s="1216"/>
      <c r="G63" s="1216"/>
      <c r="H63" s="1216"/>
      <c r="I63" s="1216"/>
      <c r="J63" s="1217"/>
      <c r="K63" s="725" t="s">
        <v>1068</v>
      </c>
      <c r="L63" s="456" t="s">
        <v>1068</v>
      </c>
    </row>
    <row r="64" spans="1:12" ht="24" customHeight="1" thickBot="1">
      <c r="A64" s="32">
        <v>42716</v>
      </c>
      <c r="B64" s="33" t="s">
        <v>11</v>
      </c>
      <c r="C64" s="33">
        <v>20</v>
      </c>
      <c r="D64" s="35">
        <f>+C64*(100-E64)/100</f>
        <v>20</v>
      </c>
      <c r="E64" s="33">
        <v>0</v>
      </c>
      <c r="F64" s="33"/>
      <c r="G64" s="33">
        <v>120</v>
      </c>
      <c r="H64" s="33"/>
      <c r="I64" s="33"/>
      <c r="J64" s="33"/>
      <c r="K64" s="33"/>
      <c r="L64" s="147" t="s">
        <v>1022</v>
      </c>
    </row>
    <row r="65" spans="1:12" ht="20.100000000000001" customHeight="1" thickTop="1">
      <c r="A65" s="315">
        <v>42767</v>
      </c>
      <c r="B65" s="316" t="s">
        <v>11</v>
      </c>
      <c r="C65" s="316">
        <v>60</v>
      </c>
      <c r="D65" s="126">
        <f>+C65*(100-E65)/100</f>
        <v>60</v>
      </c>
      <c r="E65" s="316">
        <v>0</v>
      </c>
      <c r="F65" s="316"/>
      <c r="G65" s="316">
        <v>260</v>
      </c>
      <c r="H65" s="316"/>
      <c r="I65" s="316"/>
      <c r="J65" s="316"/>
      <c r="K65" s="645"/>
      <c r="L65" s="170" t="s">
        <v>1040</v>
      </c>
    </row>
    <row r="66" spans="1:12" ht="20.100000000000001" customHeight="1">
      <c r="A66" s="14">
        <v>42795</v>
      </c>
      <c r="B66" s="400" t="s">
        <v>4</v>
      </c>
      <c r="C66" s="1205" t="s">
        <v>1116</v>
      </c>
      <c r="D66" s="1205"/>
      <c r="E66" s="1205"/>
      <c r="F66" s="1205"/>
      <c r="G66" s="1205"/>
      <c r="H66" s="1205"/>
      <c r="I66" s="1205"/>
      <c r="J66" s="1205"/>
      <c r="K66" s="673"/>
    </row>
    <row r="67" spans="1:12" ht="20.100000000000001" customHeight="1">
      <c r="A67" s="14">
        <v>42801</v>
      </c>
      <c r="B67" s="1" t="s">
        <v>116</v>
      </c>
      <c r="C67" s="366"/>
      <c r="D67" s="126"/>
      <c r="E67" s="366"/>
      <c r="F67" s="366"/>
      <c r="G67" s="366"/>
      <c r="H67" s="366"/>
      <c r="I67" s="366"/>
      <c r="J67" s="366">
        <v>2890</v>
      </c>
      <c r="K67" s="645"/>
      <c r="L67" s="388" t="s">
        <v>1084</v>
      </c>
    </row>
    <row r="68" spans="1:12" ht="20.100000000000001" customHeight="1">
      <c r="A68" s="14">
        <v>42946</v>
      </c>
      <c r="B68" s="1" t="s">
        <v>116</v>
      </c>
      <c r="C68" s="1"/>
      <c r="D68" s="49"/>
      <c r="E68" s="1"/>
      <c r="F68" s="1"/>
      <c r="G68" s="1"/>
      <c r="H68" s="1"/>
      <c r="I68" s="1"/>
      <c r="J68" s="1">
        <v>2350</v>
      </c>
      <c r="K68" s="623"/>
      <c r="L68" s="15" t="s">
        <v>1136</v>
      </c>
    </row>
    <row r="69" spans="1:12" ht="20.100000000000001" customHeight="1">
      <c r="A69" s="399">
        <v>42993</v>
      </c>
      <c r="B69" s="400" t="s">
        <v>4</v>
      </c>
      <c r="C69" s="1206" t="s">
        <v>1162</v>
      </c>
      <c r="D69" s="1207"/>
      <c r="E69" s="1207"/>
      <c r="F69" s="1207"/>
      <c r="G69" s="1207"/>
      <c r="H69" s="1207"/>
      <c r="I69" s="1207"/>
      <c r="J69" s="1208"/>
      <c r="K69" s="674"/>
    </row>
    <row r="70" spans="1:12" ht="20.100000000000001" customHeight="1">
      <c r="A70" s="856">
        <v>42996</v>
      </c>
      <c r="B70" s="396" t="s">
        <v>20</v>
      </c>
      <c r="C70" s="837" t="s">
        <v>1153</v>
      </c>
      <c r="D70" s="841"/>
      <c r="E70" s="841"/>
      <c r="F70" s="841"/>
      <c r="G70" s="841"/>
      <c r="H70" s="841"/>
      <c r="I70" s="841"/>
      <c r="J70" s="838"/>
      <c r="K70" s="566"/>
    </row>
    <row r="71" spans="1:12" ht="47.25" customHeight="1">
      <c r="A71" s="873"/>
      <c r="B71" s="396" t="s">
        <v>23</v>
      </c>
      <c r="C71" s="895" t="s">
        <v>1161</v>
      </c>
      <c r="D71" s="896"/>
      <c r="E71" s="896"/>
      <c r="F71" s="896"/>
      <c r="G71" s="896"/>
      <c r="H71" s="896"/>
      <c r="I71" s="896"/>
      <c r="J71" s="897"/>
      <c r="K71" s="573" t="s">
        <v>961</v>
      </c>
      <c r="L71" s="276" t="s">
        <v>961</v>
      </c>
    </row>
    <row r="72" spans="1:12" ht="36" customHeight="1">
      <c r="A72" s="14">
        <v>43016</v>
      </c>
      <c r="B72" s="1" t="s">
        <v>20</v>
      </c>
      <c r="C72" s="895" t="s">
        <v>1170</v>
      </c>
      <c r="D72" s="896"/>
      <c r="E72" s="896"/>
      <c r="F72" s="896"/>
      <c r="G72" s="896"/>
      <c r="H72" s="896"/>
      <c r="I72" s="896"/>
      <c r="J72" s="897"/>
      <c r="K72" s="582"/>
    </row>
    <row r="73" spans="1:12">
      <c r="A73" s="14">
        <v>43019</v>
      </c>
      <c r="B73" s="1" t="s">
        <v>116</v>
      </c>
      <c r="C73" s="1"/>
      <c r="D73" s="179">
        <f t="shared" ref="D73:D82" si="0">+C73*(100-E73)/100</f>
        <v>0</v>
      </c>
      <c r="E73" s="1"/>
      <c r="F73" s="1"/>
      <c r="G73" s="1"/>
      <c r="H73" s="1"/>
      <c r="I73" s="1"/>
      <c r="J73" s="1"/>
      <c r="K73" s="623"/>
      <c r="L73" s="15" t="s">
        <v>1177</v>
      </c>
    </row>
    <row r="74" spans="1:12" ht="44.25" customHeight="1">
      <c r="A74" s="14">
        <v>43026</v>
      </c>
      <c r="B74" s="1" t="s">
        <v>20</v>
      </c>
      <c r="C74" s="895" t="s">
        <v>1178</v>
      </c>
      <c r="D74" s="896"/>
      <c r="E74" s="896"/>
      <c r="F74" s="896"/>
      <c r="G74" s="896"/>
      <c r="H74" s="896"/>
      <c r="I74" s="896"/>
      <c r="J74" s="897"/>
      <c r="K74" s="582"/>
    </row>
    <row r="75" spans="1:12">
      <c r="A75" s="14">
        <v>43055</v>
      </c>
      <c r="B75" s="406" t="s">
        <v>11</v>
      </c>
      <c r="C75" s="1">
        <v>55</v>
      </c>
      <c r="D75" s="179">
        <f t="shared" si="0"/>
        <v>13.75</v>
      </c>
      <c r="E75" s="1">
        <v>75</v>
      </c>
      <c r="F75" s="1"/>
      <c r="G75" s="1">
        <v>160</v>
      </c>
      <c r="H75" s="1"/>
      <c r="I75" s="1"/>
      <c r="J75" s="1"/>
      <c r="K75" s="623"/>
      <c r="L75" s="15" t="s">
        <v>1185</v>
      </c>
    </row>
    <row r="76" spans="1:12" ht="45" customHeight="1">
      <c r="A76" s="14">
        <v>43150</v>
      </c>
      <c r="B76" s="1" t="s">
        <v>20</v>
      </c>
      <c r="C76" s="895" t="s">
        <v>1201</v>
      </c>
      <c r="D76" s="896"/>
      <c r="E76" s="896"/>
      <c r="F76" s="896"/>
      <c r="G76" s="896"/>
      <c r="H76" s="896"/>
      <c r="I76" s="896"/>
      <c r="J76" s="897"/>
      <c r="K76" s="582"/>
    </row>
    <row r="77" spans="1:12">
      <c r="A77" s="443">
        <v>43161</v>
      </c>
      <c r="B77" s="291" t="s">
        <v>11</v>
      </c>
      <c r="C77" s="177">
        <v>50</v>
      </c>
      <c r="D77" s="179">
        <f>+C77*(100-E77)/100</f>
        <v>5</v>
      </c>
      <c r="E77" s="177">
        <v>90</v>
      </c>
      <c r="F77" s="177"/>
      <c r="G77" s="177">
        <v>135</v>
      </c>
      <c r="H77" s="177"/>
      <c r="I77" s="177"/>
      <c r="J77" s="177"/>
      <c r="K77" s="177"/>
      <c r="L77" s="15" t="s">
        <v>993</v>
      </c>
    </row>
    <row r="78" spans="1:12" ht="26.25">
      <c r="A78" s="38">
        <v>43269</v>
      </c>
      <c r="B78" s="39" t="s">
        <v>20</v>
      </c>
      <c r="C78" s="1218" t="s">
        <v>1262</v>
      </c>
      <c r="D78" s="1219"/>
      <c r="E78" s="1219"/>
      <c r="F78" s="1219"/>
      <c r="G78" s="1219"/>
      <c r="H78" s="1219"/>
      <c r="I78" s="1219"/>
      <c r="J78" s="1220"/>
      <c r="K78" s="677"/>
      <c r="L78" s="523" t="s">
        <v>1243</v>
      </c>
    </row>
    <row r="79" spans="1:12" ht="20.100000000000001" customHeight="1" thickBot="1">
      <c r="A79" s="32">
        <v>43448</v>
      </c>
      <c r="B79" s="33" t="s">
        <v>18</v>
      </c>
      <c r="C79" s="1202" t="s">
        <v>1334</v>
      </c>
      <c r="D79" s="1203"/>
      <c r="E79" s="1203"/>
      <c r="F79" s="1203"/>
      <c r="G79" s="1203"/>
      <c r="H79" s="1203"/>
      <c r="I79" s="1203"/>
      <c r="J79" s="1204"/>
      <c r="K79" s="672"/>
      <c r="L79" s="36"/>
    </row>
    <row r="80" spans="1:12" ht="16.5" thickTop="1">
      <c r="A80" s="504"/>
      <c r="B80" s="506"/>
      <c r="C80" s="506"/>
      <c r="D80" s="267">
        <f t="shared" si="0"/>
        <v>0</v>
      </c>
      <c r="E80" s="506"/>
      <c r="F80" s="506"/>
      <c r="G80" s="506"/>
      <c r="H80" s="506"/>
      <c r="I80" s="506"/>
      <c r="J80" s="506"/>
      <c r="K80" s="645"/>
      <c r="L80" s="13"/>
    </row>
    <row r="81" spans="1:11">
      <c r="A81" s="14"/>
      <c r="B81" s="1"/>
      <c r="C81" s="1"/>
      <c r="D81" s="179">
        <f t="shared" si="0"/>
        <v>0</v>
      </c>
      <c r="E81" s="1"/>
      <c r="F81" s="1"/>
      <c r="G81" s="1"/>
      <c r="H81" s="1"/>
      <c r="I81" s="1"/>
      <c r="J81" s="1"/>
      <c r="K81" s="623"/>
    </row>
    <row r="82" spans="1:11">
      <c r="A82" s="14"/>
      <c r="B82" s="1"/>
      <c r="C82" s="1"/>
      <c r="D82" s="179">
        <f t="shared" si="0"/>
        <v>0</v>
      </c>
      <c r="E82" s="1"/>
      <c r="F82" s="1"/>
      <c r="G82" s="1"/>
      <c r="H82" s="1"/>
      <c r="I82" s="1"/>
      <c r="J82" s="1"/>
      <c r="K82" s="623"/>
    </row>
    <row r="83" spans="1:11">
      <c r="A83" s="14"/>
      <c r="B83" s="1"/>
      <c r="C83" s="1"/>
      <c r="D83" s="179">
        <f t="shared" ref="D83:D146" si="1">+C83*(100-E83)/100</f>
        <v>0</v>
      </c>
      <c r="E83" s="1"/>
      <c r="F83" s="1"/>
      <c r="G83" s="1"/>
      <c r="H83" s="1"/>
      <c r="I83" s="1"/>
      <c r="J83" s="1"/>
      <c r="K83" s="623"/>
    </row>
    <row r="84" spans="1:11">
      <c r="A84" s="14"/>
      <c r="B84" s="1"/>
      <c r="C84" s="1"/>
      <c r="D84" s="179">
        <f t="shared" si="1"/>
        <v>0</v>
      </c>
      <c r="E84" s="1"/>
      <c r="F84" s="1"/>
      <c r="G84" s="1"/>
      <c r="H84" s="1"/>
      <c r="I84" s="1"/>
      <c r="J84" s="1"/>
      <c r="K84" s="623"/>
    </row>
    <row r="85" spans="1:11" ht="20.100000000000001" customHeight="1">
      <c r="A85" s="14"/>
      <c r="B85" s="1"/>
      <c r="C85" s="1"/>
      <c r="D85" s="179">
        <f t="shared" si="1"/>
        <v>0</v>
      </c>
      <c r="E85" s="1"/>
      <c r="F85" s="1"/>
      <c r="G85" s="1"/>
      <c r="H85" s="1"/>
      <c r="I85" s="1"/>
      <c r="J85" s="1"/>
      <c r="K85" s="623"/>
    </row>
    <row r="86" spans="1:11" ht="20.100000000000001" customHeight="1">
      <c r="A86" s="14"/>
      <c r="B86" s="1"/>
      <c r="C86" s="1"/>
      <c r="D86" s="179">
        <f t="shared" si="1"/>
        <v>0</v>
      </c>
      <c r="E86" s="1"/>
      <c r="F86" s="1"/>
      <c r="G86" s="1"/>
      <c r="H86" s="1"/>
      <c r="I86" s="1"/>
      <c r="J86" s="1"/>
      <c r="K86" s="623"/>
    </row>
    <row r="87" spans="1:11" ht="20.100000000000001" customHeight="1">
      <c r="A87" s="14"/>
      <c r="B87" s="1"/>
      <c r="C87" s="1"/>
      <c r="D87" s="179">
        <f t="shared" si="1"/>
        <v>0</v>
      </c>
      <c r="E87" s="1"/>
      <c r="F87" s="1"/>
      <c r="G87" s="1"/>
      <c r="H87" s="1"/>
      <c r="I87" s="1"/>
      <c r="J87" s="1"/>
      <c r="K87" s="623"/>
    </row>
    <row r="88" spans="1:11" ht="20.100000000000001" customHeight="1">
      <c r="A88" s="14"/>
      <c r="B88" s="1"/>
      <c r="C88" s="1"/>
      <c r="D88" s="179">
        <f t="shared" si="1"/>
        <v>0</v>
      </c>
      <c r="E88" s="1"/>
      <c r="F88" s="1"/>
      <c r="G88" s="1"/>
      <c r="H88" s="1"/>
      <c r="I88" s="1"/>
      <c r="J88" s="1"/>
      <c r="K88" s="623"/>
    </row>
    <row r="89" spans="1:11" ht="20.100000000000001" customHeight="1">
      <c r="A89" s="14"/>
      <c r="B89" s="1"/>
      <c r="C89" s="1"/>
      <c r="D89" s="179">
        <f t="shared" si="1"/>
        <v>0</v>
      </c>
      <c r="E89" s="1"/>
      <c r="F89" s="1"/>
      <c r="G89" s="1"/>
      <c r="H89" s="1"/>
      <c r="I89" s="1"/>
      <c r="J89" s="1"/>
      <c r="K89" s="623"/>
    </row>
    <row r="90" spans="1:11" ht="20.100000000000001" customHeight="1">
      <c r="A90" s="14"/>
      <c r="B90" s="1"/>
      <c r="C90" s="1"/>
      <c r="D90" s="179">
        <f t="shared" si="1"/>
        <v>0</v>
      </c>
      <c r="E90" s="1"/>
      <c r="F90" s="1"/>
      <c r="G90" s="1"/>
      <c r="H90" s="1"/>
      <c r="I90" s="1"/>
      <c r="J90" s="1"/>
      <c r="K90" s="623"/>
    </row>
    <row r="91" spans="1:11" ht="20.100000000000001" customHeight="1">
      <c r="A91" s="14"/>
      <c r="B91" s="1"/>
      <c r="C91" s="1"/>
      <c r="D91" s="179">
        <f t="shared" si="1"/>
        <v>0</v>
      </c>
      <c r="E91" s="1"/>
      <c r="F91" s="1"/>
      <c r="G91" s="1"/>
      <c r="H91" s="1"/>
      <c r="I91" s="1"/>
      <c r="J91" s="1"/>
      <c r="K91" s="623"/>
    </row>
    <row r="92" spans="1:11" ht="20.100000000000001" customHeight="1">
      <c r="A92" s="14"/>
      <c r="B92" s="1"/>
      <c r="C92" s="1"/>
      <c r="D92" s="179">
        <f t="shared" si="1"/>
        <v>0</v>
      </c>
      <c r="E92" s="1"/>
      <c r="F92" s="1"/>
      <c r="G92" s="1"/>
      <c r="H92" s="1"/>
      <c r="I92" s="1"/>
      <c r="J92" s="1"/>
      <c r="K92" s="623"/>
    </row>
    <row r="93" spans="1:11">
      <c r="A93" s="14"/>
      <c r="B93" s="1"/>
      <c r="C93" s="1"/>
      <c r="D93" s="179">
        <f t="shared" si="1"/>
        <v>0</v>
      </c>
      <c r="E93" s="1"/>
      <c r="F93" s="1"/>
      <c r="G93" s="1"/>
      <c r="H93" s="1"/>
      <c r="I93" s="1"/>
      <c r="J93" s="1"/>
      <c r="K93" s="623"/>
    </row>
    <row r="94" spans="1:11" ht="20.100000000000001" customHeight="1">
      <c r="A94" s="14"/>
      <c r="B94" s="1"/>
      <c r="C94" s="1"/>
      <c r="D94" s="179">
        <f t="shared" si="1"/>
        <v>0</v>
      </c>
      <c r="E94" s="1"/>
      <c r="F94" s="1"/>
      <c r="G94" s="1"/>
      <c r="H94" s="1"/>
      <c r="I94" s="1"/>
      <c r="J94" s="1"/>
      <c r="K94" s="623"/>
    </row>
    <row r="95" spans="1:11">
      <c r="A95" s="14"/>
      <c r="B95" s="1"/>
      <c r="C95" s="1"/>
      <c r="D95" s="179">
        <f t="shared" si="1"/>
        <v>0</v>
      </c>
      <c r="E95" s="1"/>
      <c r="F95" s="1"/>
      <c r="G95" s="1"/>
      <c r="H95" s="1"/>
      <c r="I95" s="1"/>
      <c r="J95" s="1"/>
      <c r="K95" s="623"/>
    </row>
    <row r="96" spans="1:11" ht="20.100000000000001" customHeight="1">
      <c r="A96" s="14"/>
      <c r="B96" s="1"/>
      <c r="C96" s="1"/>
      <c r="D96" s="179">
        <f t="shared" si="1"/>
        <v>0</v>
      </c>
      <c r="E96" s="1"/>
      <c r="F96" s="1"/>
      <c r="G96" s="1"/>
      <c r="H96" s="1"/>
      <c r="I96" s="1"/>
      <c r="J96" s="1"/>
      <c r="K96" s="623"/>
    </row>
    <row r="97" spans="1:11">
      <c r="A97" s="14"/>
      <c r="B97" s="1"/>
      <c r="C97" s="1"/>
      <c r="D97" s="179">
        <f t="shared" si="1"/>
        <v>0</v>
      </c>
      <c r="E97" s="1"/>
      <c r="F97" s="1"/>
      <c r="G97" s="1"/>
      <c r="H97" s="1"/>
      <c r="I97" s="1"/>
      <c r="J97" s="1"/>
      <c r="K97" s="623"/>
    </row>
    <row r="98" spans="1:11">
      <c r="A98" s="14"/>
      <c r="B98" s="1"/>
      <c r="C98" s="1"/>
      <c r="D98" s="179">
        <f t="shared" si="1"/>
        <v>0</v>
      </c>
      <c r="E98" s="1"/>
      <c r="F98" s="1"/>
      <c r="G98" s="1"/>
      <c r="H98" s="1"/>
      <c r="I98" s="1"/>
      <c r="J98" s="1"/>
      <c r="K98" s="623"/>
    </row>
    <row r="99" spans="1:11">
      <c r="A99" s="14"/>
      <c r="B99" s="1"/>
      <c r="C99" s="1"/>
      <c r="D99" s="179">
        <f t="shared" si="1"/>
        <v>0</v>
      </c>
      <c r="E99" s="1"/>
      <c r="F99" s="1"/>
      <c r="G99" s="1"/>
      <c r="H99" s="1"/>
      <c r="I99" s="1"/>
      <c r="J99" s="1"/>
      <c r="K99" s="623"/>
    </row>
    <row r="100" spans="1:11" ht="20.100000000000001" customHeight="1">
      <c r="A100" s="14"/>
      <c r="B100" s="1"/>
      <c r="C100" s="1"/>
      <c r="D100" s="179">
        <f t="shared" si="1"/>
        <v>0</v>
      </c>
      <c r="E100" s="1"/>
      <c r="F100" s="1"/>
      <c r="G100" s="1"/>
      <c r="H100" s="1"/>
      <c r="I100" s="1"/>
      <c r="J100" s="1"/>
      <c r="K100" s="623"/>
    </row>
    <row r="101" spans="1:11" ht="20.100000000000001" customHeight="1">
      <c r="A101" s="14"/>
      <c r="B101" s="1"/>
      <c r="C101" s="1"/>
      <c r="D101" s="179">
        <f t="shared" si="1"/>
        <v>0</v>
      </c>
      <c r="E101" s="1"/>
      <c r="F101" s="1"/>
      <c r="G101" s="1"/>
      <c r="H101" s="1"/>
      <c r="I101" s="1"/>
      <c r="J101" s="1"/>
      <c r="K101" s="623"/>
    </row>
    <row r="102" spans="1:11" ht="20.100000000000001" customHeight="1">
      <c r="A102" s="14"/>
      <c r="B102" s="1"/>
      <c r="C102" s="1"/>
      <c r="D102" s="179">
        <f t="shared" si="1"/>
        <v>0</v>
      </c>
      <c r="E102" s="1"/>
      <c r="F102" s="1"/>
      <c r="G102" s="1"/>
      <c r="H102" s="1"/>
      <c r="I102" s="1"/>
      <c r="J102" s="1"/>
      <c r="K102" s="623"/>
    </row>
    <row r="103" spans="1:11" ht="20.100000000000001" customHeight="1">
      <c r="A103" s="14"/>
      <c r="B103" s="1"/>
      <c r="C103" s="1"/>
      <c r="D103" s="179">
        <f t="shared" si="1"/>
        <v>0</v>
      </c>
      <c r="E103" s="1"/>
      <c r="F103" s="1"/>
      <c r="G103" s="1"/>
      <c r="H103" s="1"/>
      <c r="I103" s="1"/>
      <c r="J103" s="1"/>
      <c r="K103" s="623"/>
    </row>
    <row r="104" spans="1:11">
      <c r="A104" s="14"/>
      <c r="B104" s="1"/>
      <c r="C104" s="1"/>
      <c r="D104" s="179">
        <f t="shared" si="1"/>
        <v>0</v>
      </c>
      <c r="E104" s="1"/>
      <c r="F104" s="1"/>
      <c r="G104" s="1"/>
      <c r="H104" s="1"/>
      <c r="I104" s="1"/>
      <c r="J104" s="1"/>
      <c r="K104" s="623"/>
    </row>
    <row r="105" spans="1:11">
      <c r="A105" s="14"/>
      <c r="B105" s="1"/>
      <c r="C105" s="1"/>
      <c r="D105" s="179">
        <f t="shared" si="1"/>
        <v>0</v>
      </c>
      <c r="E105" s="1"/>
      <c r="F105" s="1"/>
      <c r="G105" s="1"/>
      <c r="H105" s="1"/>
      <c r="I105" s="1"/>
      <c r="J105" s="1"/>
      <c r="K105" s="623"/>
    </row>
    <row r="106" spans="1:11">
      <c r="A106" s="14"/>
      <c r="B106" s="1"/>
      <c r="C106" s="1"/>
      <c r="D106" s="179">
        <f t="shared" si="1"/>
        <v>0</v>
      </c>
      <c r="E106" s="1"/>
      <c r="F106" s="1"/>
      <c r="G106" s="1"/>
      <c r="H106" s="1"/>
      <c r="I106" s="1"/>
      <c r="J106" s="1"/>
      <c r="K106" s="623"/>
    </row>
    <row r="107" spans="1:11" ht="20.100000000000001" customHeight="1">
      <c r="A107" s="14"/>
      <c r="B107" s="1"/>
      <c r="C107" s="1"/>
      <c r="D107" s="179">
        <f t="shared" si="1"/>
        <v>0</v>
      </c>
      <c r="E107" s="1"/>
      <c r="F107" s="1"/>
      <c r="G107" s="1"/>
      <c r="H107" s="1"/>
      <c r="I107" s="1"/>
      <c r="J107" s="1"/>
      <c r="K107" s="623"/>
    </row>
    <row r="108" spans="1:11">
      <c r="A108" s="14"/>
      <c r="B108" s="1"/>
      <c r="C108" s="1"/>
      <c r="D108" s="179">
        <f t="shared" si="1"/>
        <v>0</v>
      </c>
      <c r="E108" s="1"/>
      <c r="F108" s="1"/>
      <c r="G108" s="1"/>
      <c r="H108" s="1"/>
      <c r="I108" s="1"/>
      <c r="J108" s="1"/>
      <c r="K108" s="623"/>
    </row>
    <row r="109" spans="1:11">
      <c r="A109" s="14"/>
      <c r="B109" s="1"/>
      <c r="C109" s="1"/>
      <c r="D109" s="179">
        <f t="shared" si="1"/>
        <v>0</v>
      </c>
      <c r="E109" s="1"/>
      <c r="F109" s="1"/>
      <c r="G109" s="1"/>
      <c r="H109" s="1"/>
      <c r="I109" s="1"/>
      <c r="J109" s="1"/>
      <c r="K109" s="623"/>
    </row>
    <row r="110" spans="1:11">
      <c r="A110" s="14"/>
      <c r="B110" s="1"/>
      <c r="C110" s="1"/>
      <c r="D110" s="179">
        <f t="shared" si="1"/>
        <v>0</v>
      </c>
      <c r="E110" s="1"/>
      <c r="F110" s="1"/>
      <c r="G110" s="1"/>
      <c r="H110" s="1"/>
      <c r="I110" s="1"/>
      <c r="J110" s="1"/>
      <c r="K110" s="623"/>
    </row>
    <row r="111" spans="1:11" ht="20.100000000000001" customHeight="1">
      <c r="A111" s="14"/>
      <c r="B111" s="1"/>
      <c r="C111" s="1"/>
      <c r="D111" s="179">
        <f t="shared" si="1"/>
        <v>0</v>
      </c>
      <c r="E111" s="1"/>
      <c r="F111" s="1"/>
      <c r="G111" s="1"/>
      <c r="H111" s="1"/>
      <c r="I111" s="1"/>
      <c r="J111" s="1"/>
      <c r="K111" s="623"/>
    </row>
    <row r="112" spans="1:11" ht="20.100000000000001" customHeight="1">
      <c r="A112" s="14"/>
      <c r="B112" s="1"/>
      <c r="C112" s="1"/>
      <c r="D112" s="179">
        <f t="shared" si="1"/>
        <v>0</v>
      </c>
      <c r="E112" s="1"/>
      <c r="F112" s="1"/>
      <c r="G112" s="1"/>
      <c r="H112" s="1"/>
      <c r="I112" s="1"/>
      <c r="J112" s="1"/>
      <c r="K112" s="623"/>
    </row>
    <row r="113" spans="1:11">
      <c r="A113" s="14"/>
      <c r="B113" s="1"/>
      <c r="C113" s="1"/>
      <c r="D113" s="179">
        <f t="shared" si="1"/>
        <v>0</v>
      </c>
      <c r="E113" s="1"/>
      <c r="F113" s="1"/>
      <c r="G113" s="1"/>
      <c r="H113" s="1"/>
      <c r="I113" s="1"/>
      <c r="J113" s="1"/>
      <c r="K113" s="623"/>
    </row>
    <row r="114" spans="1:11">
      <c r="A114" s="14"/>
      <c r="B114" s="1"/>
      <c r="C114" s="1"/>
      <c r="D114" s="179">
        <f t="shared" si="1"/>
        <v>0</v>
      </c>
      <c r="E114" s="1"/>
      <c r="F114" s="1"/>
      <c r="G114" s="1"/>
      <c r="H114" s="1"/>
      <c r="I114" s="1"/>
      <c r="J114" s="1"/>
      <c r="K114" s="623"/>
    </row>
    <row r="115" spans="1:11">
      <c r="A115" s="14"/>
      <c r="B115" s="1"/>
      <c r="C115" s="1"/>
      <c r="D115" s="179">
        <f t="shared" si="1"/>
        <v>0</v>
      </c>
      <c r="E115" s="1"/>
      <c r="F115" s="1"/>
      <c r="G115" s="1"/>
      <c r="H115" s="1"/>
      <c r="I115" s="1"/>
      <c r="J115" s="1"/>
      <c r="K115" s="623"/>
    </row>
    <row r="116" spans="1:11">
      <c r="A116" s="14"/>
      <c r="B116" s="1"/>
      <c r="C116" s="1"/>
      <c r="D116" s="179">
        <f t="shared" si="1"/>
        <v>0</v>
      </c>
      <c r="E116" s="1"/>
      <c r="F116" s="1"/>
      <c r="G116" s="1"/>
      <c r="H116" s="1"/>
      <c r="I116" s="1"/>
      <c r="J116" s="1"/>
      <c r="K116" s="623"/>
    </row>
    <row r="117" spans="1:11">
      <c r="A117" s="14"/>
      <c r="B117" s="1"/>
      <c r="C117" s="1"/>
      <c r="D117" s="179">
        <f t="shared" si="1"/>
        <v>0</v>
      </c>
      <c r="E117" s="1"/>
      <c r="F117" s="1"/>
      <c r="G117" s="1"/>
      <c r="H117" s="1"/>
      <c r="I117" s="1"/>
      <c r="J117" s="1"/>
      <c r="K117" s="623"/>
    </row>
    <row r="118" spans="1:11">
      <c r="A118" s="14"/>
      <c r="B118" s="1"/>
      <c r="C118" s="1"/>
      <c r="D118" s="179">
        <f t="shared" si="1"/>
        <v>0</v>
      </c>
      <c r="E118" s="1"/>
      <c r="F118" s="1"/>
      <c r="G118" s="1"/>
      <c r="H118" s="1"/>
      <c r="I118" s="1"/>
      <c r="J118" s="1"/>
      <c r="K118" s="623"/>
    </row>
    <row r="119" spans="1:11" ht="20.100000000000001" customHeight="1">
      <c r="A119" s="14"/>
      <c r="B119" s="1"/>
      <c r="C119" s="1"/>
      <c r="D119" s="179">
        <f t="shared" si="1"/>
        <v>0</v>
      </c>
      <c r="E119" s="1"/>
      <c r="F119" s="1"/>
      <c r="G119" s="1"/>
      <c r="H119" s="1"/>
      <c r="I119" s="1"/>
      <c r="J119" s="1"/>
      <c r="K119" s="623"/>
    </row>
    <row r="120" spans="1:11" ht="20.100000000000001" customHeight="1">
      <c r="A120" s="14"/>
      <c r="B120" s="1"/>
      <c r="C120" s="1"/>
      <c r="D120" s="179">
        <f t="shared" si="1"/>
        <v>0</v>
      </c>
      <c r="E120" s="1"/>
      <c r="F120" s="1"/>
      <c r="G120" s="1"/>
      <c r="H120" s="1"/>
      <c r="I120" s="1"/>
      <c r="J120" s="1"/>
      <c r="K120" s="623"/>
    </row>
    <row r="121" spans="1:11" ht="20.100000000000001" customHeight="1">
      <c r="A121" s="14"/>
      <c r="B121" s="1"/>
      <c r="C121" s="1"/>
      <c r="D121" s="179">
        <f t="shared" si="1"/>
        <v>0</v>
      </c>
      <c r="E121" s="1"/>
      <c r="F121" s="1"/>
      <c r="G121" s="1"/>
      <c r="H121" s="1"/>
      <c r="I121" s="1"/>
      <c r="J121" s="1"/>
      <c r="K121" s="623"/>
    </row>
    <row r="122" spans="1:11" ht="20.100000000000001" customHeight="1">
      <c r="A122" s="14"/>
      <c r="B122" s="1"/>
      <c r="C122" s="1"/>
      <c r="D122" s="179">
        <f t="shared" si="1"/>
        <v>0</v>
      </c>
      <c r="E122" s="1"/>
      <c r="F122" s="1"/>
      <c r="G122" s="1"/>
      <c r="H122" s="1"/>
      <c r="I122" s="1"/>
      <c r="J122" s="1"/>
      <c r="K122" s="623"/>
    </row>
    <row r="123" spans="1:11">
      <c r="A123" s="14"/>
      <c r="B123" s="1"/>
      <c r="C123" s="1"/>
      <c r="D123" s="179">
        <f t="shared" si="1"/>
        <v>0</v>
      </c>
      <c r="E123" s="1"/>
      <c r="F123" s="1"/>
      <c r="G123" s="1"/>
      <c r="H123" s="1"/>
      <c r="I123" s="1"/>
      <c r="J123" s="1"/>
      <c r="K123" s="623"/>
    </row>
    <row r="124" spans="1:11" ht="20.100000000000001" customHeight="1">
      <c r="A124" s="14"/>
      <c r="B124" s="1"/>
      <c r="C124" s="1"/>
      <c r="D124" s="179">
        <f t="shared" si="1"/>
        <v>0</v>
      </c>
      <c r="E124" s="1"/>
      <c r="F124" s="1"/>
      <c r="G124" s="1"/>
      <c r="H124" s="1"/>
      <c r="I124" s="1"/>
      <c r="J124" s="1"/>
      <c r="K124" s="623"/>
    </row>
    <row r="125" spans="1:11" ht="20.100000000000001" customHeight="1">
      <c r="A125" s="14"/>
      <c r="B125" s="1"/>
      <c r="C125" s="1"/>
      <c r="D125" s="179">
        <f t="shared" si="1"/>
        <v>0</v>
      </c>
      <c r="E125" s="1"/>
      <c r="F125" s="1"/>
      <c r="G125" s="1"/>
      <c r="H125" s="1"/>
      <c r="I125" s="1"/>
      <c r="J125" s="1"/>
      <c r="K125" s="623"/>
    </row>
    <row r="126" spans="1:11" ht="20.100000000000001" customHeight="1">
      <c r="A126" s="14"/>
      <c r="B126" s="1"/>
      <c r="C126" s="1"/>
      <c r="D126" s="179">
        <f t="shared" si="1"/>
        <v>0</v>
      </c>
      <c r="E126" s="1"/>
      <c r="F126" s="1"/>
      <c r="G126" s="1"/>
      <c r="H126" s="1"/>
      <c r="I126" s="1"/>
      <c r="J126" s="1"/>
      <c r="K126" s="623"/>
    </row>
    <row r="127" spans="1:11" ht="20.100000000000001" customHeight="1">
      <c r="A127" s="14"/>
      <c r="B127" s="1"/>
      <c r="C127" s="1"/>
      <c r="D127" s="179">
        <f t="shared" si="1"/>
        <v>0</v>
      </c>
      <c r="E127" s="1"/>
      <c r="F127" s="1"/>
      <c r="G127" s="1"/>
      <c r="H127" s="1"/>
      <c r="I127" s="1"/>
      <c r="J127" s="1"/>
      <c r="K127" s="623"/>
    </row>
    <row r="128" spans="1:11" ht="20.100000000000001" customHeight="1">
      <c r="A128" s="14"/>
      <c r="B128" s="1"/>
      <c r="C128" s="1"/>
      <c r="D128" s="179">
        <f t="shared" si="1"/>
        <v>0</v>
      </c>
      <c r="E128" s="1"/>
      <c r="F128" s="1"/>
      <c r="G128" s="1"/>
      <c r="H128" s="1"/>
      <c r="I128" s="1"/>
      <c r="J128" s="1"/>
      <c r="K128" s="623"/>
    </row>
    <row r="129" spans="1:11" ht="20.100000000000001" customHeight="1">
      <c r="A129" s="14"/>
      <c r="B129" s="1"/>
      <c r="C129" s="1"/>
      <c r="D129" s="179">
        <f t="shared" si="1"/>
        <v>0</v>
      </c>
      <c r="E129" s="1"/>
      <c r="F129" s="1"/>
      <c r="G129" s="1"/>
      <c r="H129" s="1"/>
      <c r="I129" s="1"/>
      <c r="J129" s="1"/>
      <c r="K129" s="623"/>
    </row>
    <row r="130" spans="1:11" ht="20.100000000000001" customHeight="1">
      <c r="A130" s="14"/>
      <c r="B130" s="1"/>
      <c r="C130" s="1"/>
      <c r="D130" s="179">
        <f t="shared" si="1"/>
        <v>0</v>
      </c>
      <c r="E130" s="1"/>
      <c r="F130" s="1"/>
      <c r="G130" s="1"/>
      <c r="H130" s="1"/>
      <c r="I130" s="1"/>
      <c r="J130" s="1"/>
      <c r="K130" s="623"/>
    </row>
    <row r="131" spans="1:11" ht="20.100000000000001" customHeight="1">
      <c r="A131" s="14"/>
      <c r="B131" s="1"/>
      <c r="C131" s="1"/>
      <c r="D131" s="179">
        <f t="shared" si="1"/>
        <v>0</v>
      </c>
      <c r="E131" s="1"/>
      <c r="F131" s="1"/>
      <c r="G131" s="1"/>
      <c r="H131" s="1"/>
      <c r="I131" s="1"/>
      <c r="J131" s="1"/>
      <c r="K131" s="623"/>
    </row>
    <row r="132" spans="1:11">
      <c r="A132" s="14"/>
      <c r="B132" s="1"/>
      <c r="C132" s="1"/>
      <c r="D132" s="179">
        <f t="shared" si="1"/>
        <v>0</v>
      </c>
      <c r="E132" s="1"/>
      <c r="F132" s="1"/>
      <c r="G132" s="1"/>
      <c r="H132" s="1"/>
      <c r="I132" s="1"/>
      <c r="J132" s="1"/>
      <c r="K132" s="623"/>
    </row>
    <row r="133" spans="1:11" ht="20.100000000000001" customHeight="1">
      <c r="A133" s="14"/>
      <c r="B133" s="1"/>
      <c r="C133" s="1"/>
      <c r="D133" s="179">
        <f t="shared" si="1"/>
        <v>0</v>
      </c>
      <c r="E133" s="1"/>
      <c r="F133" s="1"/>
      <c r="G133" s="1"/>
      <c r="H133" s="1"/>
      <c r="I133" s="1"/>
      <c r="J133" s="1"/>
      <c r="K133" s="623"/>
    </row>
    <row r="134" spans="1:11">
      <c r="A134" s="14"/>
      <c r="B134" s="1"/>
      <c r="C134" s="1"/>
      <c r="D134" s="179">
        <f t="shared" si="1"/>
        <v>0</v>
      </c>
      <c r="E134" s="1"/>
      <c r="F134" s="1"/>
      <c r="G134" s="1"/>
      <c r="H134" s="1"/>
      <c r="I134" s="1"/>
      <c r="J134" s="1"/>
      <c r="K134" s="623"/>
    </row>
    <row r="135" spans="1:11">
      <c r="A135" s="14"/>
      <c r="B135" s="1"/>
      <c r="C135" s="1"/>
      <c r="D135" s="179">
        <f t="shared" si="1"/>
        <v>0</v>
      </c>
      <c r="E135" s="1"/>
      <c r="F135" s="1"/>
      <c r="G135" s="1"/>
      <c r="H135" s="1"/>
      <c r="I135" s="1"/>
      <c r="J135" s="1"/>
      <c r="K135" s="623"/>
    </row>
    <row r="136" spans="1:11">
      <c r="A136" s="14"/>
      <c r="D136" s="179">
        <f t="shared" si="1"/>
        <v>0</v>
      </c>
    </row>
    <row r="137" spans="1:11">
      <c r="A137" s="14"/>
      <c r="D137" s="179">
        <f t="shared" si="1"/>
        <v>0</v>
      </c>
    </row>
    <row r="138" spans="1:11">
      <c r="A138" s="14"/>
      <c r="D138" s="179">
        <f t="shared" si="1"/>
        <v>0</v>
      </c>
    </row>
    <row r="139" spans="1:11">
      <c r="A139" s="14"/>
      <c r="D139" s="179">
        <f t="shared" si="1"/>
        <v>0</v>
      </c>
    </row>
    <row r="140" spans="1:11">
      <c r="A140" s="14"/>
      <c r="D140" s="179">
        <f t="shared" si="1"/>
        <v>0</v>
      </c>
    </row>
    <row r="141" spans="1:11">
      <c r="A141" s="14"/>
      <c r="D141" s="179">
        <f t="shared" si="1"/>
        <v>0</v>
      </c>
    </row>
    <row r="142" spans="1:11">
      <c r="A142" s="14"/>
      <c r="D142" s="179">
        <f t="shared" si="1"/>
        <v>0</v>
      </c>
    </row>
    <row r="143" spans="1:11">
      <c r="A143" s="14"/>
      <c r="D143" s="179">
        <f t="shared" si="1"/>
        <v>0</v>
      </c>
    </row>
    <row r="144" spans="1:11">
      <c r="A144" s="14"/>
      <c r="D144" s="179">
        <f t="shared" si="1"/>
        <v>0</v>
      </c>
    </row>
    <row r="145" spans="1:4">
      <c r="A145" s="14"/>
      <c r="D145" s="179">
        <f t="shared" si="1"/>
        <v>0</v>
      </c>
    </row>
    <row r="146" spans="1:4">
      <c r="A146" s="14"/>
      <c r="D146" s="179">
        <f t="shared" si="1"/>
        <v>0</v>
      </c>
    </row>
    <row r="147" spans="1:4">
      <c r="A147" s="14"/>
      <c r="D147" s="179">
        <f t="shared" ref="D147:D156" si="2">+C147*(100-E147)/100</f>
        <v>0</v>
      </c>
    </row>
    <row r="148" spans="1:4">
      <c r="A148" s="14"/>
      <c r="D148" s="179">
        <f t="shared" si="2"/>
        <v>0</v>
      </c>
    </row>
    <row r="149" spans="1:4">
      <c r="A149" s="14"/>
      <c r="D149" s="179">
        <f t="shared" si="2"/>
        <v>0</v>
      </c>
    </row>
    <row r="150" spans="1:4">
      <c r="A150" s="14"/>
      <c r="D150" s="179">
        <f t="shared" si="2"/>
        <v>0</v>
      </c>
    </row>
    <row r="151" spans="1:4">
      <c r="A151" s="14"/>
      <c r="D151" s="179">
        <f t="shared" si="2"/>
        <v>0</v>
      </c>
    </row>
    <row r="152" spans="1:4">
      <c r="A152" s="14"/>
      <c r="D152" s="179">
        <f t="shared" si="2"/>
        <v>0</v>
      </c>
    </row>
    <row r="153" spans="1:4">
      <c r="A153" s="14"/>
      <c r="D153" s="179">
        <f t="shared" si="2"/>
        <v>0</v>
      </c>
    </row>
    <row r="154" spans="1:4">
      <c r="A154" s="14"/>
      <c r="D154" s="179">
        <f t="shared" si="2"/>
        <v>0</v>
      </c>
    </row>
    <row r="155" spans="1:4">
      <c r="A155" s="14"/>
      <c r="D155" s="179">
        <f t="shared" si="2"/>
        <v>0</v>
      </c>
    </row>
    <row r="156" spans="1:4">
      <c r="A156" s="14"/>
      <c r="D156" s="179">
        <f t="shared" si="2"/>
        <v>0</v>
      </c>
    </row>
    <row r="157" spans="1:4">
      <c r="A157" s="14"/>
      <c r="D157" s="177"/>
    </row>
    <row r="158" spans="1:4">
      <c r="A158" s="14"/>
      <c r="D158" s="177"/>
    </row>
    <row r="159" spans="1:4">
      <c r="A159" s="14"/>
      <c r="D159" s="177"/>
    </row>
    <row r="160" spans="1:4">
      <c r="A160" s="14"/>
      <c r="D160" s="177"/>
    </row>
    <row r="161" spans="1:1">
      <c r="A161" s="14"/>
    </row>
    <row r="162" spans="1:1">
      <c r="A162" s="14"/>
    </row>
  </sheetData>
  <autoFilter ref="B6:B162"/>
  <customSheetViews>
    <customSheetView guid="{0844CA05-8743-4C94-A064-2B8F7267080E}" showAutoFilter="1">
      <pane ySplit="6" topLeftCell="A71" activePane="bottomLeft" state="frozen"/>
      <selection pane="bottomLeft" activeCell="K63" sqref="K63"/>
      <pageMargins left="0.7" right="0.7" top="0.75" bottom="0.75" header="0.3" footer="0.3"/>
      <pageSetup paperSize="9" orientation="portrait" r:id="rId1"/>
      <autoFilter ref="B1"/>
    </customSheetView>
    <customSheetView guid="{257C13E9-7F11-4D3D-B195-760B62ED7EA1}" showAutoFilter="1">
      <pane ySplit="6" topLeftCell="A71" activePane="bottomLeft" state="frozen"/>
      <selection pane="bottomLeft" activeCell="K63" sqref="K63"/>
      <pageMargins left="0.7" right="0.7" top="0.75" bottom="0.75" header="0.3" footer="0.3"/>
      <pageSetup paperSize="9" orientation="portrait" r:id="rId2"/>
      <autoFilter ref="B1"/>
    </customSheetView>
    <customSheetView guid="{7009FCE3-6810-450D-8A6C-9CEA3E9B616C}" showAutoFilter="1">
      <pane ySplit="5" topLeftCell="A71" activePane="bottomLeft" state="frozen"/>
      <selection pane="bottomLeft" activeCell="K63" sqref="K63"/>
      <pageMargins left="0.7" right="0.7" top="0.75" bottom="0.75" header="0.3" footer="0.3"/>
      <pageSetup paperSize="9" orientation="portrait" r:id="rId3"/>
      <autoFilter ref="B1"/>
    </customSheetView>
  </customSheetViews>
  <mergeCells count="58">
    <mergeCell ref="A70:A71"/>
    <mergeCell ref="C71:J71"/>
    <mergeCell ref="C78:J78"/>
    <mergeCell ref="C76:J76"/>
    <mergeCell ref="C74:J74"/>
    <mergeCell ref="C72:J72"/>
    <mergeCell ref="C70:J70"/>
    <mergeCell ref="C69:J69"/>
    <mergeCell ref="A4:B4"/>
    <mergeCell ref="G4:H4"/>
    <mergeCell ref="C38:J38"/>
    <mergeCell ref="H31:J31"/>
    <mergeCell ref="C4:F4"/>
    <mergeCell ref="A5:B5"/>
    <mergeCell ref="C5:F5"/>
    <mergeCell ref="C17:J17"/>
    <mergeCell ref="C20:J20"/>
    <mergeCell ref="C62:J62"/>
    <mergeCell ref="C63:J63"/>
    <mergeCell ref="C61:J61"/>
    <mergeCell ref="A1:L1"/>
    <mergeCell ref="A2:B2"/>
    <mergeCell ref="C2:F2"/>
    <mergeCell ref="G2:H2"/>
    <mergeCell ref="I2:J2"/>
    <mergeCell ref="K2:L2"/>
    <mergeCell ref="A3:B3"/>
    <mergeCell ref="I5:J5"/>
    <mergeCell ref="A56:A57"/>
    <mergeCell ref="C23:J23"/>
    <mergeCell ref="H44:J44"/>
    <mergeCell ref="C33:J33"/>
    <mergeCell ref="C39:J39"/>
    <mergeCell ref="C25:J25"/>
    <mergeCell ref="H26:I26"/>
    <mergeCell ref="C53:J53"/>
    <mergeCell ref="H41:J41"/>
    <mergeCell ref="C57:J57"/>
    <mergeCell ref="C3:F3"/>
    <mergeCell ref="I4:J4"/>
    <mergeCell ref="G3:H3"/>
    <mergeCell ref="I3:J3"/>
    <mergeCell ref="K3:L3"/>
    <mergeCell ref="K4:L4"/>
    <mergeCell ref="K5:L5"/>
    <mergeCell ref="C79:J79"/>
    <mergeCell ref="C54:J54"/>
    <mergeCell ref="C43:J43"/>
    <mergeCell ref="C51:J51"/>
    <mergeCell ref="C7:J7"/>
    <mergeCell ref="C11:J11"/>
    <mergeCell ref="H15:I15"/>
    <mergeCell ref="C13:J13"/>
    <mergeCell ref="C28:J28"/>
    <mergeCell ref="C35:J35"/>
    <mergeCell ref="C40:J40"/>
    <mergeCell ref="C36:J36"/>
    <mergeCell ref="C66:J66"/>
  </mergeCells>
  <hyperlinks>
    <hyperlink ref="B43" r:id="rId4"/>
  </hyperlinks>
  <pageMargins left="0.7" right="0.7" top="0.75" bottom="0.75" header="0.3" footer="0.3"/>
  <pageSetup paperSize="9" orientation="portrait" r:id="rId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Q165"/>
  <sheetViews>
    <sheetView workbookViewId="0">
      <pane ySplit="6" topLeftCell="A94" activePane="bottomLeft" state="frozen"/>
      <selection pane="bottomLeft" activeCell="B113" sqref="B113"/>
    </sheetView>
  </sheetViews>
  <sheetFormatPr defaultRowHeight="15.75"/>
  <cols>
    <col min="1" max="1" width="11" style="53" customWidth="1"/>
    <col min="2" max="5" width="10.140625" style="16" customWidth="1"/>
    <col min="6" max="6" width="10.5703125" style="16" customWidth="1"/>
    <col min="7" max="7" width="10.140625" style="16" customWidth="1"/>
    <col min="8" max="8" width="10.7109375" style="16" customWidth="1"/>
    <col min="9" max="9" width="11.7109375" style="16" customWidth="1"/>
    <col min="10" max="10" width="13.28515625" style="16" customWidth="1"/>
    <col min="11" max="11" width="13.28515625" style="597" customWidth="1"/>
    <col min="12" max="12" width="48.85546875" style="15" customWidth="1"/>
    <col min="13" max="16384" width="9.140625" style="6"/>
  </cols>
  <sheetData>
    <row r="1" spans="1:17" s="3" customFormat="1" ht="30.75" customHeight="1" thickTop="1">
      <c r="A1" s="829" t="s">
        <v>437</v>
      </c>
      <c r="B1" s="830"/>
      <c r="C1" s="830"/>
      <c r="D1" s="830"/>
      <c r="E1" s="830"/>
      <c r="F1" s="830"/>
      <c r="G1" s="830"/>
      <c r="H1" s="830"/>
      <c r="I1" s="830"/>
      <c r="J1" s="830"/>
      <c r="K1" s="830"/>
      <c r="L1" s="831"/>
      <c r="M1" s="2"/>
    </row>
    <row r="2" spans="1:17" ht="20.25" customHeight="1" thickBot="1">
      <c r="A2" s="823" t="s">
        <v>157</v>
      </c>
      <c r="B2" s="824"/>
      <c r="C2" s="820">
        <f>+(102+105+30)*25</f>
        <v>5925</v>
      </c>
      <c r="D2" s="821"/>
      <c r="E2" s="821"/>
      <c r="F2" s="822"/>
      <c r="G2" s="992" t="s">
        <v>1485</v>
      </c>
      <c r="H2" s="993"/>
      <c r="I2" s="816" t="s">
        <v>158</v>
      </c>
      <c r="J2" s="817"/>
      <c r="K2" s="1155" t="s">
        <v>168</v>
      </c>
      <c r="L2" s="1156"/>
      <c r="M2" s="5"/>
    </row>
    <row r="3" spans="1:17" ht="20.25" customHeight="1" thickTop="1" thickBot="1">
      <c r="A3" s="823" t="s">
        <v>159</v>
      </c>
      <c r="B3" s="824"/>
      <c r="C3" s="820" t="s">
        <v>170</v>
      </c>
      <c r="D3" s="821"/>
      <c r="E3" s="821"/>
      <c r="F3" s="822"/>
      <c r="G3" s="1039" t="s">
        <v>339</v>
      </c>
      <c r="H3" s="1040"/>
      <c r="I3" s="816" t="s">
        <v>160</v>
      </c>
      <c r="J3" s="817"/>
      <c r="K3" s="1155" t="s">
        <v>177</v>
      </c>
      <c r="L3" s="1156"/>
      <c r="M3" s="1221" t="s">
        <v>1124</v>
      </c>
      <c r="N3" s="1222"/>
      <c r="O3" s="1222"/>
      <c r="P3" s="1222"/>
      <c r="Q3" s="1223"/>
    </row>
    <row r="4" spans="1:17" ht="20.25" customHeight="1" thickTop="1">
      <c r="A4" s="823" t="s">
        <v>161</v>
      </c>
      <c r="B4" s="824"/>
      <c r="C4" s="820" t="s">
        <v>315</v>
      </c>
      <c r="D4" s="821"/>
      <c r="E4" s="821"/>
      <c r="F4" s="822"/>
      <c r="G4" s="1225"/>
      <c r="H4" s="1226"/>
      <c r="I4" s="816" t="s">
        <v>162</v>
      </c>
      <c r="J4" s="817"/>
      <c r="K4" s="1155" t="s">
        <v>1488</v>
      </c>
      <c r="L4" s="1156"/>
      <c r="M4" s="5"/>
    </row>
    <row r="5" spans="1:17" ht="20.25" customHeight="1" thickBot="1">
      <c r="A5" s="849" t="s">
        <v>163</v>
      </c>
      <c r="B5" s="850"/>
      <c r="C5" s="846" t="s">
        <v>347</v>
      </c>
      <c r="D5" s="847"/>
      <c r="E5" s="847"/>
      <c r="F5" s="848"/>
      <c r="G5" s="1227"/>
      <c r="H5" s="1228"/>
      <c r="I5" s="816" t="s">
        <v>255</v>
      </c>
      <c r="J5" s="817"/>
      <c r="K5" s="1224"/>
      <c r="L5" s="997"/>
      <c r="M5" s="5"/>
    </row>
    <row r="6" spans="1:17" s="3" customFormat="1" ht="39" customHeight="1" thickTop="1" thickBot="1">
      <c r="A6" s="8" t="s">
        <v>0</v>
      </c>
      <c r="B6" s="9" t="s">
        <v>1</v>
      </c>
      <c r="C6" s="9" t="s">
        <v>2</v>
      </c>
      <c r="D6" s="9" t="s">
        <v>3</v>
      </c>
      <c r="E6" s="9" t="s">
        <v>4</v>
      </c>
      <c r="F6" s="9" t="s">
        <v>5</v>
      </c>
      <c r="G6" s="9" t="s">
        <v>6</v>
      </c>
      <c r="H6" s="9" t="s">
        <v>7</v>
      </c>
      <c r="I6" s="9" t="s">
        <v>8</v>
      </c>
      <c r="J6" s="9" t="s">
        <v>9</v>
      </c>
      <c r="K6" s="692" t="s">
        <v>1458</v>
      </c>
      <c r="L6" s="10" t="s">
        <v>10</v>
      </c>
      <c r="M6" s="2"/>
    </row>
    <row r="7" spans="1:17" ht="90" customHeight="1" thickTop="1">
      <c r="A7" s="661">
        <v>40983</v>
      </c>
      <c r="B7" s="660" t="s">
        <v>48</v>
      </c>
      <c r="C7" s="1177" t="s">
        <v>538</v>
      </c>
      <c r="D7" s="1177"/>
      <c r="E7" s="1177"/>
      <c r="F7" s="1177"/>
      <c r="G7" s="1177"/>
      <c r="H7" s="1177"/>
      <c r="I7" s="1177"/>
      <c r="J7" s="1177"/>
      <c r="K7" s="727" t="s">
        <v>1053</v>
      </c>
      <c r="L7" s="442" t="s">
        <v>1053</v>
      </c>
    </row>
    <row r="8" spans="1:17" ht="19.5" customHeight="1">
      <c r="A8" s="38">
        <v>40985</v>
      </c>
      <c r="B8" s="39" t="s">
        <v>11</v>
      </c>
      <c r="C8" s="87">
        <v>105</v>
      </c>
      <c r="D8" s="88">
        <f>+C8*(100-E8)/100</f>
        <v>105</v>
      </c>
      <c r="E8" s="87">
        <v>0</v>
      </c>
      <c r="F8" s="87" t="s">
        <v>63</v>
      </c>
      <c r="G8" s="87">
        <v>40</v>
      </c>
      <c r="H8" s="87"/>
      <c r="I8" s="87"/>
      <c r="J8" s="87"/>
      <c r="K8" s="604"/>
      <c r="L8" s="41" t="s">
        <v>126</v>
      </c>
    </row>
    <row r="9" spans="1:17" ht="21.75" customHeight="1">
      <c r="A9" s="81">
        <v>40986</v>
      </c>
      <c r="B9" s="82" t="s">
        <v>20</v>
      </c>
      <c r="C9" s="837" t="s">
        <v>125</v>
      </c>
      <c r="D9" s="841"/>
      <c r="E9" s="841"/>
      <c r="F9" s="841"/>
      <c r="G9" s="841"/>
      <c r="H9" s="841"/>
      <c r="I9" s="841"/>
      <c r="J9" s="838"/>
      <c r="K9" s="566"/>
      <c r="L9" s="84"/>
    </row>
    <row r="10" spans="1:17" ht="31.5" customHeight="1">
      <c r="A10" s="81">
        <v>40987</v>
      </c>
      <c r="B10" s="82" t="s">
        <v>11</v>
      </c>
      <c r="C10" s="83">
        <v>340</v>
      </c>
      <c r="D10" s="49">
        <f>+C10*(100-E10)/100</f>
        <v>340</v>
      </c>
      <c r="E10" s="83">
        <v>0</v>
      </c>
      <c r="F10" s="83">
        <v>925</v>
      </c>
      <c r="G10" s="83">
        <v>180</v>
      </c>
      <c r="H10" s="83"/>
      <c r="I10" s="83"/>
      <c r="J10" s="83"/>
      <c r="K10" s="83"/>
      <c r="L10" s="111" t="s">
        <v>539</v>
      </c>
    </row>
    <row r="11" spans="1:17" ht="21.75" customHeight="1">
      <c r="A11" s="81">
        <v>40988</v>
      </c>
      <c r="B11" s="82" t="s">
        <v>116</v>
      </c>
      <c r="C11" s="83"/>
      <c r="D11" s="49"/>
      <c r="E11" s="83"/>
      <c r="F11" s="83"/>
      <c r="G11" s="83"/>
      <c r="H11" s="83"/>
      <c r="I11" s="83"/>
      <c r="J11" s="83"/>
      <c r="K11" s="83"/>
      <c r="L11" s="111" t="s">
        <v>51</v>
      </c>
    </row>
    <row r="12" spans="1:17" ht="21.75" customHeight="1">
      <c r="A12" s="38">
        <v>40989</v>
      </c>
      <c r="B12" s="39" t="s">
        <v>121</v>
      </c>
      <c r="C12" s="1125" t="s">
        <v>122</v>
      </c>
      <c r="D12" s="1013"/>
      <c r="E12" s="1013"/>
      <c r="F12" s="1013"/>
      <c r="G12" s="1013"/>
      <c r="H12" s="1013"/>
      <c r="I12" s="1013"/>
      <c r="J12" s="1014"/>
      <c r="K12" s="618"/>
      <c r="L12" s="41"/>
    </row>
    <row r="13" spans="1:17" ht="21.75" customHeight="1">
      <c r="A13" s="81">
        <v>40997</v>
      </c>
      <c r="B13" s="82" t="s">
        <v>20</v>
      </c>
      <c r="C13" s="837" t="s">
        <v>127</v>
      </c>
      <c r="D13" s="841"/>
      <c r="E13" s="841"/>
      <c r="F13" s="841"/>
      <c r="G13" s="841"/>
      <c r="H13" s="841"/>
      <c r="I13" s="841"/>
      <c r="J13" s="838"/>
      <c r="K13" s="566"/>
      <c r="L13" s="84"/>
    </row>
    <row r="14" spans="1:17" ht="20.100000000000001" customHeight="1">
      <c r="A14" s="81">
        <v>41000</v>
      </c>
      <c r="B14" s="82" t="s">
        <v>116</v>
      </c>
      <c r="C14" s="83"/>
      <c r="D14" s="49"/>
      <c r="E14" s="83"/>
      <c r="F14" s="83"/>
      <c r="G14" s="83"/>
      <c r="H14" s="83">
        <v>1765</v>
      </c>
      <c r="I14" s="83">
        <v>35</v>
      </c>
      <c r="J14" s="83"/>
      <c r="K14" s="83"/>
      <c r="L14" s="111" t="s">
        <v>45</v>
      </c>
    </row>
    <row r="15" spans="1:17" ht="20.100000000000001" customHeight="1">
      <c r="A15" s="81">
        <v>41002</v>
      </c>
      <c r="B15" s="82" t="s">
        <v>11</v>
      </c>
      <c r="C15" s="83">
        <v>310</v>
      </c>
      <c r="D15" s="49">
        <f>+C15*(100-E15)/100</f>
        <v>306.89999999999998</v>
      </c>
      <c r="E15" s="83">
        <v>1</v>
      </c>
      <c r="F15" s="83">
        <v>190</v>
      </c>
      <c r="G15" s="83">
        <v>170</v>
      </c>
      <c r="H15" s="83"/>
      <c r="I15" s="83"/>
      <c r="J15" s="83"/>
      <c r="K15" s="83"/>
      <c r="L15" s="84" t="s">
        <v>131</v>
      </c>
    </row>
    <row r="16" spans="1:17" ht="20.100000000000001" customHeight="1">
      <c r="A16" s="81">
        <v>41022</v>
      </c>
      <c r="B16" s="82" t="s">
        <v>55</v>
      </c>
      <c r="C16" s="837" t="s">
        <v>135</v>
      </c>
      <c r="D16" s="841"/>
      <c r="E16" s="841"/>
      <c r="F16" s="841"/>
      <c r="G16" s="841"/>
      <c r="H16" s="841"/>
      <c r="I16" s="841"/>
      <c r="J16" s="838"/>
      <c r="K16" s="566"/>
      <c r="L16" s="84"/>
    </row>
    <row r="17" spans="1:12" ht="20.100000000000001" customHeight="1" thickBot="1">
      <c r="A17" s="112">
        <v>41163</v>
      </c>
      <c r="B17" s="113" t="s">
        <v>11</v>
      </c>
      <c r="C17" s="114">
        <v>305</v>
      </c>
      <c r="D17" s="35">
        <f>+C17*(100-E17)/100</f>
        <v>301.95</v>
      </c>
      <c r="E17" s="114">
        <v>1</v>
      </c>
      <c r="F17" s="114"/>
      <c r="G17" s="114">
        <v>155</v>
      </c>
      <c r="H17" s="114"/>
      <c r="I17" s="114"/>
      <c r="J17" s="114"/>
      <c r="K17" s="114"/>
      <c r="L17" s="115" t="s">
        <v>17</v>
      </c>
    </row>
    <row r="18" spans="1:12" ht="20.100000000000001" customHeight="1" thickTop="1">
      <c r="A18" s="56">
        <v>41288</v>
      </c>
      <c r="B18" s="106" t="s">
        <v>116</v>
      </c>
      <c r="C18" s="107"/>
      <c r="D18" s="126"/>
      <c r="E18" s="107"/>
      <c r="F18" s="107"/>
      <c r="G18" s="107"/>
      <c r="H18" s="1229" t="s">
        <v>102</v>
      </c>
      <c r="I18" s="1230"/>
      <c r="J18" s="107"/>
      <c r="K18" s="107"/>
      <c r="L18" s="127"/>
    </row>
    <row r="19" spans="1:12" ht="35.25" customHeight="1">
      <c r="A19" s="38">
        <v>41306</v>
      </c>
      <c r="B19" s="39" t="s">
        <v>11</v>
      </c>
      <c r="C19" s="87">
        <v>280</v>
      </c>
      <c r="D19" s="88">
        <f>+C19*(100-E19)/100</f>
        <v>277.2</v>
      </c>
      <c r="E19" s="87">
        <v>1</v>
      </c>
      <c r="F19" s="87"/>
      <c r="G19" s="87">
        <v>145</v>
      </c>
      <c r="H19" s="87"/>
      <c r="I19" s="87"/>
      <c r="J19" s="87"/>
      <c r="K19" s="604"/>
      <c r="L19" s="41" t="s">
        <v>333</v>
      </c>
    </row>
    <row r="20" spans="1:12" ht="20.100000000000001" customHeight="1">
      <c r="A20" s="56">
        <v>41518</v>
      </c>
      <c r="B20" s="106" t="s">
        <v>11</v>
      </c>
      <c r="C20" s="107">
        <v>305</v>
      </c>
      <c r="D20" s="49">
        <f>+C20*(100-E20)/100</f>
        <v>301.95</v>
      </c>
      <c r="E20" s="107">
        <v>1</v>
      </c>
      <c r="F20" s="107"/>
      <c r="G20" s="107">
        <v>155</v>
      </c>
      <c r="H20" s="107"/>
      <c r="I20" s="107"/>
      <c r="J20" s="107"/>
      <c r="K20" s="107"/>
      <c r="L20" s="127" t="s">
        <v>17</v>
      </c>
    </row>
    <row r="21" spans="1:12" ht="30.75" customHeight="1" thickBot="1">
      <c r="A21" s="120">
        <v>41530</v>
      </c>
      <c r="B21" s="121" t="s">
        <v>116</v>
      </c>
      <c r="C21" s="128"/>
      <c r="D21" s="26"/>
      <c r="E21" s="128"/>
      <c r="F21" s="128"/>
      <c r="G21" s="128"/>
      <c r="H21" s="1209" t="s">
        <v>220</v>
      </c>
      <c r="I21" s="1210"/>
      <c r="J21" s="1211"/>
      <c r="K21" s="675"/>
      <c r="L21" s="129" t="s">
        <v>45</v>
      </c>
    </row>
    <row r="22" spans="1:12" ht="32.25" customHeight="1" thickTop="1">
      <c r="A22" s="21">
        <v>41699</v>
      </c>
      <c r="B22" s="22" t="s">
        <v>11</v>
      </c>
      <c r="C22" s="85">
        <v>195</v>
      </c>
      <c r="D22" s="86">
        <f>+C22*(100-E22)/100</f>
        <v>191.1</v>
      </c>
      <c r="E22" s="85">
        <v>2</v>
      </c>
      <c r="F22" s="85">
        <v>5</v>
      </c>
      <c r="G22" s="130">
        <v>160</v>
      </c>
      <c r="H22" s="85"/>
      <c r="I22" s="85"/>
      <c r="J22" s="85"/>
      <c r="K22" s="85"/>
      <c r="L22" s="23" t="s">
        <v>337</v>
      </c>
    </row>
    <row r="23" spans="1:12" ht="20.100000000000001" customHeight="1">
      <c r="A23" s="14">
        <v>41700</v>
      </c>
      <c r="B23" s="1" t="s">
        <v>20</v>
      </c>
      <c r="C23" s="837" t="s">
        <v>265</v>
      </c>
      <c r="D23" s="841"/>
      <c r="E23" s="841"/>
      <c r="F23" s="841"/>
      <c r="G23" s="841"/>
      <c r="H23" s="841"/>
      <c r="I23" s="841"/>
      <c r="J23" s="838"/>
      <c r="K23" s="566"/>
    </row>
    <row r="24" spans="1:12" ht="24.75" customHeight="1">
      <c r="A24" s="14">
        <v>41756</v>
      </c>
      <c r="B24" s="1" t="s">
        <v>11</v>
      </c>
      <c r="C24" s="57">
        <v>270</v>
      </c>
      <c r="D24" s="49">
        <f>+C24*(100-E24)/100</f>
        <v>264.60000000000002</v>
      </c>
      <c r="E24" s="57">
        <v>2</v>
      </c>
      <c r="F24" s="57"/>
      <c r="G24" s="57">
        <v>150</v>
      </c>
      <c r="H24" s="57"/>
      <c r="I24" s="57"/>
      <c r="J24" s="57"/>
      <c r="K24" s="570"/>
      <c r="L24" s="42" t="s">
        <v>540</v>
      </c>
    </row>
    <row r="25" spans="1:12" ht="20.100000000000001" customHeight="1">
      <c r="A25" s="14">
        <v>41799</v>
      </c>
      <c r="B25" s="1" t="s">
        <v>116</v>
      </c>
      <c r="C25" s="57"/>
      <c r="D25" s="49"/>
      <c r="E25" s="57"/>
      <c r="F25" s="57"/>
      <c r="G25" s="57"/>
      <c r="H25" s="905" t="s">
        <v>306</v>
      </c>
      <c r="I25" s="906"/>
      <c r="J25" s="907"/>
      <c r="K25" s="588"/>
      <c r="L25" s="15" t="s">
        <v>541</v>
      </c>
    </row>
    <row r="26" spans="1:12" ht="20.100000000000001" customHeight="1">
      <c r="A26" s="14">
        <v>41874</v>
      </c>
      <c r="B26" s="1" t="s">
        <v>30</v>
      </c>
      <c r="C26" s="853" t="s">
        <v>542</v>
      </c>
      <c r="D26" s="854"/>
      <c r="E26" s="854"/>
      <c r="F26" s="854"/>
      <c r="G26" s="854"/>
      <c r="H26" s="854"/>
      <c r="I26" s="854"/>
      <c r="J26" s="855"/>
      <c r="K26" s="573"/>
    </row>
    <row r="27" spans="1:12" ht="20.100000000000001" customHeight="1">
      <c r="A27" s="14">
        <v>41876</v>
      </c>
      <c r="B27" s="1" t="s">
        <v>274</v>
      </c>
      <c r="C27" s="853" t="s">
        <v>356</v>
      </c>
      <c r="D27" s="854"/>
      <c r="E27" s="854"/>
      <c r="F27" s="854"/>
      <c r="G27" s="854"/>
      <c r="H27" s="854"/>
      <c r="I27" s="854"/>
      <c r="J27" s="855"/>
      <c r="K27" s="573"/>
    </row>
    <row r="28" spans="1:12" ht="39.75" customHeight="1">
      <c r="A28" s="14">
        <v>41897</v>
      </c>
      <c r="B28" s="1" t="s">
        <v>30</v>
      </c>
      <c r="C28" s="853" t="s">
        <v>543</v>
      </c>
      <c r="D28" s="854"/>
      <c r="E28" s="854"/>
      <c r="F28" s="854"/>
      <c r="G28" s="854"/>
      <c r="H28" s="854"/>
      <c r="I28" s="854"/>
      <c r="J28" s="855"/>
      <c r="K28" s="573"/>
    </row>
    <row r="29" spans="1:12" ht="20.100000000000001" customHeight="1">
      <c r="A29" s="14">
        <v>41913</v>
      </c>
      <c r="B29" s="1" t="s">
        <v>274</v>
      </c>
      <c r="C29" s="905" t="s">
        <v>357</v>
      </c>
      <c r="D29" s="906"/>
      <c r="E29" s="906"/>
      <c r="F29" s="906"/>
      <c r="G29" s="906"/>
      <c r="H29" s="906"/>
      <c r="I29" s="906"/>
      <c r="J29" s="907"/>
      <c r="K29" s="588"/>
    </row>
    <row r="30" spans="1:12" ht="20.100000000000001" customHeight="1" thickBot="1">
      <c r="A30" s="17">
        <v>41974</v>
      </c>
      <c r="B30" s="18" t="s">
        <v>274</v>
      </c>
      <c r="C30" s="938" t="s">
        <v>363</v>
      </c>
      <c r="D30" s="939"/>
      <c r="E30" s="939"/>
      <c r="F30" s="939"/>
      <c r="G30" s="939"/>
      <c r="H30" s="939"/>
      <c r="I30" s="939"/>
      <c r="J30" s="940"/>
      <c r="K30" s="601"/>
      <c r="L30" s="20"/>
    </row>
    <row r="31" spans="1:12" ht="20.100000000000001" customHeight="1" thickTop="1">
      <c r="A31" s="131">
        <v>42015</v>
      </c>
      <c r="B31" s="132" t="s">
        <v>20</v>
      </c>
      <c r="C31" s="865" t="s">
        <v>125</v>
      </c>
      <c r="D31" s="866"/>
      <c r="E31" s="866"/>
      <c r="F31" s="866"/>
      <c r="G31" s="866"/>
      <c r="H31" s="866"/>
      <c r="I31" s="866"/>
      <c r="J31" s="867"/>
      <c r="K31" s="576"/>
      <c r="L31" s="133"/>
    </row>
    <row r="32" spans="1:12" ht="20.100000000000001" customHeight="1">
      <c r="A32" s="14">
        <v>42016</v>
      </c>
      <c r="B32" s="1" t="s">
        <v>11</v>
      </c>
      <c r="C32" s="57">
        <v>80</v>
      </c>
      <c r="D32" s="49">
        <v>79</v>
      </c>
      <c r="E32" s="57">
        <v>1</v>
      </c>
      <c r="F32" s="57" t="s">
        <v>63</v>
      </c>
      <c r="G32" s="57">
        <v>150</v>
      </c>
      <c r="H32" s="57"/>
      <c r="I32" s="57"/>
      <c r="J32" s="57"/>
      <c r="K32" s="570"/>
      <c r="L32" s="15" t="s">
        <v>17</v>
      </c>
    </row>
    <row r="33" spans="1:12" ht="20.100000000000001" customHeight="1">
      <c r="A33" s="24">
        <v>42017</v>
      </c>
      <c r="B33" s="1" t="s">
        <v>20</v>
      </c>
      <c r="C33" s="837" t="s">
        <v>265</v>
      </c>
      <c r="D33" s="841"/>
      <c r="E33" s="841"/>
      <c r="F33" s="841"/>
      <c r="G33" s="841"/>
      <c r="H33" s="841"/>
      <c r="I33" s="841"/>
      <c r="J33" s="838"/>
      <c r="K33" s="566"/>
    </row>
    <row r="34" spans="1:12" ht="20.100000000000001" customHeight="1">
      <c r="A34" s="14">
        <v>42021</v>
      </c>
      <c r="B34" s="1" t="s">
        <v>11</v>
      </c>
      <c r="C34" s="16">
        <v>70</v>
      </c>
      <c r="D34" s="49">
        <f t="shared" ref="D34:D97" si="0">+C34*(100-E34)/100</f>
        <v>69.3</v>
      </c>
      <c r="E34" s="16">
        <v>1</v>
      </c>
      <c r="G34" s="16">
        <v>150</v>
      </c>
      <c r="L34" s="15" t="s">
        <v>365</v>
      </c>
    </row>
    <row r="35" spans="1:12" ht="26.25" customHeight="1">
      <c r="A35" s="14">
        <v>42026</v>
      </c>
      <c r="B35" s="1" t="s">
        <v>116</v>
      </c>
      <c r="D35" s="49"/>
      <c r="L35" s="42" t="s">
        <v>544</v>
      </c>
    </row>
    <row r="36" spans="1:12" ht="21" customHeight="1">
      <c r="A36" s="14">
        <v>42126</v>
      </c>
      <c r="B36" s="1" t="s">
        <v>11</v>
      </c>
      <c r="C36" s="102">
        <v>210</v>
      </c>
      <c r="D36" s="88">
        <f t="shared" si="0"/>
        <v>207.9</v>
      </c>
      <c r="E36" s="102">
        <v>1</v>
      </c>
      <c r="F36" s="102"/>
      <c r="G36" s="102">
        <v>150</v>
      </c>
      <c r="H36" s="102"/>
      <c r="I36" s="102"/>
      <c r="J36" s="102"/>
      <c r="K36" s="605"/>
      <c r="L36" s="109" t="s">
        <v>17</v>
      </c>
    </row>
    <row r="37" spans="1:12">
      <c r="A37" s="14">
        <v>42149</v>
      </c>
      <c r="B37" s="1" t="s">
        <v>116</v>
      </c>
      <c r="D37" s="49"/>
      <c r="L37" s="42" t="s">
        <v>545</v>
      </c>
    </row>
    <row r="38" spans="1:12">
      <c r="A38" s="14">
        <v>42200</v>
      </c>
      <c r="B38" s="1" t="s">
        <v>11</v>
      </c>
      <c r="C38" s="16">
        <v>145</v>
      </c>
      <c r="D38" s="49">
        <f t="shared" si="0"/>
        <v>143.55000000000001</v>
      </c>
      <c r="E38" s="16">
        <v>1</v>
      </c>
      <c r="G38" s="16">
        <v>120</v>
      </c>
      <c r="L38" s="15" t="s">
        <v>17</v>
      </c>
    </row>
    <row r="39" spans="1:12" ht="20.100000000000001" customHeight="1">
      <c r="A39" s="14">
        <v>42201</v>
      </c>
      <c r="B39" s="1" t="s">
        <v>116</v>
      </c>
      <c r="D39" s="49"/>
      <c r="H39" s="820" t="s">
        <v>394</v>
      </c>
      <c r="I39" s="822"/>
      <c r="L39" s="15" t="s">
        <v>546</v>
      </c>
    </row>
    <row r="40" spans="1:12" ht="20.100000000000001" customHeight="1">
      <c r="A40" s="14">
        <v>42217</v>
      </c>
      <c r="B40" s="1" t="s">
        <v>18</v>
      </c>
      <c r="C40" s="853" t="s">
        <v>395</v>
      </c>
      <c r="D40" s="854"/>
      <c r="E40" s="854"/>
      <c r="F40" s="854"/>
      <c r="G40" s="854"/>
      <c r="H40" s="854"/>
      <c r="I40" s="854"/>
      <c r="J40" s="855"/>
      <c r="K40" s="573"/>
    </row>
    <row r="41" spans="1:12" ht="20.100000000000001" customHeight="1">
      <c r="A41" s="14">
        <v>42246</v>
      </c>
      <c r="B41" s="1" t="s">
        <v>11</v>
      </c>
      <c r="C41" s="16">
        <v>165</v>
      </c>
      <c r="D41" s="49">
        <f t="shared" si="0"/>
        <v>160.05000000000001</v>
      </c>
      <c r="E41" s="16">
        <v>3</v>
      </c>
      <c r="G41" s="16">
        <v>150</v>
      </c>
      <c r="L41" s="15" t="s">
        <v>396</v>
      </c>
    </row>
    <row r="42" spans="1:12">
      <c r="A42" s="14">
        <v>42276</v>
      </c>
      <c r="B42" s="1" t="s">
        <v>30</v>
      </c>
      <c r="C42" s="853" t="s">
        <v>547</v>
      </c>
      <c r="D42" s="854"/>
      <c r="E42" s="854"/>
      <c r="F42" s="854"/>
      <c r="G42" s="854"/>
      <c r="H42" s="854"/>
      <c r="I42" s="854"/>
      <c r="J42" s="855"/>
      <c r="K42" s="573"/>
    </row>
    <row r="43" spans="1:12">
      <c r="A43" s="14">
        <v>42279</v>
      </c>
      <c r="B43" s="1" t="s">
        <v>20</v>
      </c>
      <c r="C43" s="853" t="s">
        <v>548</v>
      </c>
      <c r="D43" s="854"/>
      <c r="E43" s="854"/>
      <c r="F43" s="854"/>
      <c r="G43" s="854"/>
      <c r="H43" s="854"/>
      <c r="I43" s="854"/>
      <c r="J43" s="855"/>
      <c r="K43" s="573"/>
    </row>
    <row r="44" spans="1:12" ht="20.100000000000001" customHeight="1">
      <c r="A44" s="14">
        <v>42304</v>
      </c>
      <c r="B44" s="1" t="s">
        <v>116</v>
      </c>
      <c r="C44" s="1"/>
      <c r="D44" s="49"/>
      <c r="E44" s="1"/>
      <c r="F44" s="1"/>
      <c r="G44" s="1"/>
      <c r="H44" s="1007" t="s">
        <v>394</v>
      </c>
      <c r="I44" s="1009"/>
      <c r="J44" s="1"/>
      <c r="K44" s="623"/>
      <c r="L44" s="15" t="s">
        <v>404</v>
      </c>
    </row>
    <row r="45" spans="1:12" ht="46.5" customHeight="1">
      <c r="A45" s="14">
        <v>42318</v>
      </c>
      <c r="B45" s="1" t="s">
        <v>30</v>
      </c>
      <c r="C45" s="853" t="s">
        <v>549</v>
      </c>
      <c r="D45" s="854"/>
      <c r="E45" s="854"/>
      <c r="F45" s="854"/>
      <c r="G45" s="854"/>
      <c r="H45" s="854"/>
      <c r="I45" s="854"/>
      <c r="J45" s="855"/>
      <c r="K45" s="573"/>
    </row>
    <row r="46" spans="1:12">
      <c r="A46" s="886">
        <v>42321</v>
      </c>
      <c r="B46" s="39" t="s">
        <v>11</v>
      </c>
      <c r="C46" s="102">
        <v>85</v>
      </c>
      <c r="D46" s="88">
        <f t="shared" si="0"/>
        <v>80.75</v>
      </c>
      <c r="E46" s="102">
        <v>5</v>
      </c>
      <c r="F46" s="102"/>
      <c r="G46" s="102">
        <v>174</v>
      </c>
      <c r="H46" s="39"/>
      <c r="I46" s="39"/>
      <c r="J46" s="39"/>
      <c r="K46" s="39"/>
      <c r="L46" s="41" t="s">
        <v>416</v>
      </c>
    </row>
    <row r="47" spans="1:12" ht="20.100000000000001" customHeight="1">
      <c r="A47" s="887"/>
      <c r="B47" s="1" t="s">
        <v>20</v>
      </c>
      <c r="C47" s="837" t="s">
        <v>125</v>
      </c>
      <c r="D47" s="841"/>
      <c r="E47" s="841"/>
      <c r="F47" s="841"/>
      <c r="G47" s="841"/>
      <c r="H47" s="841"/>
      <c r="I47" s="841"/>
      <c r="J47" s="838"/>
      <c r="K47" s="566"/>
    </row>
    <row r="48" spans="1:12" ht="20.100000000000001" customHeight="1">
      <c r="A48" s="14">
        <v>42326</v>
      </c>
      <c r="B48" s="1" t="s">
        <v>20</v>
      </c>
      <c r="C48" s="837" t="s">
        <v>419</v>
      </c>
      <c r="D48" s="841"/>
      <c r="E48" s="841"/>
      <c r="F48" s="841"/>
      <c r="G48" s="841"/>
      <c r="H48" s="841"/>
      <c r="I48" s="841"/>
      <c r="J48" s="838"/>
      <c r="K48" s="566"/>
    </row>
    <row r="49" spans="1:12" ht="20.100000000000001" customHeight="1">
      <c r="A49" s="14">
        <v>42328</v>
      </c>
      <c r="B49" s="1" t="s">
        <v>11</v>
      </c>
      <c r="C49" s="16">
        <v>120</v>
      </c>
      <c r="D49" s="49">
        <f t="shared" si="0"/>
        <v>114</v>
      </c>
      <c r="E49" s="16">
        <v>5</v>
      </c>
      <c r="G49" s="16">
        <v>160</v>
      </c>
      <c r="H49" s="1"/>
      <c r="I49" s="1"/>
      <c r="J49" s="1"/>
      <c r="K49" s="623"/>
      <c r="L49" s="15" t="s">
        <v>346</v>
      </c>
    </row>
    <row r="50" spans="1:12" ht="20.100000000000001" customHeight="1">
      <c r="A50" s="38">
        <v>42329</v>
      </c>
      <c r="B50" s="39" t="s">
        <v>11</v>
      </c>
      <c r="C50" s="102">
        <v>195</v>
      </c>
      <c r="D50" s="88">
        <f>+C50*(100-E50)/100</f>
        <v>185.25</v>
      </c>
      <c r="E50" s="102">
        <v>5</v>
      </c>
      <c r="F50" s="102"/>
      <c r="G50" s="102">
        <v>160</v>
      </c>
      <c r="H50" s="39"/>
      <c r="I50" s="39"/>
      <c r="J50" s="39"/>
      <c r="K50" s="39"/>
      <c r="L50" s="41" t="s">
        <v>346</v>
      </c>
    </row>
    <row r="51" spans="1:12">
      <c r="A51" s="14">
        <v>42332</v>
      </c>
      <c r="B51" s="1" t="s">
        <v>11</v>
      </c>
      <c r="C51" s="16">
        <v>120</v>
      </c>
      <c r="D51" s="49">
        <f t="shared" si="0"/>
        <v>114</v>
      </c>
      <c r="E51" s="16">
        <v>5</v>
      </c>
      <c r="G51" s="16">
        <v>180</v>
      </c>
      <c r="H51" s="1"/>
      <c r="I51" s="1"/>
      <c r="J51" s="1"/>
      <c r="K51" s="623"/>
      <c r="L51" s="15" t="s">
        <v>550</v>
      </c>
    </row>
    <row r="52" spans="1:12" ht="20.100000000000001" customHeight="1" thickBot="1">
      <c r="A52" s="356">
        <v>42348</v>
      </c>
      <c r="B52" s="18" t="s">
        <v>11</v>
      </c>
      <c r="C52" s="360">
        <v>155</v>
      </c>
      <c r="D52" s="26">
        <f t="shared" si="0"/>
        <v>147.25</v>
      </c>
      <c r="E52" s="360">
        <v>5</v>
      </c>
      <c r="F52" s="360"/>
      <c r="G52" s="360">
        <v>70</v>
      </c>
      <c r="H52" s="18"/>
      <c r="I52" s="18"/>
      <c r="J52" s="18"/>
      <c r="K52" s="18"/>
      <c r="L52" s="20" t="s">
        <v>346</v>
      </c>
    </row>
    <row r="53" spans="1:12" ht="16.5" thickTop="1">
      <c r="A53" s="67">
        <v>42389</v>
      </c>
      <c r="B53" s="68" t="s">
        <v>11</v>
      </c>
      <c r="C53" s="68">
        <v>150</v>
      </c>
      <c r="D53" s="79">
        <f t="shared" si="0"/>
        <v>142.5</v>
      </c>
      <c r="E53" s="68">
        <v>5</v>
      </c>
      <c r="F53" s="68"/>
      <c r="G53" s="68">
        <v>10</v>
      </c>
      <c r="H53" s="68"/>
      <c r="I53" s="68"/>
      <c r="J53" s="68"/>
      <c r="K53" s="68"/>
      <c r="L53" s="69" t="s">
        <v>346</v>
      </c>
    </row>
    <row r="54" spans="1:12">
      <c r="A54" s="358">
        <v>42403</v>
      </c>
      <c r="B54" s="359" t="s">
        <v>30</v>
      </c>
      <c r="C54" s="837" t="s">
        <v>903</v>
      </c>
      <c r="D54" s="841"/>
      <c r="E54" s="841"/>
      <c r="F54" s="841"/>
      <c r="G54" s="841"/>
      <c r="H54" s="841"/>
      <c r="I54" s="841"/>
      <c r="J54" s="838"/>
      <c r="K54" s="566"/>
    </row>
    <row r="55" spans="1:12">
      <c r="A55" s="856">
        <v>42405</v>
      </c>
      <c r="B55" s="39" t="s">
        <v>11</v>
      </c>
      <c r="C55" s="357">
        <v>65</v>
      </c>
      <c r="D55" s="88">
        <f t="shared" si="0"/>
        <v>61.75</v>
      </c>
      <c r="E55" s="357">
        <v>5</v>
      </c>
      <c r="F55" s="357"/>
      <c r="G55" s="357">
        <v>50</v>
      </c>
      <c r="H55" s="39"/>
      <c r="I55" s="39"/>
      <c r="J55" s="39"/>
      <c r="K55" s="39"/>
      <c r="L55" s="41" t="s">
        <v>346</v>
      </c>
    </row>
    <row r="56" spans="1:12">
      <c r="A56" s="873"/>
      <c r="B56" s="359" t="s">
        <v>20</v>
      </c>
      <c r="C56" s="837" t="s">
        <v>125</v>
      </c>
      <c r="D56" s="841"/>
      <c r="E56" s="841"/>
      <c r="F56" s="841"/>
      <c r="G56" s="841"/>
      <c r="H56" s="841"/>
      <c r="I56" s="841"/>
      <c r="J56" s="838"/>
      <c r="K56" s="566"/>
    </row>
    <row r="57" spans="1:12" ht="39" customHeight="1">
      <c r="A57" s="358">
        <v>42419</v>
      </c>
      <c r="B57" s="359" t="s">
        <v>30</v>
      </c>
      <c r="C57" s="853" t="s">
        <v>905</v>
      </c>
      <c r="D57" s="854"/>
      <c r="E57" s="854"/>
      <c r="F57" s="854"/>
      <c r="G57" s="854"/>
      <c r="H57" s="854"/>
      <c r="I57" s="854"/>
      <c r="J57" s="855"/>
      <c r="K57" s="573"/>
    </row>
    <row r="58" spans="1:12">
      <c r="A58" s="358">
        <v>42456</v>
      </c>
      <c r="B58" s="359" t="s">
        <v>11</v>
      </c>
      <c r="C58" s="177">
        <v>95</v>
      </c>
      <c r="D58" s="179">
        <f t="shared" si="0"/>
        <v>90.25</v>
      </c>
      <c r="E58" s="177">
        <v>5</v>
      </c>
      <c r="F58" s="177"/>
      <c r="G58" s="177">
        <v>160</v>
      </c>
      <c r="H58" s="177"/>
      <c r="I58" s="177"/>
      <c r="J58" s="177"/>
      <c r="K58" s="177"/>
      <c r="L58" s="15" t="s">
        <v>398</v>
      </c>
    </row>
    <row r="59" spans="1:12" s="52" customFormat="1">
      <c r="A59" s="358">
        <v>42466</v>
      </c>
      <c r="B59" s="359" t="s">
        <v>116</v>
      </c>
      <c r="C59" s="179"/>
      <c r="D59" s="179"/>
      <c r="E59" s="179"/>
      <c r="F59" s="179"/>
      <c r="G59" s="179"/>
      <c r="H59" s="931" t="s">
        <v>394</v>
      </c>
      <c r="I59" s="933"/>
      <c r="J59" s="179"/>
      <c r="K59" s="598"/>
      <c r="L59" s="161" t="s">
        <v>931</v>
      </c>
    </row>
    <row r="60" spans="1:12" ht="20.100000000000001" customHeight="1">
      <c r="A60" s="358">
        <v>42480</v>
      </c>
      <c r="B60" s="359" t="s">
        <v>11</v>
      </c>
      <c r="C60" s="177">
        <v>100</v>
      </c>
      <c r="D60" s="179">
        <f t="shared" si="0"/>
        <v>95</v>
      </c>
      <c r="E60" s="177">
        <v>5</v>
      </c>
      <c r="F60" s="177"/>
      <c r="G60" s="177">
        <v>125</v>
      </c>
      <c r="H60" s="177"/>
      <c r="I60" s="177"/>
      <c r="J60" s="177"/>
      <c r="K60" s="177"/>
      <c r="L60" s="15" t="s">
        <v>346</v>
      </c>
    </row>
    <row r="61" spans="1:12">
      <c r="A61" s="358">
        <v>42517</v>
      </c>
      <c r="B61" s="359" t="s">
        <v>11</v>
      </c>
      <c r="C61" s="177">
        <v>125</v>
      </c>
      <c r="D61" s="179">
        <f t="shared" si="0"/>
        <v>118.75</v>
      </c>
      <c r="E61" s="177">
        <v>5</v>
      </c>
      <c r="F61" s="177"/>
      <c r="G61" s="177">
        <v>125</v>
      </c>
      <c r="H61" s="177"/>
      <c r="I61" s="177"/>
      <c r="J61" s="177"/>
      <c r="K61" s="177"/>
      <c r="L61" s="15" t="s">
        <v>346</v>
      </c>
    </row>
    <row r="62" spans="1:12" ht="20.100000000000001" customHeight="1">
      <c r="A62" s="38">
        <v>42525</v>
      </c>
      <c r="B62" s="39" t="s">
        <v>11</v>
      </c>
      <c r="C62" s="182">
        <v>65</v>
      </c>
      <c r="D62" s="183">
        <f t="shared" si="0"/>
        <v>61.75</v>
      </c>
      <c r="E62" s="182">
        <v>5</v>
      </c>
      <c r="F62" s="182"/>
      <c r="G62" s="182">
        <v>125</v>
      </c>
      <c r="H62" s="182"/>
      <c r="I62" s="182"/>
      <c r="J62" s="182"/>
      <c r="K62" s="182"/>
      <c r="L62" s="41" t="s">
        <v>346</v>
      </c>
    </row>
    <row r="63" spans="1:12" ht="20.100000000000001" customHeight="1">
      <c r="A63" s="358">
        <v>42532</v>
      </c>
      <c r="B63" s="359" t="s">
        <v>11</v>
      </c>
      <c r="C63" s="177">
        <v>95</v>
      </c>
      <c r="D63" s="179">
        <f t="shared" si="0"/>
        <v>90.25</v>
      </c>
      <c r="E63" s="177">
        <v>5</v>
      </c>
      <c r="F63" s="177"/>
      <c r="G63" s="177">
        <v>60</v>
      </c>
      <c r="H63" s="177"/>
      <c r="I63" s="177"/>
      <c r="J63" s="177"/>
      <c r="K63" s="177"/>
      <c r="L63" s="15" t="s">
        <v>346</v>
      </c>
    </row>
    <row r="64" spans="1:12" ht="20.100000000000001" customHeight="1">
      <c r="A64" s="358">
        <v>42552</v>
      </c>
      <c r="B64" s="359" t="s">
        <v>11</v>
      </c>
      <c r="C64" s="177">
        <v>100</v>
      </c>
      <c r="D64" s="179">
        <f t="shared" si="0"/>
        <v>95</v>
      </c>
      <c r="E64" s="177">
        <v>5</v>
      </c>
      <c r="F64" s="177"/>
      <c r="G64" s="177">
        <v>125</v>
      </c>
      <c r="H64" s="177"/>
      <c r="I64" s="177"/>
      <c r="J64" s="177"/>
      <c r="K64" s="177"/>
      <c r="L64" s="15" t="s">
        <v>346</v>
      </c>
    </row>
    <row r="65" spans="1:12" ht="20.100000000000001" customHeight="1">
      <c r="A65" s="358">
        <v>42624</v>
      </c>
      <c r="B65" s="359" t="s">
        <v>11</v>
      </c>
      <c r="C65" s="177">
        <v>100</v>
      </c>
      <c r="D65" s="179">
        <f t="shared" si="0"/>
        <v>95</v>
      </c>
      <c r="E65" s="177">
        <v>5</v>
      </c>
      <c r="F65" s="177"/>
      <c r="G65" s="177">
        <v>150</v>
      </c>
      <c r="H65" s="177"/>
      <c r="I65" s="177"/>
      <c r="J65" s="177"/>
      <c r="K65" s="177"/>
      <c r="L65" s="15" t="s">
        <v>983</v>
      </c>
    </row>
    <row r="66" spans="1:12" ht="20.100000000000001" customHeight="1">
      <c r="A66" s="358">
        <v>42682</v>
      </c>
      <c r="B66" s="359" t="s">
        <v>20</v>
      </c>
      <c r="C66" s="931" t="s">
        <v>21</v>
      </c>
      <c r="D66" s="932"/>
      <c r="E66" s="932"/>
      <c r="F66" s="932"/>
      <c r="G66" s="932"/>
      <c r="H66" s="932"/>
      <c r="I66" s="932"/>
      <c r="J66" s="933"/>
      <c r="K66" s="599"/>
    </row>
    <row r="67" spans="1:12" ht="20.100000000000001" customHeight="1">
      <c r="A67" s="358">
        <v>42684</v>
      </c>
      <c r="B67" s="359" t="s">
        <v>20</v>
      </c>
      <c r="C67" s="931" t="s">
        <v>125</v>
      </c>
      <c r="D67" s="932"/>
      <c r="E67" s="932"/>
      <c r="F67" s="932"/>
      <c r="G67" s="932"/>
      <c r="H67" s="932"/>
      <c r="I67" s="932"/>
      <c r="J67" s="933"/>
      <c r="K67" s="599"/>
    </row>
    <row r="68" spans="1:12" ht="16.5" thickBot="1">
      <c r="A68" s="32">
        <v>42734</v>
      </c>
      <c r="B68" s="33" t="s">
        <v>11</v>
      </c>
      <c r="C68" s="353">
        <v>80</v>
      </c>
      <c r="D68" s="188">
        <f t="shared" si="0"/>
        <v>76</v>
      </c>
      <c r="E68" s="353">
        <v>5</v>
      </c>
      <c r="F68" s="353"/>
      <c r="G68" s="353">
        <v>205</v>
      </c>
      <c r="H68" s="353"/>
      <c r="I68" s="353"/>
      <c r="J68" s="353"/>
      <c r="K68" s="353"/>
      <c r="L68" s="36" t="s">
        <v>983</v>
      </c>
    </row>
    <row r="69" spans="1:12" ht="20.100000000000001" customHeight="1" thickTop="1">
      <c r="A69" s="264">
        <v>42786</v>
      </c>
      <c r="B69" s="265" t="s">
        <v>11</v>
      </c>
      <c r="C69" s="266">
        <v>88</v>
      </c>
      <c r="D69" s="267">
        <f t="shared" si="0"/>
        <v>87.12</v>
      </c>
      <c r="E69" s="266">
        <v>1</v>
      </c>
      <c r="F69" s="266"/>
      <c r="G69" s="266">
        <v>190</v>
      </c>
      <c r="H69" s="266"/>
      <c r="I69" s="266"/>
      <c r="J69" s="266"/>
      <c r="K69" s="266"/>
      <c r="L69" s="13" t="s">
        <v>983</v>
      </c>
    </row>
    <row r="70" spans="1:12" ht="20.100000000000001" customHeight="1">
      <c r="A70" s="14">
        <v>42792</v>
      </c>
      <c r="B70" s="1" t="s">
        <v>11</v>
      </c>
      <c r="C70" s="177">
        <v>95</v>
      </c>
      <c r="D70" s="179">
        <f t="shared" si="0"/>
        <v>93.1</v>
      </c>
      <c r="E70" s="177">
        <v>2</v>
      </c>
      <c r="F70" s="177"/>
      <c r="G70" s="177">
        <v>190</v>
      </c>
      <c r="H70" s="177"/>
      <c r="I70" s="177"/>
      <c r="J70" s="177"/>
      <c r="K70" s="266"/>
      <c r="L70" s="13" t="s">
        <v>983</v>
      </c>
    </row>
    <row r="71" spans="1:12" ht="20.100000000000001" customHeight="1">
      <c r="A71" s="306">
        <v>42819</v>
      </c>
      <c r="B71" s="307" t="s">
        <v>116</v>
      </c>
      <c r="C71" s="177"/>
      <c r="D71" s="179"/>
      <c r="E71" s="177"/>
      <c r="F71" s="177"/>
      <c r="G71" s="177"/>
      <c r="H71" s="177"/>
      <c r="I71" s="177" t="s">
        <v>1088</v>
      </c>
      <c r="J71" s="177"/>
      <c r="K71" s="177"/>
      <c r="L71" s="15" t="s">
        <v>1089</v>
      </c>
    </row>
    <row r="72" spans="1:12" ht="19.5" customHeight="1">
      <c r="A72" s="14">
        <v>42838</v>
      </c>
      <c r="B72" s="1" t="s">
        <v>30</v>
      </c>
      <c r="C72" s="931" t="s">
        <v>1104</v>
      </c>
      <c r="D72" s="932"/>
      <c r="E72" s="932"/>
      <c r="F72" s="932"/>
      <c r="G72" s="932"/>
      <c r="H72" s="932"/>
      <c r="I72" s="932"/>
      <c r="J72" s="933"/>
      <c r="K72" s="599"/>
    </row>
    <row r="73" spans="1:12">
      <c r="A73" s="38">
        <v>42852</v>
      </c>
      <c r="B73" s="39" t="s">
        <v>11</v>
      </c>
      <c r="C73" s="182">
        <v>40</v>
      </c>
      <c r="D73" s="183">
        <f t="shared" si="0"/>
        <v>39.6</v>
      </c>
      <c r="E73" s="182">
        <v>1</v>
      </c>
      <c r="F73" s="182"/>
      <c r="G73" s="182">
        <v>275</v>
      </c>
      <c r="H73" s="182"/>
      <c r="I73" s="182"/>
      <c r="J73" s="182"/>
      <c r="K73" s="182"/>
      <c r="L73" s="41" t="s">
        <v>1112</v>
      </c>
    </row>
    <row r="74" spans="1:12">
      <c r="A74" s="14">
        <v>42920</v>
      </c>
      <c r="B74" s="1" t="s">
        <v>55</v>
      </c>
      <c r="C74" s="931" t="s">
        <v>1125</v>
      </c>
      <c r="D74" s="932"/>
      <c r="E74" s="932"/>
      <c r="F74" s="932"/>
      <c r="G74" s="932"/>
      <c r="H74" s="932"/>
      <c r="I74" s="932"/>
      <c r="J74" s="933"/>
      <c r="K74" s="599"/>
    </row>
    <row r="75" spans="1:12" ht="33.75" customHeight="1">
      <c r="A75" s="14">
        <v>42946</v>
      </c>
      <c r="B75" s="1" t="s">
        <v>116</v>
      </c>
      <c r="C75" s="177"/>
      <c r="D75" s="179"/>
      <c r="E75" s="177"/>
      <c r="F75" s="177"/>
      <c r="G75" s="177"/>
      <c r="H75" s="892" t="s">
        <v>1137</v>
      </c>
      <c r="I75" s="894"/>
      <c r="J75" s="177"/>
      <c r="K75" s="177"/>
      <c r="L75" s="15" t="s">
        <v>1138</v>
      </c>
    </row>
    <row r="76" spans="1:12">
      <c r="A76" s="14">
        <v>43016</v>
      </c>
      <c r="B76" s="1" t="s">
        <v>20</v>
      </c>
      <c r="C76" s="931" t="s">
        <v>125</v>
      </c>
      <c r="D76" s="932"/>
      <c r="E76" s="932"/>
      <c r="F76" s="932"/>
      <c r="G76" s="932"/>
      <c r="H76" s="932"/>
      <c r="I76" s="932"/>
      <c r="J76" s="933"/>
      <c r="K76" s="599"/>
    </row>
    <row r="77" spans="1:12" ht="20.100000000000001" customHeight="1">
      <c r="A77" s="38">
        <v>43034</v>
      </c>
      <c r="B77" s="39" t="s">
        <v>11</v>
      </c>
      <c r="C77" s="182">
        <v>15</v>
      </c>
      <c r="D77" s="183">
        <f t="shared" si="0"/>
        <v>14.25</v>
      </c>
      <c r="E77" s="182">
        <v>5</v>
      </c>
      <c r="F77" s="182"/>
      <c r="G77" s="182">
        <v>20</v>
      </c>
      <c r="H77" s="182"/>
      <c r="I77" s="182"/>
      <c r="J77" s="182"/>
      <c r="K77" s="182"/>
      <c r="L77" s="41" t="s">
        <v>1181</v>
      </c>
    </row>
    <row r="78" spans="1:12" ht="16.5" thickBot="1">
      <c r="A78" s="413">
        <v>43067</v>
      </c>
      <c r="B78" s="18" t="s">
        <v>116</v>
      </c>
      <c r="C78" s="258"/>
      <c r="D78" s="193">
        <f t="shared" si="0"/>
        <v>0</v>
      </c>
      <c r="E78" s="258"/>
      <c r="F78" s="258"/>
      <c r="G78" s="258"/>
      <c r="H78" s="1021" t="s">
        <v>394</v>
      </c>
      <c r="I78" s="1023"/>
      <c r="J78" s="258"/>
      <c r="K78" s="258"/>
      <c r="L78" s="20" t="s">
        <v>1187</v>
      </c>
    </row>
    <row r="79" spans="1:12" ht="20.100000000000001" customHeight="1" thickTop="1">
      <c r="A79" s="419">
        <v>43101</v>
      </c>
      <c r="B79" s="420" t="s">
        <v>11</v>
      </c>
      <c r="C79" s="422">
        <v>72</v>
      </c>
      <c r="D79" s="423">
        <v>68.400000000000006</v>
      </c>
      <c r="E79" s="422">
        <v>5</v>
      </c>
      <c r="F79" s="422"/>
      <c r="G79" s="422">
        <v>240</v>
      </c>
      <c r="H79" s="422"/>
      <c r="I79" s="422"/>
      <c r="J79" s="422"/>
      <c r="K79" s="422"/>
      <c r="L79" s="421" t="s">
        <v>1198</v>
      </c>
    </row>
    <row r="80" spans="1:12">
      <c r="A80" s="14">
        <v>43180</v>
      </c>
      <c r="B80" s="1" t="s">
        <v>11</v>
      </c>
      <c r="C80" s="177">
        <v>85</v>
      </c>
      <c r="D80" s="179">
        <f t="shared" si="0"/>
        <v>79.900000000000006</v>
      </c>
      <c r="E80" s="177">
        <v>6</v>
      </c>
      <c r="F80" s="177"/>
      <c r="G80" s="177">
        <v>150</v>
      </c>
      <c r="H80" s="177"/>
      <c r="I80" s="177"/>
      <c r="J80" s="177"/>
      <c r="K80" s="177"/>
      <c r="L80" s="15" t="s">
        <v>1212</v>
      </c>
    </row>
    <row r="81" spans="1:12">
      <c r="A81" s="38">
        <v>43235</v>
      </c>
      <c r="B81" s="39" t="s">
        <v>11</v>
      </c>
      <c r="C81" s="182">
        <v>150</v>
      </c>
      <c r="D81" s="183">
        <f t="shared" si="0"/>
        <v>141</v>
      </c>
      <c r="E81" s="182">
        <v>6</v>
      </c>
      <c r="F81" s="182"/>
      <c r="G81" s="182">
        <v>145</v>
      </c>
      <c r="H81" s="182"/>
      <c r="I81" s="182"/>
      <c r="J81" s="182"/>
      <c r="K81" s="182"/>
      <c r="L81" s="41" t="s">
        <v>17</v>
      </c>
    </row>
    <row r="82" spans="1:12">
      <c r="A82" s="14">
        <v>43246</v>
      </c>
      <c r="B82" s="1" t="s">
        <v>11</v>
      </c>
      <c r="C82" s="177">
        <v>75</v>
      </c>
      <c r="D82" s="179">
        <f t="shared" si="0"/>
        <v>70.5</v>
      </c>
      <c r="E82" s="177">
        <v>6</v>
      </c>
      <c r="F82" s="177"/>
      <c r="G82" s="177">
        <v>165</v>
      </c>
      <c r="H82" s="177"/>
      <c r="I82" s="177"/>
      <c r="J82" s="177"/>
      <c r="K82" s="177"/>
      <c r="L82" s="15" t="s">
        <v>1241</v>
      </c>
    </row>
    <row r="83" spans="1:12" ht="24" customHeight="1">
      <c r="A83" s="14">
        <v>43304</v>
      </c>
      <c r="B83" s="1" t="s">
        <v>20</v>
      </c>
      <c r="C83" s="892" t="s">
        <v>1261</v>
      </c>
      <c r="D83" s="893"/>
      <c r="E83" s="893"/>
      <c r="F83" s="893"/>
      <c r="G83" s="893"/>
      <c r="H83" s="893"/>
      <c r="I83" s="893"/>
      <c r="J83" s="894"/>
      <c r="K83" s="580"/>
    </row>
    <row r="84" spans="1:12" ht="20.25" customHeight="1">
      <c r="A84" s="14">
        <v>43305</v>
      </c>
      <c r="B84" s="1" t="s">
        <v>20</v>
      </c>
      <c r="C84" s="892" t="s">
        <v>1263</v>
      </c>
      <c r="D84" s="893"/>
      <c r="E84" s="893"/>
      <c r="F84" s="893"/>
      <c r="G84" s="893"/>
      <c r="H84" s="893"/>
      <c r="I84" s="893"/>
      <c r="J84" s="894"/>
      <c r="K84" s="580"/>
    </row>
    <row r="85" spans="1:12" ht="20.100000000000001" customHeight="1">
      <c r="A85" s="14">
        <v>43324</v>
      </c>
      <c r="B85" s="1" t="s">
        <v>11</v>
      </c>
      <c r="C85" s="177">
        <v>65</v>
      </c>
      <c r="D85" s="179">
        <f t="shared" si="0"/>
        <v>61.75</v>
      </c>
      <c r="E85" s="177">
        <v>5</v>
      </c>
      <c r="F85" s="177"/>
      <c r="G85" s="177">
        <v>130</v>
      </c>
      <c r="H85" s="177"/>
      <c r="I85" s="177"/>
      <c r="J85" s="177"/>
      <c r="K85" s="177"/>
      <c r="L85" s="15" t="s">
        <v>1266</v>
      </c>
    </row>
    <row r="86" spans="1:12" ht="20.100000000000001" customHeight="1">
      <c r="A86" s="38">
        <v>43365</v>
      </c>
      <c r="B86" s="39" t="s">
        <v>11</v>
      </c>
      <c r="C86" s="1218" t="s">
        <v>1294</v>
      </c>
      <c r="D86" s="1231"/>
      <c r="E86" s="1231"/>
      <c r="F86" s="1231"/>
      <c r="G86" s="1231"/>
      <c r="H86" s="1231"/>
      <c r="I86" s="1231"/>
      <c r="J86" s="1232"/>
      <c r="K86" s="678"/>
      <c r="L86" s="41"/>
    </row>
    <row r="87" spans="1:12" ht="35.25" customHeight="1">
      <c r="A87" s="14">
        <v>43366</v>
      </c>
      <c r="B87" s="1" t="s">
        <v>20</v>
      </c>
      <c r="C87" s="983" t="s">
        <v>1296</v>
      </c>
      <c r="D87" s="984"/>
      <c r="E87" s="984"/>
      <c r="F87" s="984"/>
      <c r="G87" s="984"/>
      <c r="H87" s="984"/>
      <c r="I87" s="984"/>
      <c r="J87" s="985"/>
      <c r="K87" s="637"/>
    </row>
    <row r="88" spans="1:12" ht="25.5" customHeight="1">
      <c r="A88" s="14">
        <v>43372</v>
      </c>
      <c r="B88" s="1" t="s">
        <v>20</v>
      </c>
      <c r="C88" s="983" t="s">
        <v>1295</v>
      </c>
      <c r="D88" s="984"/>
      <c r="E88" s="984"/>
      <c r="F88" s="984"/>
      <c r="G88" s="984"/>
      <c r="H88" s="984"/>
      <c r="I88" s="984"/>
      <c r="J88" s="985"/>
      <c r="K88" s="637"/>
    </row>
    <row r="89" spans="1:12" ht="20.100000000000001" customHeight="1">
      <c r="A89" s="38">
        <v>43400</v>
      </c>
      <c r="B89" s="39" t="s">
        <v>11</v>
      </c>
      <c r="C89" s="182">
        <v>30</v>
      </c>
      <c r="D89" s="183">
        <f t="shared" si="0"/>
        <v>28.5</v>
      </c>
      <c r="E89" s="182">
        <v>5</v>
      </c>
      <c r="F89" s="182"/>
      <c r="G89" s="182">
        <v>200</v>
      </c>
      <c r="H89" s="182"/>
      <c r="I89" s="182"/>
      <c r="J89" s="182"/>
      <c r="K89" s="182"/>
      <c r="L89" s="41" t="s">
        <v>1199</v>
      </c>
    </row>
    <row r="90" spans="1:12">
      <c r="A90" s="481">
        <v>43411</v>
      </c>
      <c r="B90" s="295" t="s">
        <v>116</v>
      </c>
      <c r="C90" s="177"/>
      <c r="D90" s="177"/>
      <c r="E90" s="177"/>
      <c r="F90" s="177"/>
      <c r="G90" s="177"/>
      <c r="H90" s="892" t="s">
        <v>1307</v>
      </c>
      <c r="I90" s="894"/>
      <c r="J90" s="177"/>
      <c r="K90" s="177"/>
      <c r="L90" s="482" t="s">
        <v>1308</v>
      </c>
    </row>
    <row r="91" spans="1:12" ht="20.100000000000001" customHeight="1" thickBot="1">
      <c r="A91" s="501">
        <v>43424</v>
      </c>
      <c r="B91" s="18" t="s">
        <v>11</v>
      </c>
      <c r="C91" s="258">
        <v>35</v>
      </c>
      <c r="D91" s="193">
        <f t="shared" si="0"/>
        <v>32.9</v>
      </c>
      <c r="E91" s="258">
        <v>6</v>
      </c>
      <c r="F91" s="258"/>
      <c r="G91" s="258">
        <v>150</v>
      </c>
      <c r="H91" s="258"/>
      <c r="I91" s="258"/>
      <c r="J91" s="258"/>
      <c r="K91" s="258"/>
      <c r="L91" s="20" t="s">
        <v>1324</v>
      </c>
    </row>
    <row r="92" spans="1:12" ht="20.100000000000001" customHeight="1" thickTop="1">
      <c r="A92" s="67">
        <v>43496</v>
      </c>
      <c r="B92" s="300" t="s">
        <v>11</v>
      </c>
      <c r="C92" s="261">
        <v>50</v>
      </c>
      <c r="D92" s="261">
        <f t="shared" si="0"/>
        <v>47</v>
      </c>
      <c r="E92" s="261">
        <v>6</v>
      </c>
      <c r="F92" s="261"/>
      <c r="G92" s="261">
        <v>150</v>
      </c>
      <c r="H92" s="261"/>
      <c r="I92" s="261"/>
      <c r="J92" s="261"/>
      <c r="K92" s="261"/>
      <c r="L92" s="69" t="s">
        <v>1324</v>
      </c>
    </row>
    <row r="93" spans="1:12" ht="34.5" customHeight="1">
      <c r="A93" s="14">
        <v>43604</v>
      </c>
      <c r="B93" s="1" t="s">
        <v>30</v>
      </c>
      <c r="C93" s="983" t="s">
        <v>1375</v>
      </c>
      <c r="D93" s="984"/>
      <c r="E93" s="984"/>
      <c r="F93" s="984"/>
      <c r="G93" s="984"/>
      <c r="H93" s="984"/>
      <c r="I93" s="984"/>
      <c r="J93" s="985"/>
      <c r="K93" s="637"/>
    </row>
    <row r="94" spans="1:12" ht="20.100000000000001" customHeight="1">
      <c r="A94" s="14">
        <v>43693</v>
      </c>
      <c r="B94" s="1" t="s">
        <v>30</v>
      </c>
      <c r="C94" s="892" t="s">
        <v>1376</v>
      </c>
      <c r="D94" s="893"/>
      <c r="E94" s="893"/>
      <c r="F94" s="893"/>
      <c r="G94" s="893"/>
      <c r="H94" s="893"/>
      <c r="I94" s="893"/>
      <c r="J94" s="894"/>
      <c r="K94" s="580"/>
    </row>
    <row r="95" spans="1:12">
      <c r="A95" s="14">
        <v>43719</v>
      </c>
      <c r="B95" s="1" t="s">
        <v>11</v>
      </c>
      <c r="C95" s="177">
        <v>60</v>
      </c>
      <c r="D95" s="179">
        <f t="shared" si="0"/>
        <v>56.4</v>
      </c>
      <c r="E95" s="177">
        <v>6</v>
      </c>
      <c r="F95" s="177" t="s">
        <v>63</v>
      </c>
      <c r="G95" s="177">
        <v>150</v>
      </c>
      <c r="H95" s="177"/>
      <c r="I95" s="177"/>
      <c r="J95" s="177"/>
      <c r="K95" s="177"/>
      <c r="L95" s="15" t="s">
        <v>1378</v>
      </c>
    </row>
    <row r="96" spans="1:12" ht="42.75" customHeight="1">
      <c r="A96" s="14">
        <v>43747</v>
      </c>
      <c r="B96" s="1" t="s">
        <v>1083</v>
      </c>
      <c r="C96" s="983" t="s">
        <v>1385</v>
      </c>
      <c r="D96" s="984"/>
      <c r="E96" s="984"/>
      <c r="F96" s="984"/>
      <c r="G96" s="984"/>
      <c r="H96" s="984"/>
      <c r="I96" s="984"/>
      <c r="J96" s="985"/>
      <c r="K96" s="637"/>
    </row>
    <row r="97" spans="1:12">
      <c r="A97" s="14">
        <v>43808</v>
      </c>
      <c r="B97" s="1" t="s">
        <v>11</v>
      </c>
      <c r="C97" s="177">
        <v>50</v>
      </c>
      <c r="D97" s="177">
        <f t="shared" si="0"/>
        <v>46</v>
      </c>
      <c r="E97" s="177">
        <v>8</v>
      </c>
      <c r="F97" s="177" t="s">
        <v>63</v>
      </c>
      <c r="G97" s="177"/>
      <c r="H97" s="177"/>
      <c r="I97" s="177"/>
      <c r="J97" s="177"/>
      <c r="K97" s="177"/>
      <c r="L97" s="15" t="s">
        <v>17</v>
      </c>
    </row>
    <row r="98" spans="1:12">
      <c r="A98" s="14">
        <v>43809</v>
      </c>
      <c r="B98" s="1" t="s">
        <v>116</v>
      </c>
      <c r="C98" s="177"/>
      <c r="D98" s="177" t="s">
        <v>279</v>
      </c>
      <c r="E98" s="177"/>
      <c r="F98" s="177"/>
      <c r="G98" s="177"/>
      <c r="H98" s="892" t="s">
        <v>1307</v>
      </c>
      <c r="I98" s="894"/>
      <c r="J98" s="177"/>
      <c r="K98" s="177"/>
      <c r="L98" s="533" t="s">
        <v>1388</v>
      </c>
    </row>
    <row r="99" spans="1:12">
      <c r="A99" s="14">
        <v>43831</v>
      </c>
      <c r="B99" s="1" t="s">
        <v>20</v>
      </c>
      <c r="C99" s="892" t="s">
        <v>1330</v>
      </c>
      <c r="D99" s="893"/>
      <c r="E99" s="893"/>
      <c r="F99" s="893"/>
      <c r="G99" s="893"/>
      <c r="H99" s="893"/>
      <c r="I99" s="893"/>
      <c r="J99" s="894"/>
      <c r="K99" s="580"/>
    </row>
    <row r="100" spans="1:12" ht="20.100000000000001" customHeight="1">
      <c r="A100" s="14">
        <v>43840</v>
      </c>
      <c r="B100" s="1" t="s">
        <v>11</v>
      </c>
      <c r="C100" s="177">
        <v>60</v>
      </c>
      <c r="D100" s="177">
        <f t="shared" ref="D100:D161" si="1">+C100*(100-E100)/100</f>
        <v>54</v>
      </c>
      <c r="E100" s="177">
        <v>10</v>
      </c>
      <c r="F100" s="177" t="s">
        <v>63</v>
      </c>
      <c r="G100" s="177">
        <v>170</v>
      </c>
      <c r="H100" s="177"/>
      <c r="I100" s="177"/>
      <c r="J100" s="177"/>
      <c r="K100" s="258"/>
      <c r="L100" s="20" t="s">
        <v>1324</v>
      </c>
    </row>
    <row r="101" spans="1:12" ht="20.100000000000001" customHeight="1">
      <c r="A101" s="559">
        <v>43920</v>
      </c>
      <c r="B101" s="544" t="s">
        <v>4</v>
      </c>
      <c r="C101" s="545"/>
      <c r="D101" s="545"/>
      <c r="E101" s="545">
        <v>10</v>
      </c>
      <c r="F101" s="545"/>
      <c r="G101" s="545"/>
      <c r="H101" s="545"/>
      <c r="I101" s="545"/>
      <c r="J101" s="545"/>
      <c r="K101" s="545"/>
      <c r="L101" s="547"/>
    </row>
    <row r="102" spans="1:12" ht="20.100000000000001" customHeight="1">
      <c r="A102" s="559">
        <v>43951</v>
      </c>
      <c r="B102" s="544" t="s">
        <v>4</v>
      </c>
      <c r="C102" s="545"/>
      <c r="D102" s="545"/>
      <c r="E102" s="545">
        <v>10</v>
      </c>
      <c r="F102" s="545"/>
      <c r="G102" s="545"/>
      <c r="H102" s="545"/>
      <c r="I102" s="545"/>
      <c r="J102" s="545"/>
      <c r="K102" s="545"/>
      <c r="L102" s="547"/>
    </row>
    <row r="103" spans="1:12" ht="20.100000000000001" customHeight="1">
      <c r="A103" s="559">
        <v>43981</v>
      </c>
      <c r="B103" s="544" t="s">
        <v>4</v>
      </c>
      <c r="C103" s="545"/>
      <c r="D103" s="545"/>
      <c r="E103" s="545">
        <v>10</v>
      </c>
      <c r="F103" s="545"/>
      <c r="G103" s="545"/>
      <c r="H103" s="545"/>
      <c r="I103" s="545"/>
      <c r="J103" s="545"/>
      <c r="K103" s="545"/>
      <c r="L103" s="547"/>
    </row>
    <row r="104" spans="1:12">
      <c r="A104" s="559">
        <v>44012</v>
      </c>
      <c r="B104" s="544" t="s">
        <v>4</v>
      </c>
      <c r="C104" s="545"/>
      <c r="D104" s="545"/>
      <c r="E104" s="545">
        <v>10</v>
      </c>
      <c r="F104" s="545"/>
      <c r="G104" s="545"/>
      <c r="H104" s="545"/>
      <c r="I104" s="545"/>
      <c r="J104" s="545"/>
      <c r="K104" s="545"/>
      <c r="L104" s="547"/>
    </row>
    <row r="105" spans="1:12">
      <c r="A105" s="14">
        <v>44022</v>
      </c>
      <c r="B105" s="1" t="s">
        <v>11</v>
      </c>
      <c r="C105" s="177">
        <v>50</v>
      </c>
      <c r="D105" s="177">
        <f t="shared" si="1"/>
        <v>45</v>
      </c>
      <c r="E105" s="177">
        <v>10</v>
      </c>
      <c r="F105" s="177" t="s">
        <v>63</v>
      </c>
      <c r="G105" s="177">
        <v>105</v>
      </c>
      <c r="H105" s="177"/>
      <c r="I105" s="177"/>
      <c r="J105" s="177"/>
      <c r="K105" s="177"/>
      <c r="L105" s="15" t="s">
        <v>1445</v>
      </c>
    </row>
    <row r="106" spans="1:12">
      <c r="A106" s="14">
        <v>44059</v>
      </c>
      <c r="B106" s="1" t="s">
        <v>116</v>
      </c>
      <c r="C106" s="177"/>
      <c r="D106" s="177">
        <f t="shared" si="1"/>
        <v>0</v>
      </c>
      <c r="E106" s="177"/>
      <c r="F106" s="177"/>
      <c r="G106" s="177"/>
      <c r="H106" s="892" t="s">
        <v>1307</v>
      </c>
      <c r="I106" s="894"/>
      <c r="J106" s="177"/>
      <c r="K106" s="177"/>
      <c r="L106" s="15" t="s">
        <v>1455</v>
      </c>
    </row>
    <row r="107" spans="1:12" ht="20.100000000000001" customHeight="1">
      <c r="A107" s="14">
        <v>44176</v>
      </c>
      <c r="B107" s="1" t="s">
        <v>20</v>
      </c>
      <c r="C107" s="892" t="s">
        <v>1494</v>
      </c>
      <c r="D107" s="893"/>
      <c r="E107" s="893"/>
      <c r="F107" s="893"/>
      <c r="G107" s="893"/>
      <c r="H107" s="893"/>
      <c r="I107" s="893"/>
      <c r="J107" s="894"/>
      <c r="K107" s="177"/>
    </row>
    <row r="108" spans="1:12">
      <c r="A108" s="14">
        <v>44187</v>
      </c>
      <c r="B108" s="1" t="s">
        <v>116</v>
      </c>
      <c r="C108" s="177"/>
      <c r="D108" s="177"/>
      <c r="E108" s="177"/>
      <c r="F108" s="177"/>
      <c r="G108" s="177"/>
      <c r="H108" s="177">
        <v>5925</v>
      </c>
      <c r="I108" s="177">
        <v>100</v>
      </c>
      <c r="J108" s="177"/>
      <c r="K108" s="177"/>
      <c r="L108" s="15" t="s">
        <v>1490</v>
      </c>
    </row>
    <row r="109" spans="1:12" ht="33.75" customHeight="1">
      <c r="A109" s="14">
        <v>44208</v>
      </c>
      <c r="B109" s="1" t="s">
        <v>116</v>
      </c>
      <c r="C109" s="177"/>
      <c r="D109" s="177"/>
      <c r="E109" s="177"/>
      <c r="F109" s="177"/>
      <c r="G109" s="177"/>
      <c r="H109" s="177">
        <v>2290</v>
      </c>
      <c r="I109" s="177">
        <v>25</v>
      </c>
      <c r="J109" s="177"/>
      <c r="K109" s="177"/>
      <c r="L109" s="749" t="s">
        <v>1540</v>
      </c>
    </row>
    <row r="110" spans="1:12">
      <c r="A110" s="14">
        <v>44358</v>
      </c>
      <c r="B110" s="1" t="s">
        <v>116</v>
      </c>
      <c r="C110" s="177"/>
      <c r="D110" s="177"/>
      <c r="E110" s="177"/>
      <c r="F110" s="177"/>
      <c r="G110" s="177"/>
      <c r="H110" s="177">
        <v>5005</v>
      </c>
      <c r="I110" s="177">
        <v>25</v>
      </c>
      <c r="J110" s="177"/>
      <c r="K110" s="177"/>
      <c r="L110" s="778" t="s">
        <v>1525</v>
      </c>
    </row>
    <row r="111" spans="1:12" ht="20.100000000000001" customHeight="1">
      <c r="A111" s="14">
        <v>44447</v>
      </c>
      <c r="B111" s="1" t="s">
        <v>20</v>
      </c>
      <c r="C111" s="892" t="s">
        <v>1330</v>
      </c>
      <c r="D111" s="893"/>
      <c r="E111" s="893"/>
      <c r="F111" s="893"/>
      <c r="G111" s="893"/>
      <c r="H111" s="893"/>
      <c r="I111" s="893"/>
      <c r="J111" s="894"/>
      <c r="K111" s="177"/>
    </row>
    <row r="112" spans="1:12" ht="20.100000000000001" customHeight="1">
      <c r="A112" s="14">
        <v>44448</v>
      </c>
      <c r="B112" s="1" t="s">
        <v>11</v>
      </c>
      <c r="C112" s="177">
        <v>90</v>
      </c>
      <c r="D112" s="179">
        <f>C112*(100-E112)/100</f>
        <v>67.5</v>
      </c>
      <c r="E112" s="179">
        <v>25</v>
      </c>
      <c r="F112" s="177" t="s">
        <v>63</v>
      </c>
      <c r="G112" s="177">
        <v>105</v>
      </c>
      <c r="H112" s="177"/>
      <c r="I112" s="177"/>
      <c r="J112" s="177"/>
      <c r="K112" s="177"/>
      <c r="L112" s="15" t="s">
        <v>1095</v>
      </c>
    </row>
    <row r="113" spans="1:12">
      <c r="A113" s="14">
        <v>44451</v>
      </c>
      <c r="B113" s="1" t="s">
        <v>116</v>
      </c>
      <c r="C113" s="177"/>
      <c r="D113" s="177" t="s">
        <v>279</v>
      </c>
      <c r="E113" s="177"/>
      <c r="F113" s="177"/>
      <c r="G113" s="177"/>
      <c r="H113" s="177">
        <v>5925</v>
      </c>
      <c r="I113" s="177">
        <v>100</v>
      </c>
      <c r="J113" s="177"/>
      <c r="K113" s="177"/>
      <c r="L113" s="15" t="s">
        <v>1541</v>
      </c>
    </row>
    <row r="114" spans="1:12">
      <c r="A114" s="14"/>
      <c r="B114" s="1"/>
      <c r="C114" s="177"/>
      <c r="D114" s="177">
        <f t="shared" si="1"/>
        <v>0</v>
      </c>
      <c r="E114" s="177"/>
      <c r="F114" s="177"/>
      <c r="G114" s="177"/>
      <c r="H114" s="177"/>
      <c r="I114" s="177"/>
      <c r="J114" s="177"/>
      <c r="K114" s="177"/>
    </row>
    <row r="115" spans="1:12">
      <c r="A115" s="14"/>
      <c r="B115" s="1"/>
      <c r="C115" s="177"/>
      <c r="D115" s="177">
        <f t="shared" si="1"/>
        <v>0</v>
      </c>
      <c r="E115" s="177"/>
      <c r="F115" s="177"/>
      <c r="G115" s="177"/>
      <c r="H115" s="177"/>
      <c r="I115" s="177"/>
      <c r="J115" s="177"/>
      <c r="K115" s="177"/>
    </row>
    <row r="116" spans="1:12">
      <c r="A116" s="14"/>
      <c r="B116" s="1"/>
      <c r="C116" s="177"/>
      <c r="D116" s="177">
        <f t="shared" si="1"/>
        <v>0</v>
      </c>
      <c r="E116" s="177"/>
      <c r="F116" s="177"/>
      <c r="G116" s="177"/>
      <c r="H116" s="177"/>
      <c r="I116" s="177"/>
      <c r="J116" s="177"/>
      <c r="K116" s="177"/>
    </row>
    <row r="117" spans="1:12">
      <c r="A117" s="14"/>
      <c r="B117" s="1"/>
      <c r="C117" s="177"/>
      <c r="D117" s="177">
        <f t="shared" si="1"/>
        <v>0</v>
      </c>
      <c r="E117" s="177"/>
      <c r="F117" s="177"/>
      <c r="G117" s="177"/>
      <c r="H117" s="177"/>
      <c r="I117" s="177"/>
      <c r="J117" s="177"/>
      <c r="K117" s="177"/>
    </row>
    <row r="118" spans="1:12">
      <c r="A118" s="14"/>
      <c r="B118" s="1"/>
      <c r="C118" s="177"/>
      <c r="D118" s="177">
        <f t="shared" si="1"/>
        <v>0</v>
      </c>
      <c r="E118" s="177"/>
      <c r="F118" s="177"/>
      <c r="G118" s="177"/>
      <c r="H118" s="177"/>
      <c r="I118" s="177"/>
      <c r="J118" s="177"/>
      <c r="K118" s="177"/>
    </row>
    <row r="119" spans="1:12" ht="20.100000000000001" customHeight="1">
      <c r="A119" s="14"/>
      <c r="B119" s="1"/>
      <c r="C119" s="177"/>
      <c r="D119" s="177">
        <f t="shared" si="1"/>
        <v>0</v>
      </c>
      <c r="E119" s="177"/>
      <c r="F119" s="177"/>
      <c r="G119" s="177"/>
      <c r="H119" s="177"/>
      <c r="I119" s="177"/>
      <c r="J119" s="177"/>
      <c r="K119" s="177"/>
    </row>
    <row r="120" spans="1:12" ht="20.100000000000001" customHeight="1">
      <c r="A120" s="14"/>
      <c r="B120" s="1"/>
      <c r="C120" s="177"/>
      <c r="D120" s="177">
        <f t="shared" si="1"/>
        <v>0</v>
      </c>
      <c r="E120" s="177"/>
      <c r="F120" s="177"/>
      <c r="G120" s="177"/>
      <c r="H120" s="177"/>
      <c r="I120" s="177"/>
      <c r="J120" s="177"/>
      <c r="K120" s="177"/>
    </row>
    <row r="121" spans="1:12" ht="20.100000000000001" customHeight="1">
      <c r="A121" s="14"/>
      <c r="B121" s="1"/>
      <c r="C121" s="177"/>
      <c r="D121" s="177">
        <f t="shared" si="1"/>
        <v>0</v>
      </c>
      <c r="E121" s="177"/>
      <c r="F121" s="177"/>
      <c r="G121" s="177"/>
      <c r="H121" s="177"/>
      <c r="I121" s="177"/>
      <c r="J121" s="177"/>
      <c r="K121" s="177"/>
    </row>
    <row r="122" spans="1:12" ht="20.100000000000001" customHeight="1">
      <c r="A122" s="14"/>
      <c r="B122" s="1"/>
      <c r="C122" s="177"/>
      <c r="D122" s="177">
        <f t="shared" si="1"/>
        <v>0</v>
      </c>
      <c r="E122" s="177"/>
      <c r="F122" s="177"/>
      <c r="G122" s="177"/>
      <c r="H122" s="177"/>
      <c r="I122" s="177"/>
      <c r="J122" s="177"/>
      <c r="K122" s="177"/>
    </row>
    <row r="123" spans="1:12">
      <c r="A123" s="14"/>
      <c r="B123" s="1"/>
      <c r="C123" s="177"/>
      <c r="D123" s="177">
        <f t="shared" si="1"/>
        <v>0</v>
      </c>
      <c r="E123" s="177"/>
      <c r="F123" s="177"/>
      <c r="G123" s="177"/>
      <c r="H123" s="177"/>
      <c r="I123" s="177"/>
      <c r="J123" s="177"/>
      <c r="K123" s="177"/>
    </row>
    <row r="124" spans="1:12" ht="20.100000000000001" customHeight="1">
      <c r="A124" s="14"/>
      <c r="B124" s="1"/>
      <c r="C124" s="177"/>
      <c r="D124" s="177">
        <f t="shared" si="1"/>
        <v>0</v>
      </c>
      <c r="E124" s="177"/>
      <c r="F124" s="177"/>
      <c r="G124" s="177"/>
      <c r="H124" s="177"/>
      <c r="I124" s="177"/>
      <c r="J124" s="177"/>
      <c r="K124" s="177"/>
    </row>
    <row r="125" spans="1:12" ht="20.100000000000001" customHeight="1">
      <c r="A125" s="14"/>
      <c r="B125" s="1"/>
      <c r="C125" s="177"/>
      <c r="D125" s="177">
        <f t="shared" si="1"/>
        <v>0</v>
      </c>
      <c r="E125" s="177"/>
      <c r="F125" s="177"/>
      <c r="G125" s="177"/>
      <c r="H125" s="177"/>
      <c r="I125" s="177"/>
      <c r="J125" s="177"/>
      <c r="K125" s="177"/>
    </row>
    <row r="126" spans="1:12" ht="20.100000000000001" customHeight="1">
      <c r="A126" s="14"/>
      <c r="B126" s="1"/>
      <c r="C126" s="177"/>
      <c r="D126" s="177">
        <f t="shared" si="1"/>
        <v>0</v>
      </c>
      <c r="E126" s="177"/>
      <c r="F126" s="177"/>
      <c r="G126" s="177"/>
      <c r="H126" s="177"/>
      <c r="I126" s="177"/>
      <c r="J126" s="177"/>
      <c r="K126" s="177"/>
    </row>
    <row r="127" spans="1:12" ht="20.100000000000001" customHeight="1">
      <c r="A127" s="14"/>
      <c r="B127" s="1"/>
      <c r="C127" s="177"/>
      <c r="D127" s="177">
        <f t="shared" si="1"/>
        <v>0</v>
      </c>
      <c r="E127" s="177"/>
      <c r="F127" s="177"/>
      <c r="G127" s="177"/>
      <c r="H127" s="177"/>
      <c r="I127" s="177"/>
      <c r="J127" s="177"/>
      <c r="K127" s="177"/>
    </row>
    <row r="128" spans="1:12" ht="20.100000000000001" customHeight="1">
      <c r="A128" s="14"/>
      <c r="B128" s="1"/>
      <c r="C128" s="177"/>
      <c r="D128" s="177">
        <f t="shared" si="1"/>
        <v>0</v>
      </c>
      <c r="E128" s="177"/>
      <c r="F128" s="177"/>
      <c r="G128" s="177"/>
      <c r="H128" s="177"/>
      <c r="I128" s="177"/>
      <c r="J128" s="177"/>
      <c r="K128" s="177"/>
    </row>
    <row r="129" spans="1:11" ht="20.100000000000001" customHeight="1">
      <c r="A129" s="14"/>
      <c r="B129" s="1"/>
      <c r="C129" s="177"/>
      <c r="D129" s="177">
        <f t="shared" si="1"/>
        <v>0</v>
      </c>
      <c r="E129" s="177"/>
      <c r="F129" s="177"/>
      <c r="G129" s="177"/>
      <c r="H129" s="177"/>
      <c r="I129" s="177"/>
      <c r="J129" s="177"/>
      <c r="K129" s="177"/>
    </row>
    <row r="130" spans="1:11" ht="20.100000000000001" customHeight="1">
      <c r="A130" s="14"/>
      <c r="B130" s="1"/>
      <c r="C130" s="177"/>
      <c r="D130" s="177">
        <f t="shared" si="1"/>
        <v>0</v>
      </c>
      <c r="E130" s="177"/>
      <c r="F130" s="177"/>
      <c r="G130" s="177"/>
      <c r="H130" s="177"/>
      <c r="I130" s="177"/>
      <c r="J130" s="177"/>
      <c r="K130" s="177"/>
    </row>
    <row r="131" spans="1:11" ht="20.100000000000001" customHeight="1">
      <c r="A131" s="14"/>
      <c r="B131" s="1"/>
      <c r="C131" s="177"/>
      <c r="D131" s="177">
        <f t="shared" si="1"/>
        <v>0</v>
      </c>
      <c r="E131" s="177"/>
      <c r="F131" s="177"/>
      <c r="G131" s="177"/>
      <c r="H131" s="177"/>
      <c r="I131" s="177"/>
      <c r="J131" s="177"/>
      <c r="K131" s="177"/>
    </row>
    <row r="132" spans="1:11">
      <c r="A132" s="14"/>
      <c r="B132" s="1"/>
      <c r="C132" s="177"/>
      <c r="D132" s="177">
        <f t="shared" si="1"/>
        <v>0</v>
      </c>
      <c r="E132" s="177"/>
      <c r="F132" s="177"/>
      <c r="G132" s="177"/>
      <c r="H132" s="177"/>
      <c r="I132" s="177"/>
      <c r="J132" s="177"/>
      <c r="K132" s="177"/>
    </row>
    <row r="133" spans="1:11" ht="20.100000000000001" customHeight="1">
      <c r="A133" s="14"/>
      <c r="B133" s="1"/>
      <c r="C133" s="177"/>
      <c r="D133" s="177">
        <f t="shared" si="1"/>
        <v>0</v>
      </c>
      <c r="E133" s="177"/>
      <c r="F133" s="177"/>
      <c r="G133" s="177"/>
      <c r="H133" s="177"/>
      <c r="I133" s="177"/>
      <c r="J133" s="177"/>
      <c r="K133" s="177"/>
    </row>
    <row r="134" spans="1:11">
      <c r="A134" s="14"/>
      <c r="B134" s="1"/>
      <c r="C134" s="177"/>
      <c r="D134" s="177">
        <f t="shared" si="1"/>
        <v>0</v>
      </c>
      <c r="E134" s="177"/>
      <c r="F134" s="177"/>
      <c r="G134" s="177"/>
      <c r="H134" s="177"/>
      <c r="I134" s="177"/>
      <c r="J134" s="177"/>
      <c r="K134" s="177"/>
    </row>
    <row r="135" spans="1:11">
      <c r="A135" s="14"/>
      <c r="B135" s="1"/>
      <c r="C135" s="177"/>
      <c r="D135" s="177">
        <f t="shared" si="1"/>
        <v>0</v>
      </c>
      <c r="E135" s="177"/>
      <c r="F135" s="177"/>
      <c r="G135" s="177"/>
      <c r="H135" s="177"/>
      <c r="I135" s="177"/>
      <c r="J135" s="177"/>
      <c r="K135" s="177"/>
    </row>
    <row r="136" spans="1:11">
      <c r="A136" s="14"/>
      <c r="B136" s="1"/>
      <c r="C136" s="177"/>
      <c r="D136" s="177">
        <f t="shared" si="1"/>
        <v>0</v>
      </c>
      <c r="E136" s="177"/>
      <c r="F136" s="177"/>
      <c r="G136" s="177"/>
      <c r="H136" s="177"/>
      <c r="I136" s="177"/>
      <c r="J136" s="177"/>
      <c r="K136" s="177"/>
    </row>
    <row r="137" spans="1:11">
      <c r="A137" s="14"/>
      <c r="B137" s="1"/>
      <c r="C137" s="177"/>
      <c r="D137" s="177">
        <f t="shared" si="1"/>
        <v>0</v>
      </c>
      <c r="E137" s="177"/>
      <c r="F137" s="177"/>
      <c r="G137" s="177"/>
      <c r="H137" s="177"/>
      <c r="I137" s="177"/>
      <c r="J137" s="177"/>
      <c r="K137" s="177"/>
    </row>
    <row r="138" spans="1:11">
      <c r="A138" s="14"/>
      <c r="B138" s="1"/>
      <c r="C138" s="177"/>
      <c r="D138" s="177">
        <f t="shared" si="1"/>
        <v>0</v>
      </c>
      <c r="E138" s="177"/>
      <c r="F138" s="177"/>
      <c r="G138" s="177"/>
      <c r="H138" s="177"/>
      <c r="I138" s="177"/>
      <c r="J138" s="177"/>
      <c r="K138" s="177"/>
    </row>
    <row r="139" spans="1:11">
      <c r="A139" s="14"/>
      <c r="C139" s="177"/>
      <c r="D139" s="177">
        <f t="shared" si="1"/>
        <v>0</v>
      </c>
      <c r="E139" s="177"/>
      <c r="F139" s="177"/>
      <c r="G139" s="177"/>
      <c r="H139" s="177"/>
      <c r="I139" s="177"/>
      <c r="J139" s="177"/>
      <c r="K139" s="177"/>
    </row>
    <row r="140" spans="1:11">
      <c r="A140" s="14"/>
      <c r="C140" s="177"/>
      <c r="D140" s="177">
        <f t="shared" si="1"/>
        <v>0</v>
      </c>
      <c r="E140" s="177"/>
      <c r="F140" s="177"/>
      <c r="G140" s="177"/>
      <c r="H140" s="177"/>
      <c r="I140" s="177"/>
      <c r="J140" s="177"/>
      <c r="K140" s="177"/>
    </row>
    <row r="141" spans="1:11">
      <c r="A141" s="14"/>
      <c r="C141" s="177"/>
      <c r="D141" s="177">
        <f t="shared" si="1"/>
        <v>0</v>
      </c>
      <c r="E141" s="177"/>
      <c r="F141" s="177"/>
      <c r="G141" s="177"/>
      <c r="H141" s="177"/>
      <c r="I141" s="177"/>
      <c r="J141" s="177"/>
      <c r="K141" s="177"/>
    </row>
    <row r="142" spans="1:11">
      <c r="A142" s="14"/>
      <c r="C142" s="177"/>
      <c r="D142" s="177">
        <f t="shared" si="1"/>
        <v>0</v>
      </c>
      <c r="E142" s="177"/>
      <c r="F142" s="177"/>
      <c r="G142" s="177"/>
      <c r="H142" s="177"/>
      <c r="I142" s="177"/>
      <c r="J142" s="177"/>
      <c r="K142" s="177"/>
    </row>
    <row r="143" spans="1:11">
      <c r="A143" s="14"/>
      <c r="C143" s="177"/>
      <c r="D143" s="177">
        <f t="shared" si="1"/>
        <v>0</v>
      </c>
      <c r="E143" s="177"/>
      <c r="F143" s="177"/>
      <c r="G143" s="177"/>
      <c r="H143" s="177"/>
      <c r="I143" s="177"/>
      <c r="J143" s="177"/>
      <c r="K143" s="177"/>
    </row>
    <row r="144" spans="1:11">
      <c r="A144" s="14"/>
      <c r="C144" s="177"/>
      <c r="D144" s="177">
        <f t="shared" si="1"/>
        <v>0</v>
      </c>
      <c r="E144" s="177"/>
      <c r="F144" s="177"/>
      <c r="G144" s="177"/>
      <c r="H144" s="177"/>
      <c r="I144" s="177"/>
      <c r="J144" s="177"/>
      <c r="K144" s="177"/>
    </row>
    <row r="145" spans="1:11">
      <c r="A145" s="14"/>
      <c r="C145" s="177"/>
      <c r="D145" s="177">
        <f t="shared" si="1"/>
        <v>0</v>
      </c>
      <c r="E145" s="177"/>
      <c r="F145" s="177"/>
      <c r="G145" s="177"/>
      <c r="H145" s="177"/>
      <c r="I145" s="177"/>
      <c r="J145" s="177"/>
      <c r="K145" s="177"/>
    </row>
    <row r="146" spans="1:11">
      <c r="A146" s="14"/>
      <c r="C146" s="177"/>
      <c r="D146" s="177">
        <f t="shared" si="1"/>
        <v>0</v>
      </c>
      <c r="E146" s="177"/>
      <c r="F146" s="177"/>
      <c r="G146" s="177"/>
      <c r="H146" s="177"/>
      <c r="I146" s="177"/>
      <c r="J146" s="177"/>
      <c r="K146" s="177"/>
    </row>
    <row r="147" spans="1:11">
      <c r="A147" s="14"/>
      <c r="C147" s="177"/>
      <c r="D147" s="177">
        <f t="shared" si="1"/>
        <v>0</v>
      </c>
      <c r="E147" s="177"/>
      <c r="F147" s="177"/>
      <c r="G147" s="177"/>
      <c r="H147" s="177"/>
      <c r="I147" s="177"/>
      <c r="J147" s="177"/>
      <c r="K147" s="177"/>
    </row>
    <row r="148" spans="1:11">
      <c r="A148" s="14"/>
      <c r="C148" s="177"/>
      <c r="D148" s="177">
        <f t="shared" si="1"/>
        <v>0</v>
      </c>
      <c r="E148" s="177"/>
      <c r="F148" s="177"/>
      <c r="G148" s="177"/>
      <c r="H148" s="177"/>
      <c r="I148" s="177"/>
      <c r="J148" s="177"/>
      <c r="K148" s="177"/>
    </row>
    <row r="149" spans="1:11">
      <c r="A149" s="14"/>
      <c r="C149" s="177"/>
      <c r="D149" s="177">
        <f t="shared" si="1"/>
        <v>0</v>
      </c>
      <c r="E149" s="177"/>
      <c r="F149" s="177"/>
      <c r="G149" s="177"/>
      <c r="H149" s="177"/>
      <c r="I149" s="177"/>
      <c r="J149" s="177"/>
      <c r="K149" s="177"/>
    </row>
    <row r="150" spans="1:11">
      <c r="A150" s="14"/>
      <c r="C150" s="177"/>
      <c r="D150" s="177">
        <f t="shared" si="1"/>
        <v>0</v>
      </c>
      <c r="E150" s="177"/>
      <c r="F150" s="177"/>
      <c r="G150" s="177"/>
      <c r="H150" s="177"/>
      <c r="I150" s="177"/>
      <c r="J150" s="177"/>
      <c r="K150" s="177"/>
    </row>
    <row r="151" spans="1:11">
      <c r="A151" s="14"/>
      <c r="C151" s="177"/>
      <c r="D151" s="177">
        <f t="shared" si="1"/>
        <v>0</v>
      </c>
      <c r="E151" s="177"/>
      <c r="F151" s="177"/>
      <c r="G151" s="177"/>
      <c r="H151" s="177"/>
      <c r="I151" s="177"/>
      <c r="J151" s="177"/>
      <c r="K151" s="177"/>
    </row>
    <row r="152" spans="1:11">
      <c r="A152" s="14"/>
      <c r="C152" s="177"/>
      <c r="D152" s="177">
        <f t="shared" si="1"/>
        <v>0</v>
      </c>
      <c r="E152" s="177"/>
      <c r="F152" s="177"/>
      <c r="G152" s="177"/>
      <c r="H152" s="177"/>
      <c r="I152" s="177"/>
      <c r="J152" s="177"/>
      <c r="K152" s="177"/>
    </row>
    <row r="153" spans="1:11">
      <c r="A153" s="14"/>
      <c r="C153" s="177"/>
      <c r="D153" s="177">
        <f t="shared" si="1"/>
        <v>0</v>
      </c>
      <c r="E153" s="177"/>
      <c r="F153" s="177"/>
      <c r="G153" s="177"/>
      <c r="H153" s="177"/>
      <c r="I153" s="177"/>
      <c r="J153" s="177"/>
      <c r="K153" s="177"/>
    </row>
    <row r="154" spans="1:11">
      <c r="A154" s="14"/>
      <c r="C154" s="177"/>
      <c r="D154" s="177">
        <f t="shared" si="1"/>
        <v>0</v>
      </c>
      <c r="E154" s="177"/>
      <c r="F154" s="177"/>
      <c r="G154" s="177"/>
      <c r="H154" s="177"/>
      <c r="I154" s="177"/>
      <c r="J154" s="177"/>
      <c r="K154" s="177"/>
    </row>
    <row r="155" spans="1:11">
      <c r="A155" s="14"/>
      <c r="C155" s="177"/>
      <c r="D155" s="177">
        <f t="shared" si="1"/>
        <v>0</v>
      </c>
      <c r="E155" s="177"/>
      <c r="F155" s="177"/>
      <c r="G155" s="177"/>
      <c r="H155" s="177"/>
      <c r="I155" s="177"/>
      <c r="J155" s="177"/>
      <c r="K155" s="177"/>
    </row>
    <row r="156" spans="1:11">
      <c r="A156" s="14"/>
      <c r="D156" s="16">
        <f t="shared" si="1"/>
        <v>0</v>
      </c>
    </row>
    <row r="157" spans="1:11">
      <c r="A157" s="14"/>
      <c r="D157" s="16">
        <f t="shared" si="1"/>
        <v>0</v>
      </c>
    </row>
    <row r="158" spans="1:11">
      <c r="A158" s="14"/>
      <c r="D158" s="16">
        <f t="shared" si="1"/>
        <v>0</v>
      </c>
    </row>
    <row r="159" spans="1:11">
      <c r="A159" s="14"/>
      <c r="D159" s="16">
        <f t="shared" si="1"/>
        <v>0</v>
      </c>
    </row>
    <row r="160" spans="1:11">
      <c r="A160" s="14"/>
      <c r="D160" s="16">
        <f t="shared" si="1"/>
        <v>0</v>
      </c>
    </row>
    <row r="161" spans="1:4">
      <c r="A161" s="14"/>
      <c r="D161" s="16">
        <f t="shared" si="1"/>
        <v>0</v>
      </c>
    </row>
    <row r="162" spans="1:4">
      <c r="A162" s="14"/>
    </row>
    <row r="163" spans="1:4">
      <c r="A163" s="14"/>
    </row>
    <row r="164" spans="1:4">
      <c r="A164" s="14"/>
    </row>
    <row r="165" spans="1:4">
      <c r="A165" s="14"/>
    </row>
  </sheetData>
  <autoFilter ref="B6:B12"/>
  <customSheetViews>
    <customSheetView guid="{0844CA05-8743-4C94-A064-2B8F7267080E}">
      <pane ySplit="6" topLeftCell="A7" activePane="bottomLeft" state="frozen"/>
      <selection pane="bottomLeft" activeCell="C9" sqref="C9:J9"/>
      <pageMargins left="0.7" right="0.7" top="0.75" bottom="0.75" header="0.3" footer="0.3"/>
      <pageSetup orientation="portrait" r:id="rId1"/>
    </customSheetView>
    <customSheetView guid="{257C13E9-7F11-4D3D-B195-760B62ED7EA1}">
      <pane ySplit="6" topLeftCell="A7" activePane="bottomLeft" state="frozen"/>
      <selection pane="bottomLeft" activeCell="C9" sqref="C9:J9"/>
      <pageMargins left="0.7" right="0.7" top="0.75" bottom="0.75" header="0.3" footer="0.3"/>
      <pageSetup orientation="portrait" r:id="rId2"/>
    </customSheetView>
    <customSheetView guid="{7009FCE3-6810-450D-8A6C-9CEA3E9B616C}">
      <pane ySplit="5" topLeftCell="A7" activePane="bottomLeft" state="frozen"/>
      <selection pane="bottomLeft" activeCell="C9" sqref="C9:J9"/>
      <pageMargins left="0.7" right="0.7" top="0.75" bottom="0.75" header="0.3" footer="0.3"/>
      <pageSetup orientation="portrait" r:id="rId3"/>
    </customSheetView>
  </customSheetViews>
  <mergeCells count="72">
    <mergeCell ref="C111:J111"/>
    <mergeCell ref="H106:I106"/>
    <mergeCell ref="C99:J99"/>
    <mergeCell ref="H98:I98"/>
    <mergeCell ref="C94:J94"/>
    <mergeCell ref="C107:J107"/>
    <mergeCell ref="A55:A56"/>
    <mergeCell ref="C76:J76"/>
    <mergeCell ref="H75:I75"/>
    <mergeCell ref="C66:J66"/>
    <mergeCell ref="C87:J87"/>
    <mergeCell ref="C86:J86"/>
    <mergeCell ref="C84:J84"/>
    <mergeCell ref="C83:J83"/>
    <mergeCell ref="H78:I78"/>
    <mergeCell ref="C56:J56"/>
    <mergeCell ref="C93:J93"/>
    <mergeCell ref="H90:I90"/>
    <mergeCell ref="C88:J88"/>
    <mergeCell ref="H59:I59"/>
    <mergeCell ref="C57:J57"/>
    <mergeCell ref="A46:A47"/>
    <mergeCell ref="C27:J27"/>
    <mergeCell ref="C16:J16"/>
    <mergeCell ref="H44:I44"/>
    <mergeCell ref="C33:J33"/>
    <mergeCell ref="C45:J45"/>
    <mergeCell ref="C47:J47"/>
    <mergeCell ref="C30:J30"/>
    <mergeCell ref="C28:J28"/>
    <mergeCell ref="H18:I18"/>
    <mergeCell ref="C26:J26"/>
    <mergeCell ref="C23:J23"/>
    <mergeCell ref="C29:J29"/>
    <mergeCell ref="A1:L1"/>
    <mergeCell ref="A2:B2"/>
    <mergeCell ref="C2:F2"/>
    <mergeCell ref="G2:H2"/>
    <mergeCell ref="I2:J2"/>
    <mergeCell ref="K2:L2"/>
    <mergeCell ref="K4:L4"/>
    <mergeCell ref="K5:L5"/>
    <mergeCell ref="C96:J96"/>
    <mergeCell ref="A3:B3"/>
    <mergeCell ref="C3:F3"/>
    <mergeCell ref="A5:B5"/>
    <mergeCell ref="H25:J25"/>
    <mergeCell ref="C13:J13"/>
    <mergeCell ref="G4:H5"/>
    <mergeCell ref="C12:J12"/>
    <mergeCell ref="C54:J54"/>
    <mergeCell ref="I5:J5"/>
    <mergeCell ref="C5:F5"/>
    <mergeCell ref="A4:B4"/>
    <mergeCell ref="C9:J9"/>
    <mergeCell ref="C48:J48"/>
    <mergeCell ref="M3:Q3"/>
    <mergeCell ref="C74:J74"/>
    <mergeCell ref="C72:J72"/>
    <mergeCell ref="C67:J67"/>
    <mergeCell ref="C31:J31"/>
    <mergeCell ref="C42:J42"/>
    <mergeCell ref="C43:J43"/>
    <mergeCell ref="H39:I39"/>
    <mergeCell ref="C40:J40"/>
    <mergeCell ref="H21:J21"/>
    <mergeCell ref="I3:J3"/>
    <mergeCell ref="G3:H3"/>
    <mergeCell ref="K3:L3"/>
    <mergeCell ref="C4:F4"/>
    <mergeCell ref="C7:J7"/>
    <mergeCell ref="I4:J4"/>
  </mergeCells>
  <pageMargins left="0.7" right="0.7" top="0.75" bottom="0.75" header="0.3" footer="0.3"/>
  <pageSetup orientation="portrait" r:id="rId4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>
    <tabColor rgb="FFFF0000"/>
  </sheetPr>
  <dimension ref="A1:M165"/>
  <sheetViews>
    <sheetView view="pageBreakPreview" zoomScaleNormal="100" zoomScaleSheetLayoutView="100" workbookViewId="0">
      <pane ySplit="6" topLeftCell="A48" activePane="bottomLeft" state="frozen"/>
      <selection pane="bottomLeft" activeCell="K68" sqref="K68"/>
    </sheetView>
  </sheetViews>
  <sheetFormatPr defaultRowHeight="15.75"/>
  <cols>
    <col min="1" max="1" width="11" style="53" customWidth="1"/>
    <col min="2" max="5" width="10.140625" style="16" customWidth="1"/>
    <col min="6" max="6" width="10.5703125" style="16" customWidth="1"/>
    <col min="7" max="7" width="10.140625" style="16" customWidth="1"/>
    <col min="8" max="8" width="10.7109375" style="16" customWidth="1"/>
    <col min="9" max="9" width="11.7109375" style="16" customWidth="1"/>
    <col min="10" max="10" width="13.28515625" style="16" customWidth="1"/>
    <col min="11" max="11" width="13.28515625" style="597" customWidth="1"/>
    <col min="12" max="12" width="43.85546875" style="15" customWidth="1"/>
    <col min="13" max="16384" width="9.140625" style="6"/>
  </cols>
  <sheetData>
    <row r="1" spans="1:13" s="3" customFormat="1" ht="30.75" customHeight="1" thickTop="1" thickBot="1">
      <c r="A1" s="1237" t="s">
        <v>436</v>
      </c>
      <c r="B1" s="1238"/>
      <c r="C1" s="1238"/>
      <c r="D1" s="1238"/>
      <c r="E1" s="1238"/>
      <c r="F1" s="1238"/>
      <c r="G1" s="1238"/>
      <c r="H1" s="1238"/>
      <c r="I1" s="1238"/>
      <c r="J1" s="1238"/>
      <c r="K1" s="1238"/>
      <c r="L1" s="1239"/>
      <c r="M1" s="2"/>
    </row>
    <row r="2" spans="1:13" ht="20.25" customHeight="1">
      <c r="A2" s="1240" t="s">
        <v>157</v>
      </c>
      <c r="B2" s="1241"/>
      <c r="C2" s="1242">
        <f>+(93+120+25)*25</f>
        <v>5950</v>
      </c>
      <c r="D2" s="1243"/>
      <c r="E2" s="1243"/>
      <c r="F2" s="1244"/>
      <c r="G2" s="914"/>
      <c r="H2" s="915"/>
      <c r="I2" s="1245" t="s">
        <v>158</v>
      </c>
      <c r="J2" s="1246"/>
      <c r="K2" s="1247"/>
      <c r="L2" s="1248"/>
      <c r="M2" s="5"/>
    </row>
    <row r="3" spans="1:13" ht="20.25" customHeight="1">
      <c r="A3" s="823" t="s">
        <v>159</v>
      </c>
      <c r="B3" s="824"/>
      <c r="C3" s="820"/>
      <c r="D3" s="821"/>
      <c r="E3" s="821"/>
      <c r="F3" s="822"/>
      <c r="G3" s="844"/>
      <c r="H3" s="845"/>
      <c r="I3" s="816" t="s">
        <v>160</v>
      </c>
      <c r="J3" s="817"/>
      <c r="K3" s="825"/>
      <c r="L3" s="826"/>
      <c r="M3" s="5"/>
    </row>
    <row r="4" spans="1:13" ht="20.25" customHeight="1">
      <c r="A4" s="823" t="s">
        <v>161</v>
      </c>
      <c r="B4" s="824"/>
      <c r="C4" s="820" t="s">
        <v>166</v>
      </c>
      <c r="D4" s="821"/>
      <c r="E4" s="821"/>
      <c r="F4" s="822"/>
      <c r="G4" s="832" t="s">
        <v>243</v>
      </c>
      <c r="H4" s="833"/>
      <c r="I4" s="816" t="s">
        <v>162</v>
      </c>
      <c r="J4" s="817"/>
      <c r="K4" s="1155" t="s">
        <v>1014</v>
      </c>
      <c r="L4" s="1156"/>
      <c r="M4" s="5"/>
    </row>
    <row r="5" spans="1:13" ht="30" customHeight="1" thickBot="1">
      <c r="A5" s="849" t="s">
        <v>163</v>
      </c>
      <c r="B5" s="850"/>
      <c r="C5" s="846" t="s">
        <v>1036</v>
      </c>
      <c r="D5" s="847"/>
      <c r="E5" s="847"/>
      <c r="F5" s="848"/>
      <c r="G5" s="1130"/>
      <c r="H5" s="1131"/>
      <c r="I5" s="816" t="s">
        <v>255</v>
      </c>
      <c r="J5" s="817"/>
      <c r="K5" s="1093" t="s">
        <v>1037</v>
      </c>
      <c r="L5" s="1233"/>
      <c r="M5" s="5"/>
    </row>
    <row r="6" spans="1:13" s="3" customFormat="1" ht="39" customHeight="1" thickTop="1" thickBot="1">
      <c r="A6" s="8" t="s">
        <v>0</v>
      </c>
      <c r="B6" s="9" t="s">
        <v>1</v>
      </c>
      <c r="C6" s="9" t="s">
        <v>2</v>
      </c>
      <c r="D6" s="9" t="s">
        <v>3</v>
      </c>
      <c r="E6" s="9" t="s">
        <v>4</v>
      </c>
      <c r="F6" s="9" t="s">
        <v>5</v>
      </c>
      <c r="G6" s="9" t="s">
        <v>6</v>
      </c>
      <c r="H6" s="9" t="s">
        <v>7</v>
      </c>
      <c r="I6" s="9" t="s">
        <v>8</v>
      </c>
      <c r="J6" s="9" t="s">
        <v>9</v>
      </c>
      <c r="K6" s="692" t="s">
        <v>1458</v>
      </c>
      <c r="L6" s="10" t="s">
        <v>10</v>
      </c>
      <c r="M6" s="2"/>
    </row>
    <row r="7" spans="1:13" ht="90" customHeight="1" thickTop="1">
      <c r="A7" s="432">
        <v>41031</v>
      </c>
      <c r="B7" s="472" t="s">
        <v>48</v>
      </c>
      <c r="C7" s="1177" t="s">
        <v>534</v>
      </c>
      <c r="D7" s="1177"/>
      <c r="E7" s="1177"/>
      <c r="F7" s="1177"/>
      <c r="G7" s="1177"/>
      <c r="H7" s="1177"/>
      <c r="I7" s="1177"/>
      <c r="J7" s="1177"/>
      <c r="K7" s="728" t="s">
        <v>1072</v>
      </c>
      <c r="L7" s="442" t="s">
        <v>1072</v>
      </c>
    </row>
    <row r="8" spans="1:13" ht="19.5" customHeight="1">
      <c r="A8" s="81">
        <v>41033</v>
      </c>
      <c r="B8" s="82" t="s">
        <v>4</v>
      </c>
      <c r="C8" s="931" t="s">
        <v>137</v>
      </c>
      <c r="D8" s="932"/>
      <c r="E8" s="932"/>
      <c r="F8" s="932"/>
      <c r="G8" s="932"/>
      <c r="H8" s="932"/>
      <c r="I8" s="932"/>
      <c r="J8" s="933"/>
      <c r="K8" s="599"/>
      <c r="L8" s="84"/>
    </row>
    <row r="9" spans="1:13" ht="21.75" customHeight="1">
      <c r="A9" s="81">
        <v>41036</v>
      </c>
      <c r="B9" s="82" t="s">
        <v>11</v>
      </c>
      <c r="C9" s="185">
        <v>130</v>
      </c>
      <c r="D9" s="179">
        <f>+C9*(100-E9)/100</f>
        <v>128.69999999999999</v>
      </c>
      <c r="E9" s="185">
        <v>1</v>
      </c>
      <c r="F9" s="185" t="s">
        <v>63</v>
      </c>
      <c r="G9" s="185">
        <v>165</v>
      </c>
      <c r="H9" s="185"/>
      <c r="I9" s="185"/>
      <c r="J9" s="185"/>
      <c r="K9" s="185"/>
      <c r="L9" s="111" t="s">
        <v>17</v>
      </c>
    </row>
    <row r="10" spans="1:13" ht="25.5" customHeight="1">
      <c r="A10" s="81">
        <v>41038</v>
      </c>
      <c r="B10" s="82" t="s">
        <v>11</v>
      </c>
      <c r="C10" s="185">
        <v>140</v>
      </c>
      <c r="D10" s="179">
        <f>+C10*(100-E10)/100</f>
        <v>138.6</v>
      </c>
      <c r="E10" s="185">
        <v>1</v>
      </c>
      <c r="F10" s="185" t="s">
        <v>63</v>
      </c>
      <c r="G10" s="185">
        <v>170</v>
      </c>
      <c r="H10" s="185"/>
      <c r="I10" s="185"/>
      <c r="J10" s="185"/>
      <c r="K10" s="185"/>
      <c r="L10" s="84" t="s">
        <v>17</v>
      </c>
    </row>
    <row r="11" spans="1:13" ht="21.75" customHeight="1">
      <c r="A11" s="38">
        <v>41112</v>
      </c>
      <c r="B11" s="39" t="s">
        <v>116</v>
      </c>
      <c r="C11" s="186"/>
      <c r="D11" s="183"/>
      <c r="E11" s="186"/>
      <c r="F11" s="186"/>
      <c r="G11" s="186"/>
      <c r="H11" s="186"/>
      <c r="I11" s="186"/>
      <c r="J11" s="186"/>
      <c r="K11" s="186"/>
      <c r="L11" s="41" t="s">
        <v>133</v>
      </c>
    </row>
    <row r="12" spans="1:13" ht="21.75" customHeight="1" thickBot="1">
      <c r="A12" s="112">
        <v>41173</v>
      </c>
      <c r="B12" s="113" t="s">
        <v>11</v>
      </c>
      <c r="C12" s="187">
        <v>125</v>
      </c>
      <c r="D12" s="188">
        <f>+C12*(100-E12)/100</f>
        <v>123.75</v>
      </c>
      <c r="E12" s="187">
        <v>1</v>
      </c>
      <c r="F12" s="187"/>
      <c r="G12" s="187">
        <v>160</v>
      </c>
      <c r="H12" s="187"/>
      <c r="I12" s="187"/>
      <c r="J12" s="187"/>
      <c r="K12" s="187"/>
      <c r="L12" s="115" t="s">
        <v>17</v>
      </c>
    </row>
    <row r="13" spans="1:13" ht="21.75" customHeight="1" thickTop="1">
      <c r="A13" s="116">
        <v>41288</v>
      </c>
      <c r="B13" s="117" t="s">
        <v>116</v>
      </c>
      <c r="C13" s="189"/>
      <c r="D13" s="190"/>
      <c r="E13" s="189"/>
      <c r="F13" s="189"/>
      <c r="G13" s="189"/>
      <c r="H13" s="1252" t="s">
        <v>193</v>
      </c>
      <c r="I13" s="1253"/>
      <c r="J13" s="1254"/>
      <c r="K13" s="702"/>
      <c r="L13" s="119" t="s">
        <v>194</v>
      </c>
    </row>
    <row r="14" spans="1:13" ht="20.100000000000001" customHeight="1">
      <c r="A14" s="81">
        <v>41303</v>
      </c>
      <c r="B14" s="82" t="s">
        <v>20</v>
      </c>
      <c r="C14" s="931" t="s">
        <v>83</v>
      </c>
      <c r="D14" s="932"/>
      <c r="E14" s="932"/>
      <c r="F14" s="932"/>
      <c r="G14" s="932"/>
      <c r="H14" s="932"/>
      <c r="I14" s="932"/>
      <c r="J14" s="933"/>
      <c r="K14" s="599"/>
      <c r="L14" s="84"/>
    </row>
    <row r="15" spans="1:13" ht="20.100000000000001" customHeight="1">
      <c r="A15" s="81">
        <v>41307</v>
      </c>
      <c r="B15" s="82" t="s">
        <v>11</v>
      </c>
      <c r="C15" s="179">
        <v>110</v>
      </c>
      <c r="D15" s="179">
        <f>+C15*(100-E15)/100</f>
        <v>108.9</v>
      </c>
      <c r="E15" s="179">
        <v>1</v>
      </c>
      <c r="F15" s="179"/>
      <c r="G15" s="179">
        <v>132</v>
      </c>
      <c r="H15" s="185"/>
      <c r="I15" s="185"/>
      <c r="J15" s="185"/>
      <c r="K15" s="185"/>
      <c r="L15" s="84" t="s">
        <v>199</v>
      </c>
    </row>
    <row r="16" spans="1:13" ht="20.100000000000001" customHeight="1">
      <c r="A16" s="81">
        <v>41520</v>
      </c>
      <c r="B16" s="82" t="s">
        <v>11</v>
      </c>
      <c r="C16" s="179">
        <v>115</v>
      </c>
      <c r="D16" s="179">
        <f>+C16*(100-E16)/100</f>
        <v>103.5</v>
      </c>
      <c r="E16" s="179">
        <v>10</v>
      </c>
      <c r="F16" s="179"/>
      <c r="G16" s="179">
        <v>150</v>
      </c>
      <c r="H16" s="179"/>
      <c r="I16" s="179"/>
      <c r="J16" s="179"/>
      <c r="K16" s="179"/>
      <c r="L16" s="84" t="s">
        <v>535</v>
      </c>
    </row>
    <row r="17" spans="1:12" ht="20.100000000000001" customHeight="1">
      <c r="A17" s="38">
        <v>41530</v>
      </c>
      <c r="B17" s="39" t="s">
        <v>116</v>
      </c>
      <c r="C17" s="183"/>
      <c r="D17" s="183"/>
      <c r="E17" s="183"/>
      <c r="F17" s="183"/>
      <c r="G17" s="183"/>
      <c r="H17" s="1249" t="s">
        <v>193</v>
      </c>
      <c r="I17" s="1250"/>
      <c r="J17" s="1251"/>
      <c r="K17" s="681"/>
      <c r="L17" s="41" t="s">
        <v>194</v>
      </c>
    </row>
    <row r="18" spans="1:12" ht="20.100000000000001" customHeight="1" thickBot="1">
      <c r="A18" s="120">
        <v>41534</v>
      </c>
      <c r="B18" s="121" t="s">
        <v>20</v>
      </c>
      <c r="C18" s="1255" t="s">
        <v>83</v>
      </c>
      <c r="D18" s="1256"/>
      <c r="E18" s="1256"/>
      <c r="F18" s="1256"/>
      <c r="G18" s="1256"/>
      <c r="H18" s="1256"/>
      <c r="I18" s="1256"/>
      <c r="J18" s="1257"/>
      <c r="K18" s="682"/>
      <c r="L18" s="122"/>
    </row>
    <row r="19" spans="1:12" ht="20.25" customHeight="1" thickTop="1">
      <c r="A19" s="21">
        <v>41641</v>
      </c>
      <c r="B19" s="22" t="s">
        <v>116</v>
      </c>
      <c r="C19" s="191"/>
      <c r="D19" s="191"/>
      <c r="E19" s="191"/>
      <c r="F19" s="191"/>
      <c r="G19" s="191"/>
      <c r="H19" s="191"/>
      <c r="I19" s="191"/>
      <c r="J19" s="191"/>
      <c r="K19" s="191"/>
      <c r="L19" s="23" t="s">
        <v>536</v>
      </c>
    </row>
    <row r="20" spans="1:12" ht="20.100000000000001" customHeight="1">
      <c r="A20" s="123">
        <v>41702</v>
      </c>
      <c r="B20" s="124" t="s">
        <v>11</v>
      </c>
      <c r="C20" s="192">
        <v>85</v>
      </c>
      <c r="D20" s="192">
        <f>+C20*(100-E20)/100</f>
        <v>76.5</v>
      </c>
      <c r="E20" s="192">
        <v>10</v>
      </c>
      <c r="F20" s="192"/>
      <c r="G20" s="192">
        <v>148</v>
      </c>
      <c r="H20" s="192"/>
      <c r="I20" s="192"/>
      <c r="J20" s="192"/>
      <c r="K20" s="538"/>
      <c r="L20" s="125" t="s">
        <v>199</v>
      </c>
    </row>
    <row r="21" spans="1:12" ht="20.100000000000001" customHeight="1">
      <c r="A21" s="38">
        <v>41722</v>
      </c>
      <c r="B21" s="39" t="s">
        <v>116</v>
      </c>
      <c r="C21" s="183"/>
      <c r="D21" s="183"/>
      <c r="E21" s="183"/>
      <c r="F21" s="183"/>
      <c r="G21" s="183"/>
      <c r="H21" s="1249" t="s">
        <v>275</v>
      </c>
      <c r="I21" s="1250"/>
      <c r="J21" s="1251"/>
      <c r="K21" s="681"/>
      <c r="L21" s="41" t="s">
        <v>133</v>
      </c>
    </row>
    <row r="22" spans="1:12" ht="20.100000000000001" customHeight="1">
      <c r="A22" s="24">
        <v>41758</v>
      </c>
      <c r="B22" s="25" t="s">
        <v>11</v>
      </c>
      <c r="C22" s="192">
        <v>60</v>
      </c>
      <c r="D22" s="192">
        <f>+C22*(100-E22)/100</f>
        <v>54</v>
      </c>
      <c r="E22" s="192">
        <v>10</v>
      </c>
      <c r="F22" s="192"/>
      <c r="G22" s="192">
        <v>140</v>
      </c>
      <c r="H22" s="192"/>
      <c r="I22" s="192"/>
      <c r="J22" s="192"/>
      <c r="K22" s="192"/>
      <c r="L22" s="31" t="s">
        <v>286</v>
      </c>
    </row>
    <row r="23" spans="1:12" ht="20.100000000000001" customHeight="1">
      <c r="A23" s="14">
        <v>41762</v>
      </c>
      <c r="B23" s="1" t="s">
        <v>20</v>
      </c>
      <c r="C23" s="931" t="s">
        <v>83</v>
      </c>
      <c r="D23" s="932"/>
      <c r="E23" s="932"/>
      <c r="F23" s="932"/>
      <c r="G23" s="932"/>
      <c r="H23" s="932"/>
      <c r="I23" s="932"/>
      <c r="J23" s="933"/>
      <c r="K23" s="599"/>
    </row>
    <row r="24" spans="1:12" ht="20.100000000000001" customHeight="1">
      <c r="A24" s="14">
        <v>41854</v>
      </c>
      <c r="B24" s="1" t="s">
        <v>11</v>
      </c>
      <c r="C24" s="179">
        <v>75</v>
      </c>
      <c r="D24" s="179">
        <f>+C24*(100-E24)/100</f>
        <v>74.25</v>
      </c>
      <c r="E24" s="179">
        <v>1</v>
      </c>
      <c r="F24" s="179"/>
      <c r="G24" s="179">
        <v>125</v>
      </c>
      <c r="H24" s="179"/>
      <c r="I24" s="179"/>
      <c r="J24" s="179"/>
      <c r="K24" s="179"/>
      <c r="L24" s="15" t="s">
        <v>324</v>
      </c>
    </row>
    <row r="25" spans="1:12" ht="20.100000000000001" customHeight="1">
      <c r="A25" s="14">
        <v>41865</v>
      </c>
      <c r="B25" s="1" t="s">
        <v>20</v>
      </c>
      <c r="C25" s="931" t="s">
        <v>323</v>
      </c>
      <c r="D25" s="932"/>
      <c r="E25" s="932"/>
      <c r="F25" s="932"/>
      <c r="G25" s="932"/>
      <c r="H25" s="932"/>
      <c r="I25" s="932"/>
      <c r="J25" s="933"/>
      <c r="K25" s="599"/>
    </row>
    <row r="26" spans="1:12" ht="18.75" customHeight="1">
      <c r="A26" s="14">
        <v>41877</v>
      </c>
      <c r="B26" s="1" t="s">
        <v>116</v>
      </c>
      <c r="C26" s="177"/>
      <c r="D26" s="179"/>
      <c r="E26" s="177"/>
      <c r="F26" s="177"/>
      <c r="G26" s="177"/>
      <c r="H26" s="931" t="s">
        <v>327</v>
      </c>
      <c r="I26" s="932"/>
      <c r="J26" s="933"/>
      <c r="K26" s="599"/>
      <c r="L26" s="42" t="s">
        <v>537</v>
      </c>
    </row>
    <row r="27" spans="1:12" ht="18.75" customHeight="1">
      <c r="A27" s="856">
        <v>41882</v>
      </c>
      <c r="B27" s="39" t="s">
        <v>11</v>
      </c>
      <c r="C27" s="183">
        <v>15</v>
      </c>
      <c r="D27" s="183">
        <f>+C27*(100-E27)/100</f>
        <v>14.85</v>
      </c>
      <c r="E27" s="183">
        <v>1</v>
      </c>
      <c r="F27" s="183"/>
      <c r="G27" s="183">
        <v>125</v>
      </c>
      <c r="H27" s="183"/>
      <c r="I27" s="183"/>
      <c r="J27" s="183"/>
      <c r="K27" s="183"/>
      <c r="L27" s="109" t="s">
        <v>344</v>
      </c>
    </row>
    <row r="28" spans="1:12" ht="20.100000000000001" customHeight="1">
      <c r="A28" s="873"/>
      <c r="B28" s="1" t="s">
        <v>20</v>
      </c>
      <c r="C28" s="931" t="s">
        <v>323</v>
      </c>
      <c r="D28" s="932"/>
      <c r="E28" s="932"/>
      <c r="F28" s="932"/>
      <c r="G28" s="932"/>
      <c r="H28" s="932"/>
      <c r="I28" s="932"/>
      <c r="J28" s="933"/>
      <c r="K28" s="599"/>
    </row>
    <row r="29" spans="1:12" ht="20.100000000000001" customHeight="1">
      <c r="A29" s="24">
        <v>41902</v>
      </c>
      <c r="B29" s="25" t="s">
        <v>11</v>
      </c>
      <c r="C29" s="192">
        <v>50</v>
      </c>
      <c r="D29" s="192">
        <f>+C29*(100-E29)/100</f>
        <v>49.5</v>
      </c>
      <c r="E29" s="192">
        <v>1</v>
      </c>
      <c r="F29" s="192"/>
      <c r="G29" s="192">
        <v>125</v>
      </c>
      <c r="H29" s="192"/>
      <c r="I29" s="192"/>
      <c r="J29" s="192"/>
      <c r="K29" s="192"/>
      <c r="L29" s="31" t="s">
        <v>329</v>
      </c>
    </row>
    <row r="30" spans="1:12" ht="20.100000000000001" customHeight="1">
      <c r="A30" s="14">
        <v>41945</v>
      </c>
      <c r="B30" s="1" t="s">
        <v>20</v>
      </c>
      <c r="C30" s="931" t="s">
        <v>323</v>
      </c>
      <c r="D30" s="932"/>
      <c r="E30" s="932"/>
      <c r="F30" s="932"/>
      <c r="G30" s="932"/>
      <c r="H30" s="932"/>
      <c r="I30" s="932"/>
      <c r="J30" s="933"/>
      <c r="K30" s="599"/>
    </row>
    <row r="31" spans="1:12" ht="20.100000000000001" customHeight="1">
      <c r="A31" s="14">
        <v>41956</v>
      </c>
      <c r="B31" s="1" t="s">
        <v>11</v>
      </c>
      <c r="C31" s="179">
        <v>75</v>
      </c>
      <c r="D31" s="179">
        <f>+C31*(100-E31)/100</f>
        <v>74.25</v>
      </c>
      <c r="E31" s="179">
        <v>1</v>
      </c>
      <c r="F31" s="179"/>
      <c r="G31" s="179">
        <v>120</v>
      </c>
      <c r="H31" s="179"/>
      <c r="I31" s="179"/>
      <c r="J31" s="179"/>
      <c r="K31" s="179"/>
      <c r="L31" s="15" t="s">
        <v>349</v>
      </c>
    </row>
    <row r="32" spans="1:12" ht="20.100000000000001" customHeight="1">
      <c r="A32" s="24">
        <v>41981</v>
      </c>
      <c r="B32" s="25" t="s">
        <v>11</v>
      </c>
      <c r="C32" s="192">
        <v>50</v>
      </c>
      <c r="D32" s="192">
        <f>+C32*(100-E32)/100</f>
        <v>49.5</v>
      </c>
      <c r="E32" s="192">
        <v>1</v>
      </c>
      <c r="F32" s="192"/>
      <c r="G32" s="192">
        <v>120</v>
      </c>
      <c r="H32" s="192"/>
      <c r="I32" s="192"/>
      <c r="J32" s="192"/>
      <c r="K32" s="192"/>
      <c r="L32" s="31" t="s">
        <v>346</v>
      </c>
    </row>
    <row r="33" spans="1:12" ht="20.100000000000001" customHeight="1" thickBot="1">
      <c r="A33" s="17">
        <v>41998</v>
      </c>
      <c r="B33" s="18" t="s">
        <v>11</v>
      </c>
      <c r="C33" s="193">
        <v>55</v>
      </c>
      <c r="D33" s="193">
        <f>+C33*(100-E33)/100</f>
        <v>54.45</v>
      </c>
      <c r="E33" s="193">
        <v>1</v>
      </c>
      <c r="F33" s="193"/>
      <c r="G33" s="193">
        <v>120</v>
      </c>
      <c r="H33" s="193"/>
      <c r="I33" s="193"/>
      <c r="J33" s="193"/>
      <c r="K33" s="193"/>
      <c r="L33" s="20" t="s">
        <v>346</v>
      </c>
    </row>
    <row r="34" spans="1:12" ht="19.5" customHeight="1" thickTop="1">
      <c r="A34" s="21">
        <v>42012</v>
      </c>
      <c r="B34" s="22" t="s">
        <v>11</v>
      </c>
      <c r="C34" s="191">
        <v>90</v>
      </c>
      <c r="D34" s="191">
        <f>+C34*(100-E34)/100</f>
        <v>89.1</v>
      </c>
      <c r="E34" s="191">
        <v>1</v>
      </c>
      <c r="F34" s="191"/>
      <c r="G34" s="191">
        <v>120</v>
      </c>
      <c r="H34" s="191"/>
      <c r="I34" s="191"/>
      <c r="J34" s="191"/>
      <c r="K34" s="191"/>
      <c r="L34" s="23" t="s">
        <v>346</v>
      </c>
    </row>
    <row r="35" spans="1:12" ht="37.5" customHeight="1">
      <c r="A35" s="14">
        <v>42039</v>
      </c>
      <c r="B35" s="1" t="s">
        <v>116</v>
      </c>
      <c r="C35" s="179"/>
      <c r="D35" s="179"/>
      <c r="E35" s="179"/>
      <c r="F35" s="179"/>
      <c r="G35" s="179"/>
      <c r="H35" s="895" t="s">
        <v>418</v>
      </c>
      <c r="I35" s="896"/>
      <c r="J35" s="897"/>
      <c r="K35" s="582"/>
      <c r="L35" s="15" t="s">
        <v>45</v>
      </c>
    </row>
    <row r="36" spans="1:12" ht="20.100000000000001" customHeight="1">
      <c r="A36" s="14">
        <v>42123</v>
      </c>
      <c r="B36" s="1" t="s">
        <v>11</v>
      </c>
      <c r="C36" s="177">
        <v>55</v>
      </c>
      <c r="D36" s="179">
        <f>+C36*(100-E36)/100</f>
        <v>54.45</v>
      </c>
      <c r="E36" s="177">
        <v>1</v>
      </c>
      <c r="F36" s="177"/>
      <c r="G36" s="177">
        <v>128</v>
      </c>
      <c r="H36" s="177"/>
      <c r="I36" s="177"/>
      <c r="J36" s="177"/>
      <c r="K36" s="177"/>
      <c r="L36" s="15" t="s">
        <v>199</v>
      </c>
    </row>
    <row r="37" spans="1:12" ht="20.100000000000001" customHeight="1">
      <c r="A37" s="212">
        <v>42156</v>
      </c>
      <c r="B37" s="213" t="s">
        <v>274</v>
      </c>
      <c r="C37" s="892" t="s">
        <v>921</v>
      </c>
      <c r="D37" s="893"/>
      <c r="E37" s="893"/>
      <c r="F37" s="893"/>
      <c r="G37" s="893"/>
      <c r="H37" s="893"/>
      <c r="I37" s="893"/>
      <c r="J37" s="894"/>
      <c r="K37" s="580"/>
    </row>
    <row r="38" spans="1:12">
      <c r="A38" s="24">
        <v>42248</v>
      </c>
      <c r="B38" s="25" t="s">
        <v>11</v>
      </c>
      <c r="C38" s="194">
        <v>35</v>
      </c>
      <c r="D38" s="192">
        <f>+C38*(100-E38)/100</f>
        <v>34.65</v>
      </c>
      <c r="E38" s="194">
        <v>1</v>
      </c>
      <c r="F38" s="194"/>
      <c r="G38" s="194">
        <v>145</v>
      </c>
      <c r="H38" s="194"/>
      <c r="I38" s="194"/>
      <c r="J38" s="194"/>
      <c r="K38" s="194"/>
      <c r="L38" s="31" t="s">
        <v>397</v>
      </c>
    </row>
    <row r="39" spans="1:12" ht="34.5" customHeight="1">
      <c r="A39" s="14">
        <v>42323</v>
      </c>
      <c r="B39" s="1" t="s">
        <v>116</v>
      </c>
      <c r="C39" s="177"/>
      <c r="D39" s="179"/>
      <c r="E39" s="177"/>
      <c r="F39" s="177"/>
      <c r="G39" s="177"/>
      <c r="H39" s="895" t="s">
        <v>418</v>
      </c>
      <c r="I39" s="896"/>
      <c r="J39" s="897"/>
      <c r="K39" s="582"/>
      <c r="L39" s="15" t="s">
        <v>276</v>
      </c>
    </row>
    <row r="40" spans="1:12">
      <c r="A40" s="14">
        <v>42319</v>
      </c>
      <c r="B40" s="1" t="s">
        <v>30</v>
      </c>
      <c r="C40" s="931" t="s">
        <v>417</v>
      </c>
      <c r="D40" s="932"/>
      <c r="E40" s="932"/>
      <c r="F40" s="932"/>
      <c r="G40" s="932"/>
      <c r="H40" s="932"/>
      <c r="I40" s="932"/>
      <c r="J40" s="933"/>
      <c r="K40" s="599"/>
    </row>
    <row r="41" spans="1:12" ht="49.5" customHeight="1">
      <c r="A41" s="14">
        <v>42322</v>
      </c>
      <c r="B41" s="1" t="s">
        <v>18</v>
      </c>
      <c r="C41" s="895" t="s">
        <v>413</v>
      </c>
      <c r="D41" s="896"/>
      <c r="E41" s="896"/>
      <c r="F41" s="896"/>
      <c r="G41" s="896"/>
      <c r="H41" s="896"/>
      <c r="I41" s="896"/>
      <c r="J41" s="897"/>
      <c r="K41" s="582"/>
    </row>
    <row r="42" spans="1:12" ht="20.100000000000001" customHeight="1">
      <c r="A42" s="14">
        <v>42326</v>
      </c>
      <c r="B42" s="1" t="s">
        <v>20</v>
      </c>
      <c r="C42" s="931" t="s">
        <v>900</v>
      </c>
      <c r="D42" s="932"/>
      <c r="E42" s="932"/>
      <c r="F42" s="932"/>
      <c r="G42" s="932"/>
      <c r="H42" s="932"/>
      <c r="I42" s="932"/>
      <c r="J42" s="933"/>
      <c r="K42" s="599"/>
    </row>
    <row r="43" spans="1:12" ht="20.100000000000001" customHeight="1" thickBot="1">
      <c r="A43" s="318">
        <v>42333</v>
      </c>
      <c r="B43" s="18" t="s">
        <v>11</v>
      </c>
      <c r="C43" s="258">
        <v>35</v>
      </c>
      <c r="D43" s="193">
        <f>+C43*(100-E43)/100</f>
        <v>26.25</v>
      </c>
      <c r="E43" s="258">
        <v>25</v>
      </c>
      <c r="F43" s="258"/>
      <c r="G43" s="258">
        <v>170</v>
      </c>
      <c r="H43" s="258"/>
      <c r="I43" s="258"/>
      <c r="J43" s="258"/>
      <c r="K43" s="258"/>
      <c r="L43" s="20" t="s">
        <v>422</v>
      </c>
    </row>
    <row r="44" spans="1:12" ht="16.5" thickTop="1">
      <c r="A44" s="67">
        <v>42390</v>
      </c>
      <c r="B44" s="68" t="s">
        <v>20</v>
      </c>
      <c r="C44" s="1122" t="s">
        <v>901</v>
      </c>
      <c r="D44" s="1123"/>
      <c r="E44" s="1123"/>
      <c r="F44" s="1123"/>
      <c r="G44" s="1123"/>
      <c r="H44" s="1123"/>
      <c r="I44" s="1123"/>
      <c r="J44" s="1124"/>
      <c r="K44" s="652"/>
      <c r="L44" s="69"/>
    </row>
    <row r="45" spans="1:12">
      <c r="A45" s="856">
        <v>42408</v>
      </c>
      <c r="B45" s="325" t="s">
        <v>274</v>
      </c>
      <c r="C45" s="931" t="s">
        <v>922</v>
      </c>
      <c r="D45" s="932"/>
      <c r="E45" s="932"/>
      <c r="F45" s="932"/>
      <c r="G45" s="932"/>
      <c r="H45" s="932"/>
      <c r="I45" s="932"/>
      <c r="J45" s="933"/>
      <c r="K45" s="599"/>
    </row>
    <row r="46" spans="1:12" ht="20.100000000000001" customHeight="1">
      <c r="A46" s="873"/>
      <c r="B46" s="200" t="s">
        <v>11</v>
      </c>
      <c r="C46" s="201">
        <v>35</v>
      </c>
      <c r="D46" s="202">
        <f>+C46*(100-E46)/100</f>
        <v>26.25</v>
      </c>
      <c r="E46" s="201">
        <v>25</v>
      </c>
      <c r="F46" s="201"/>
      <c r="G46" s="201">
        <v>100</v>
      </c>
      <c r="H46" s="201"/>
      <c r="I46" s="201"/>
      <c r="J46" s="201"/>
      <c r="K46" s="201"/>
      <c r="L46" s="15" t="s">
        <v>346</v>
      </c>
    </row>
    <row r="47" spans="1:12" ht="20.100000000000001" customHeight="1">
      <c r="A47" s="324">
        <v>42436</v>
      </c>
      <c r="B47" s="325" t="s">
        <v>20</v>
      </c>
      <c r="C47" s="931" t="s">
        <v>21</v>
      </c>
      <c r="D47" s="932"/>
      <c r="E47" s="932"/>
      <c r="F47" s="932"/>
      <c r="G47" s="932"/>
      <c r="H47" s="932"/>
      <c r="I47" s="932"/>
      <c r="J47" s="933"/>
      <c r="K47" s="599"/>
    </row>
    <row r="48" spans="1:12" ht="53.25" customHeight="1">
      <c r="A48" s="324">
        <v>42491</v>
      </c>
      <c r="B48" s="325" t="s">
        <v>20</v>
      </c>
      <c r="C48" s="895" t="s">
        <v>942</v>
      </c>
      <c r="D48" s="896"/>
      <c r="E48" s="896"/>
      <c r="F48" s="896"/>
      <c r="G48" s="896"/>
      <c r="H48" s="896"/>
      <c r="I48" s="896"/>
      <c r="J48" s="897"/>
      <c r="K48" s="582"/>
    </row>
    <row r="49" spans="1:13">
      <c r="A49" s="324">
        <v>42497</v>
      </c>
      <c r="B49" s="325" t="s">
        <v>11</v>
      </c>
      <c r="C49" s="177">
        <v>35</v>
      </c>
      <c r="D49" s="179">
        <f>+C49*(100-E49)/100</f>
        <v>26.25</v>
      </c>
      <c r="E49" s="177">
        <v>25</v>
      </c>
      <c r="F49" s="177"/>
      <c r="G49" s="177">
        <v>170</v>
      </c>
      <c r="H49" s="177"/>
      <c r="I49" s="177"/>
      <c r="J49" s="177"/>
      <c r="K49" s="177"/>
      <c r="L49" s="15" t="s">
        <v>943</v>
      </c>
    </row>
    <row r="50" spans="1:13" ht="44.25" customHeight="1">
      <c r="A50" s="856">
        <v>42525</v>
      </c>
      <c r="B50" s="325" t="s">
        <v>116</v>
      </c>
      <c r="C50" s="177"/>
      <c r="D50" s="179"/>
      <c r="E50" s="177"/>
      <c r="F50" s="177"/>
      <c r="G50" s="177"/>
      <c r="H50" s="983" t="s">
        <v>953</v>
      </c>
      <c r="I50" s="984"/>
      <c r="J50" s="985"/>
      <c r="K50" s="637"/>
      <c r="L50" s="42" t="s">
        <v>954</v>
      </c>
    </row>
    <row r="51" spans="1:13" ht="31.5" customHeight="1" thickBot="1">
      <c r="A51" s="858"/>
      <c r="B51" s="33" t="s">
        <v>20</v>
      </c>
      <c r="C51" s="911" t="s">
        <v>982</v>
      </c>
      <c r="D51" s="912"/>
      <c r="E51" s="912"/>
      <c r="F51" s="912"/>
      <c r="G51" s="912"/>
      <c r="H51" s="912"/>
      <c r="I51" s="912"/>
      <c r="J51" s="913"/>
      <c r="K51" s="589"/>
      <c r="L51" s="36"/>
    </row>
    <row r="52" spans="1:13" ht="66" customHeight="1" thickTop="1">
      <c r="A52" s="432">
        <v>42763</v>
      </c>
      <c r="B52" s="472" t="s">
        <v>27</v>
      </c>
      <c r="C52" s="1136" t="s">
        <v>1269</v>
      </c>
      <c r="D52" s="1137"/>
      <c r="E52" s="1137"/>
      <c r="F52" s="1137"/>
      <c r="G52" s="1137"/>
      <c r="H52" s="1137"/>
      <c r="I52" s="1137"/>
      <c r="J52" s="1138"/>
      <c r="K52" s="655"/>
      <c r="L52" s="473"/>
    </row>
    <row r="53" spans="1:13" ht="20.100000000000001" customHeight="1">
      <c r="A53" s="14">
        <v>42769</v>
      </c>
      <c r="B53" s="263" t="s">
        <v>11</v>
      </c>
      <c r="C53" s="177">
        <v>25</v>
      </c>
      <c r="D53" s="179">
        <f>+C53*(100-E53)/100</f>
        <v>15</v>
      </c>
      <c r="E53" s="177">
        <v>40</v>
      </c>
      <c r="F53" s="177"/>
      <c r="G53" s="177">
        <v>300</v>
      </c>
      <c r="H53" s="177"/>
      <c r="I53" s="177"/>
      <c r="J53" s="177"/>
      <c r="K53" s="177"/>
      <c r="L53" s="15" t="s">
        <v>993</v>
      </c>
    </row>
    <row r="54" spans="1:13" ht="20.100000000000001" customHeight="1">
      <c r="A54" s="14">
        <v>42801</v>
      </c>
      <c r="B54" s="1" t="s">
        <v>116</v>
      </c>
      <c r="C54" s="177"/>
      <c r="D54" s="179"/>
      <c r="E54" s="177"/>
      <c r="F54" s="177"/>
      <c r="G54" s="177"/>
      <c r="H54" s="177" t="s">
        <v>393</v>
      </c>
      <c r="I54" s="177"/>
      <c r="J54" s="177"/>
      <c r="K54" s="177"/>
      <c r="L54" s="15" t="s">
        <v>1046</v>
      </c>
    </row>
    <row r="55" spans="1:13" ht="20.100000000000001" customHeight="1">
      <c r="A55" s="14">
        <v>42852</v>
      </c>
      <c r="B55" s="317" t="s">
        <v>362</v>
      </c>
      <c r="C55" s="892" t="s">
        <v>1109</v>
      </c>
      <c r="D55" s="893"/>
      <c r="E55" s="893"/>
      <c r="F55" s="893"/>
      <c r="G55" s="893"/>
      <c r="H55" s="893"/>
      <c r="I55" s="893"/>
      <c r="J55" s="894"/>
      <c r="K55" s="580"/>
    </row>
    <row r="56" spans="1:13">
      <c r="A56" s="14">
        <v>43035</v>
      </c>
      <c r="B56" s="404" t="s">
        <v>11</v>
      </c>
      <c r="C56" s="177">
        <v>20</v>
      </c>
      <c r="D56" s="179">
        <f>+C56*(100-E56)/100</f>
        <v>12</v>
      </c>
      <c r="E56" s="177">
        <v>40</v>
      </c>
      <c r="F56" s="177"/>
      <c r="G56" s="177">
        <v>210</v>
      </c>
      <c r="H56" s="177"/>
      <c r="I56" s="177"/>
      <c r="J56" s="177"/>
      <c r="K56" s="177"/>
      <c r="L56" s="15" t="s">
        <v>1095</v>
      </c>
    </row>
    <row r="57" spans="1:13">
      <c r="A57" s="14">
        <v>43082</v>
      </c>
      <c r="B57" s="1" t="s">
        <v>116</v>
      </c>
      <c r="C57" s="177"/>
      <c r="D57" s="179"/>
      <c r="E57" s="177"/>
      <c r="F57" s="177"/>
      <c r="G57" s="892" t="s">
        <v>1195</v>
      </c>
      <c r="H57" s="893"/>
      <c r="I57" s="894"/>
      <c r="J57" s="177"/>
      <c r="K57" s="177"/>
      <c r="L57" s="15" t="s">
        <v>276</v>
      </c>
    </row>
    <row r="58" spans="1:13" ht="16.5" thickBot="1">
      <c r="A58" s="424">
        <v>43100</v>
      </c>
      <c r="B58" s="425" t="s">
        <v>11</v>
      </c>
      <c r="C58" s="428">
        <v>20</v>
      </c>
      <c r="D58" s="427">
        <v>16</v>
      </c>
      <c r="E58" s="428">
        <v>20</v>
      </c>
      <c r="F58" s="428"/>
      <c r="G58" s="428">
        <v>220</v>
      </c>
      <c r="H58" s="428"/>
      <c r="I58" s="428"/>
      <c r="J58" s="428"/>
      <c r="K58" s="428"/>
      <c r="L58" s="426" t="s">
        <v>993</v>
      </c>
      <c r="M58" s="355"/>
    </row>
    <row r="59" spans="1:13" ht="16.5" thickTop="1">
      <c r="A59" s="414">
        <v>43141</v>
      </c>
      <c r="B59" s="415" t="s">
        <v>20</v>
      </c>
      <c r="C59" s="1122" t="s">
        <v>21</v>
      </c>
      <c r="D59" s="1123"/>
      <c r="E59" s="1123"/>
      <c r="F59" s="1123"/>
      <c r="G59" s="1123"/>
      <c r="H59" s="1123"/>
      <c r="I59" s="1123"/>
      <c r="J59" s="1124"/>
      <c r="K59" s="696"/>
      <c r="L59" s="13"/>
      <c r="M59" s="418"/>
    </row>
    <row r="60" spans="1:13">
      <c r="A60" s="14">
        <v>43181</v>
      </c>
      <c r="B60" s="1" t="s">
        <v>11</v>
      </c>
      <c r="C60" s="177">
        <v>25</v>
      </c>
      <c r="D60" s="179">
        <f>+C60*(100-E60)/100</f>
        <v>20</v>
      </c>
      <c r="E60" s="177">
        <v>20</v>
      </c>
      <c r="F60" s="177"/>
      <c r="G60" s="177">
        <v>154</v>
      </c>
      <c r="H60" s="177"/>
      <c r="I60" s="177"/>
      <c r="J60" s="177"/>
      <c r="K60" s="177"/>
      <c r="L60" s="15" t="s">
        <v>1095</v>
      </c>
    </row>
    <row r="61" spans="1:13" ht="20.100000000000001" customHeight="1">
      <c r="A61" s="14">
        <v>43326</v>
      </c>
      <c r="B61" s="1" t="s">
        <v>11</v>
      </c>
      <c r="C61" s="177">
        <v>15</v>
      </c>
      <c r="D61" s="179">
        <f>+C61*(100-E61)/100</f>
        <v>8.25</v>
      </c>
      <c r="E61" s="177">
        <v>45</v>
      </c>
      <c r="F61" s="177" t="s">
        <v>63</v>
      </c>
      <c r="G61" s="177">
        <v>140</v>
      </c>
      <c r="H61" s="177"/>
      <c r="I61" s="177"/>
      <c r="J61" s="177"/>
      <c r="K61" s="177"/>
      <c r="L61" s="15" t="s">
        <v>1199</v>
      </c>
    </row>
    <row r="62" spans="1:13" ht="20.100000000000001" customHeight="1">
      <c r="A62" s="856">
        <v>43340</v>
      </c>
      <c r="B62" s="505" t="s">
        <v>106</v>
      </c>
      <c r="C62" s="1234" t="s">
        <v>1301</v>
      </c>
      <c r="D62" s="1235"/>
      <c r="E62" s="1235"/>
      <c r="F62" s="1235"/>
      <c r="G62" s="1235"/>
      <c r="H62" s="1235"/>
      <c r="I62" s="1235"/>
      <c r="J62" s="1236"/>
      <c r="K62" s="679"/>
    </row>
    <row r="63" spans="1:13" ht="20.100000000000001" customHeight="1" thickBot="1">
      <c r="A63" s="858"/>
      <c r="B63" s="33" t="s">
        <v>55</v>
      </c>
      <c r="C63" s="946" t="s">
        <v>1300</v>
      </c>
      <c r="D63" s="947"/>
      <c r="E63" s="947"/>
      <c r="F63" s="947"/>
      <c r="G63" s="947"/>
      <c r="H63" s="947"/>
      <c r="I63" s="947"/>
      <c r="J63" s="948"/>
      <c r="K63" s="602"/>
      <c r="L63" s="36"/>
    </row>
    <row r="64" spans="1:13" ht="16.5" thickTop="1">
      <c r="A64" s="504"/>
      <c r="B64" s="506"/>
      <c r="C64" s="266"/>
      <c r="D64" s="267">
        <f t="shared" ref="D64:D72" si="0">+C64*(100-E64)/100</f>
        <v>0</v>
      </c>
      <c r="E64" s="266"/>
      <c r="F64" s="266"/>
      <c r="G64" s="266"/>
      <c r="H64" s="266"/>
      <c r="I64" s="266"/>
      <c r="J64" s="266"/>
      <c r="K64" s="266"/>
      <c r="L64" s="13"/>
    </row>
    <row r="65" spans="1:11" ht="20.100000000000001" customHeight="1">
      <c r="A65" s="14"/>
      <c r="B65" s="1"/>
      <c r="C65" s="177"/>
      <c r="D65" s="179">
        <f t="shared" si="0"/>
        <v>0</v>
      </c>
      <c r="E65" s="177"/>
      <c r="F65" s="177"/>
      <c r="G65" s="177"/>
      <c r="H65" s="177"/>
      <c r="I65" s="177"/>
      <c r="J65" s="177"/>
      <c r="K65" s="177"/>
    </row>
    <row r="66" spans="1:11" ht="20.100000000000001" customHeight="1">
      <c r="A66" s="14"/>
      <c r="B66" s="1"/>
      <c r="C66" s="177"/>
      <c r="D66" s="179">
        <f t="shared" si="0"/>
        <v>0</v>
      </c>
      <c r="E66" s="177"/>
      <c r="F66" s="177"/>
      <c r="G66" s="177"/>
      <c r="H66" s="177"/>
      <c r="I66" s="177"/>
      <c r="J66" s="177"/>
      <c r="K66" s="177"/>
    </row>
    <row r="67" spans="1:11" ht="20.100000000000001" customHeight="1">
      <c r="A67" s="14"/>
      <c r="B67" s="1"/>
      <c r="C67" s="177"/>
      <c r="D67" s="179">
        <f t="shared" si="0"/>
        <v>0</v>
      </c>
      <c r="E67" s="177"/>
      <c r="F67" s="177"/>
      <c r="G67" s="177"/>
      <c r="H67" s="177"/>
      <c r="I67" s="177"/>
      <c r="J67" s="177"/>
      <c r="K67" s="177"/>
    </row>
    <row r="68" spans="1:11" ht="20.100000000000001" customHeight="1">
      <c r="A68" s="14"/>
      <c r="B68" s="1"/>
      <c r="C68" s="177"/>
      <c r="D68" s="179">
        <f t="shared" si="0"/>
        <v>0</v>
      </c>
      <c r="E68" s="177"/>
      <c r="F68" s="177"/>
      <c r="G68" s="177"/>
      <c r="H68" s="177"/>
      <c r="I68" s="177"/>
      <c r="J68" s="177"/>
      <c r="K68" s="177"/>
    </row>
    <row r="69" spans="1:11" ht="20.100000000000001" customHeight="1">
      <c r="A69" s="14"/>
      <c r="B69" s="1"/>
      <c r="C69" s="177"/>
      <c r="D69" s="179">
        <f t="shared" si="0"/>
        <v>0</v>
      </c>
      <c r="E69" s="177"/>
      <c r="F69" s="177"/>
      <c r="G69" s="177"/>
      <c r="H69" s="177"/>
      <c r="I69" s="177"/>
      <c r="J69" s="177"/>
      <c r="K69" s="177"/>
    </row>
    <row r="70" spans="1:11" ht="20.100000000000001" customHeight="1">
      <c r="A70" s="14"/>
      <c r="B70" s="1"/>
      <c r="C70" s="177"/>
      <c r="D70" s="179">
        <f t="shared" si="0"/>
        <v>0</v>
      </c>
      <c r="E70" s="177"/>
      <c r="F70" s="177"/>
      <c r="G70" s="177"/>
      <c r="H70" s="177"/>
      <c r="I70" s="177"/>
      <c r="J70" s="177"/>
      <c r="K70" s="177"/>
    </row>
    <row r="71" spans="1:11">
      <c r="A71" s="14"/>
      <c r="B71" s="1"/>
      <c r="C71" s="177"/>
      <c r="D71" s="179">
        <f t="shared" si="0"/>
        <v>0</v>
      </c>
      <c r="E71" s="177"/>
      <c r="F71" s="177"/>
      <c r="G71" s="177"/>
      <c r="H71" s="177"/>
      <c r="I71" s="177"/>
      <c r="J71" s="177"/>
      <c r="K71" s="177"/>
    </row>
    <row r="72" spans="1:11" ht="20.100000000000001" customHeight="1">
      <c r="A72" s="14"/>
      <c r="B72" s="1"/>
      <c r="C72" s="177"/>
      <c r="D72" s="179">
        <f t="shared" si="0"/>
        <v>0</v>
      </c>
      <c r="E72" s="177"/>
      <c r="F72" s="177"/>
      <c r="G72" s="177"/>
      <c r="H72" s="177"/>
      <c r="I72" s="177"/>
      <c r="J72" s="177"/>
      <c r="K72" s="177"/>
    </row>
    <row r="73" spans="1:11" ht="20.100000000000001" customHeight="1">
      <c r="A73" s="14"/>
      <c r="B73" s="1"/>
      <c r="C73" s="177"/>
      <c r="D73" s="179">
        <f t="shared" ref="D73:D105" si="1">+C73*(100-E73)/100</f>
        <v>0</v>
      </c>
      <c r="E73" s="177"/>
      <c r="F73" s="177"/>
      <c r="G73" s="177"/>
      <c r="H73" s="177"/>
      <c r="I73" s="177"/>
      <c r="J73" s="177"/>
      <c r="K73" s="177"/>
    </row>
    <row r="74" spans="1:11">
      <c r="A74" s="14"/>
      <c r="B74" s="1"/>
      <c r="C74" s="177"/>
      <c r="D74" s="179">
        <f t="shared" si="1"/>
        <v>0</v>
      </c>
      <c r="E74" s="177"/>
      <c r="F74" s="177"/>
      <c r="G74" s="177"/>
      <c r="H74" s="177"/>
      <c r="I74" s="177"/>
      <c r="J74" s="177"/>
      <c r="K74" s="177"/>
    </row>
    <row r="75" spans="1:11">
      <c r="A75" s="14"/>
      <c r="B75" s="1"/>
      <c r="C75" s="177"/>
      <c r="D75" s="179">
        <f t="shared" si="1"/>
        <v>0</v>
      </c>
      <c r="E75" s="177"/>
      <c r="F75" s="177"/>
      <c r="G75" s="177"/>
      <c r="H75" s="177"/>
      <c r="I75" s="177"/>
      <c r="J75" s="177"/>
      <c r="K75" s="177"/>
    </row>
    <row r="76" spans="1:11">
      <c r="A76" s="14"/>
      <c r="B76" s="1"/>
      <c r="C76" s="177"/>
      <c r="D76" s="179">
        <f t="shared" si="1"/>
        <v>0</v>
      </c>
      <c r="E76" s="177"/>
      <c r="F76" s="177"/>
      <c r="G76" s="177"/>
      <c r="H76" s="177"/>
      <c r="I76" s="177"/>
      <c r="J76" s="177"/>
      <c r="K76" s="177"/>
    </row>
    <row r="77" spans="1:11">
      <c r="A77" s="14"/>
      <c r="B77" s="1"/>
      <c r="C77" s="177"/>
      <c r="D77" s="179">
        <f t="shared" si="1"/>
        <v>0</v>
      </c>
      <c r="E77" s="177"/>
      <c r="F77" s="177"/>
      <c r="G77" s="177"/>
      <c r="H77" s="177"/>
      <c r="I77" s="177"/>
      <c r="J77" s="177"/>
      <c r="K77" s="177"/>
    </row>
    <row r="78" spans="1:11">
      <c r="A78" s="14"/>
      <c r="B78" s="1"/>
      <c r="C78" s="177"/>
      <c r="D78" s="179">
        <f t="shared" si="1"/>
        <v>0</v>
      </c>
      <c r="E78" s="177"/>
      <c r="F78" s="177"/>
      <c r="G78" s="177"/>
      <c r="H78" s="177"/>
      <c r="I78" s="177"/>
      <c r="J78" s="177"/>
      <c r="K78" s="177"/>
    </row>
    <row r="79" spans="1:11">
      <c r="A79" s="14"/>
      <c r="B79" s="1"/>
      <c r="C79" s="177"/>
      <c r="D79" s="179">
        <f t="shared" si="1"/>
        <v>0</v>
      </c>
      <c r="E79" s="177"/>
      <c r="F79" s="177"/>
      <c r="G79" s="177"/>
      <c r="H79" s="177"/>
      <c r="I79" s="177"/>
      <c r="J79" s="177"/>
      <c r="K79" s="177"/>
    </row>
    <row r="80" spans="1:11" ht="20.100000000000001" customHeight="1">
      <c r="A80" s="14"/>
      <c r="B80" s="1"/>
      <c r="C80" s="177"/>
      <c r="D80" s="179">
        <f t="shared" si="1"/>
        <v>0</v>
      </c>
      <c r="E80" s="177"/>
      <c r="F80" s="177"/>
      <c r="G80" s="177"/>
      <c r="H80" s="177"/>
      <c r="I80" s="177"/>
      <c r="J80" s="177"/>
      <c r="K80" s="177"/>
    </row>
    <row r="81" spans="1:11">
      <c r="A81" s="14"/>
      <c r="B81" s="1"/>
      <c r="C81" s="177"/>
      <c r="D81" s="179">
        <f t="shared" si="1"/>
        <v>0</v>
      </c>
      <c r="E81" s="177"/>
      <c r="F81" s="177"/>
      <c r="G81" s="177"/>
      <c r="H81" s="177"/>
      <c r="I81" s="177"/>
      <c r="J81" s="177"/>
      <c r="K81" s="177"/>
    </row>
    <row r="82" spans="1:11" ht="20.100000000000001" customHeight="1">
      <c r="A82" s="14"/>
      <c r="B82" s="1"/>
      <c r="C82" s="177"/>
      <c r="D82" s="179">
        <f t="shared" si="1"/>
        <v>0</v>
      </c>
      <c r="E82" s="177"/>
      <c r="F82" s="177"/>
      <c r="G82" s="177"/>
      <c r="H82" s="177"/>
      <c r="I82" s="177"/>
      <c r="J82" s="177"/>
      <c r="K82" s="177"/>
    </row>
    <row r="83" spans="1:11">
      <c r="A83" s="14"/>
      <c r="B83" s="1"/>
      <c r="C83" s="177"/>
      <c r="D83" s="179">
        <f t="shared" si="1"/>
        <v>0</v>
      </c>
      <c r="E83" s="177"/>
      <c r="F83" s="177"/>
      <c r="G83" s="177"/>
      <c r="H83" s="177"/>
      <c r="I83" s="177"/>
      <c r="J83" s="177"/>
      <c r="K83" s="177"/>
    </row>
    <row r="84" spans="1:11">
      <c r="A84" s="14"/>
      <c r="B84" s="1"/>
      <c r="C84" s="177"/>
      <c r="D84" s="179">
        <f t="shared" si="1"/>
        <v>0</v>
      </c>
      <c r="E84" s="177"/>
      <c r="F84" s="177"/>
      <c r="G84" s="177"/>
      <c r="H84" s="177"/>
      <c r="I84" s="177"/>
      <c r="J84" s="177"/>
      <c r="K84" s="177"/>
    </row>
    <row r="85" spans="1:11">
      <c r="A85" s="14"/>
      <c r="B85" s="1"/>
      <c r="C85" s="177"/>
      <c r="D85" s="179">
        <f t="shared" si="1"/>
        <v>0</v>
      </c>
      <c r="E85" s="177"/>
      <c r="F85" s="177"/>
      <c r="G85" s="177"/>
      <c r="H85" s="177"/>
      <c r="I85" s="177"/>
      <c r="J85" s="177"/>
      <c r="K85" s="177"/>
    </row>
    <row r="86" spans="1:11">
      <c r="A86" s="14"/>
      <c r="B86" s="1"/>
      <c r="C86" s="177"/>
      <c r="D86" s="179">
        <f t="shared" si="1"/>
        <v>0</v>
      </c>
      <c r="E86" s="177"/>
      <c r="F86" s="177"/>
      <c r="G86" s="177"/>
      <c r="H86" s="177"/>
      <c r="I86" s="177"/>
      <c r="J86" s="177"/>
      <c r="K86" s="177"/>
    </row>
    <row r="87" spans="1:11">
      <c r="A87" s="14"/>
      <c r="B87" s="1"/>
      <c r="C87" s="177"/>
      <c r="D87" s="179">
        <f t="shared" si="1"/>
        <v>0</v>
      </c>
      <c r="E87" s="177"/>
      <c r="F87" s="177"/>
      <c r="G87" s="177"/>
      <c r="H87" s="177"/>
      <c r="I87" s="177"/>
      <c r="J87" s="177"/>
      <c r="K87" s="177"/>
    </row>
    <row r="88" spans="1:11" ht="20.100000000000001" customHeight="1">
      <c r="A88" s="14"/>
      <c r="B88" s="1"/>
      <c r="C88" s="177"/>
      <c r="D88" s="179">
        <f t="shared" si="1"/>
        <v>0</v>
      </c>
      <c r="E88" s="177"/>
      <c r="F88" s="177"/>
      <c r="G88" s="177"/>
      <c r="H88" s="177"/>
      <c r="I88" s="177"/>
      <c r="J88" s="177"/>
      <c r="K88" s="177"/>
    </row>
    <row r="89" spans="1:11" ht="20.100000000000001" customHeight="1">
      <c r="A89" s="14"/>
      <c r="B89" s="1"/>
      <c r="C89" s="177"/>
      <c r="D89" s="179">
        <f t="shared" si="1"/>
        <v>0</v>
      </c>
      <c r="E89" s="177"/>
      <c r="F89" s="177"/>
      <c r="G89" s="177"/>
      <c r="H89" s="177"/>
      <c r="I89" s="177"/>
      <c r="J89" s="177"/>
      <c r="K89" s="177"/>
    </row>
    <row r="90" spans="1:11" ht="20.100000000000001" customHeight="1">
      <c r="A90" s="14"/>
      <c r="B90" s="1"/>
      <c r="C90" s="177"/>
      <c r="D90" s="179">
        <f t="shared" si="1"/>
        <v>0</v>
      </c>
      <c r="E90" s="177"/>
      <c r="F90" s="177"/>
      <c r="G90" s="177"/>
      <c r="H90" s="177"/>
      <c r="I90" s="177"/>
      <c r="J90" s="177"/>
      <c r="K90" s="177"/>
    </row>
    <row r="91" spans="1:11" ht="20.100000000000001" customHeight="1">
      <c r="A91" s="14"/>
      <c r="B91" s="1"/>
      <c r="C91" s="177"/>
      <c r="D91" s="179">
        <f t="shared" si="1"/>
        <v>0</v>
      </c>
      <c r="E91" s="177"/>
      <c r="F91" s="177"/>
      <c r="G91" s="177"/>
      <c r="H91" s="177"/>
      <c r="I91" s="177"/>
      <c r="J91" s="177"/>
      <c r="K91" s="177"/>
    </row>
    <row r="92" spans="1:11" ht="20.100000000000001" customHeight="1">
      <c r="A92" s="14"/>
      <c r="B92" s="1"/>
      <c r="C92" s="177"/>
      <c r="D92" s="179">
        <f t="shared" si="1"/>
        <v>0</v>
      </c>
      <c r="E92" s="177"/>
      <c r="F92" s="177"/>
      <c r="G92" s="177"/>
      <c r="H92" s="177"/>
      <c r="I92" s="177"/>
      <c r="J92" s="177"/>
      <c r="K92" s="177"/>
    </row>
    <row r="93" spans="1:11" ht="20.100000000000001" customHeight="1">
      <c r="A93" s="14"/>
      <c r="B93" s="1"/>
      <c r="C93" s="177"/>
      <c r="D93" s="179">
        <f t="shared" si="1"/>
        <v>0</v>
      </c>
      <c r="E93" s="177"/>
      <c r="F93" s="177"/>
      <c r="G93" s="177"/>
      <c r="H93" s="177"/>
      <c r="I93" s="177"/>
      <c r="J93" s="177"/>
      <c r="K93" s="177"/>
    </row>
    <row r="94" spans="1:11" ht="20.100000000000001" customHeight="1">
      <c r="A94" s="14"/>
      <c r="B94" s="1"/>
      <c r="C94" s="177"/>
      <c r="D94" s="179">
        <f t="shared" si="1"/>
        <v>0</v>
      </c>
      <c r="E94" s="177"/>
      <c r="F94" s="177"/>
      <c r="G94" s="177"/>
      <c r="H94" s="177"/>
      <c r="I94" s="177"/>
      <c r="J94" s="177"/>
      <c r="K94" s="177"/>
    </row>
    <row r="95" spans="1:11" ht="20.100000000000001" customHeight="1">
      <c r="A95" s="14"/>
      <c r="B95" s="1"/>
      <c r="C95" s="177"/>
      <c r="D95" s="179">
        <f t="shared" si="1"/>
        <v>0</v>
      </c>
      <c r="E95" s="177"/>
      <c r="F95" s="177"/>
      <c r="G95" s="177"/>
      <c r="H95" s="177"/>
      <c r="I95" s="177"/>
      <c r="J95" s="177"/>
      <c r="K95" s="177"/>
    </row>
    <row r="96" spans="1:11">
      <c r="A96" s="14"/>
      <c r="B96" s="1"/>
      <c r="C96" s="177"/>
      <c r="D96" s="179">
        <f t="shared" si="1"/>
        <v>0</v>
      </c>
      <c r="E96" s="177"/>
      <c r="F96" s="177"/>
      <c r="G96" s="177"/>
      <c r="H96" s="177"/>
      <c r="I96" s="177"/>
      <c r="J96" s="177"/>
      <c r="K96" s="177"/>
    </row>
    <row r="97" spans="1:11" ht="20.100000000000001" customHeight="1">
      <c r="A97" s="14"/>
      <c r="B97" s="1"/>
      <c r="C97" s="177"/>
      <c r="D97" s="179">
        <f t="shared" si="1"/>
        <v>0</v>
      </c>
      <c r="E97" s="177"/>
      <c r="F97" s="177"/>
      <c r="G97" s="177"/>
      <c r="H97" s="177"/>
      <c r="I97" s="177"/>
      <c r="J97" s="177"/>
      <c r="K97" s="177"/>
    </row>
    <row r="98" spans="1:11">
      <c r="A98" s="14"/>
      <c r="B98" s="1"/>
      <c r="C98" s="177"/>
      <c r="D98" s="179">
        <f t="shared" si="1"/>
        <v>0</v>
      </c>
      <c r="E98" s="177"/>
      <c r="F98" s="177"/>
      <c r="G98" s="177"/>
      <c r="H98" s="177"/>
      <c r="I98" s="177"/>
      <c r="J98" s="177"/>
      <c r="K98" s="177"/>
    </row>
    <row r="99" spans="1:11" ht="20.100000000000001" customHeight="1">
      <c r="A99" s="14"/>
      <c r="B99" s="1"/>
      <c r="C99" s="177"/>
      <c r="D99" s="179">
        <f t="shared" si="1"/>
        <v>0</v>
      </c>
      <c r="E99" s="177"/>
      <c r="F99" s="177"/>
      <c r="G99" s="177"/>
      <c r="H99" s="177"/>
      <c r="I99" s="177"/>
      <c r="J99" s="177"/>
      <c r="K99" s="177"/>
    </row>
    <row r="100" spans="1:11">
      <c r="A100" s="14"/>
      <c r="B100" s="1"/>
      <c r="C100" s="177"/>
      <c r="D100" s="179">
        <f t="shared" si="1"/>
        <v>0</v>
      </c>
      <c r="E100" s="177"/>
      <c r="F100" s="177"/>
      <c r="G100" s="177"/>
      <c r="H100" s="177"/>
      <c r="I100" s="177"/>
      <c r="J100" s="177"/>
      <c r="K100" s="177"/>
    </row>
    <row r="101" spans="1:11">
      <c r="A101" s="14"/>
      <c r="B101" s="1"/>
      <c r="C101" s="177"/>
      <c r="D101" s="179">
        <f t="shared" si="1"/>
        <v>0</v>
      </c>
      <c r="E101" s="177"/>
      <c r="F101" s="177"/>
      <c r="G101" s="177"/>
      <c r="H101" s="177"/>
      <c r="I101" s="177"/>
      <c r="J101" s="177"/>
      <c r="K101" s="177"/>
    </row>
    <row r="102" spans="1:11">
      <c r="A102" s="14"/>
      <c r="B102" s="1"/>
      <c r="C102" s="177"/>
      <c r="D102" s="179">
        <f t="shared" si="1"/>
        <v>0</v>
      </c>
      <c r="E102" s="177"/>
      <c r="F102" s="177"/>
      <c r="G102" s="177"/>
      <c r="H102" s="177"/>
      <c r="I102" s="177"/>
      <c r="J102" s="177"/>
      <c r="K102" s="177"/>
    </row>
    <row r="103" spans="1:11" ht="20.100000000000001" customHeight="1">
      <c r="A103" s="14"/>
      <c r="B103" s="1"/>
      <c r="C103" s="177"/>
      <c r="D103" s="179">
        <f t="shared" si="1"/>
        <v>0</v>
      </c>
      <c r="E103" s="177"/>
      <c r="F103" s="177"/>
      <c r="G103" s="177"/>
      <c r="H103" s="177"/>
      <c r="I103" s="177"/>
      <c r="J103" s="177"/>
      <c r="K103" s="177"/>
    </row>
    <row r="104" spans="1:11" ht="20.100000000000001" customHeight="1">
      <c r="A104" s="14"/>
      <c r="B104" s="1"/>
      <c r="C104" s="177"/>
      <c r="D104" s="179">
        <f t="shared" si="1"/>
        <v>0</v>
      </c>
      <c r="E104" s="177"/>
      <c r="F104" s="177"/>
      <c r="G104" s="177"/>
      <c r="H104" s="177"/>
      <c r="I104" s="177"/>
      <c r="J104" s="177"/>
      <c r="K104" s="177"/>
    </row>
    <row r="105" spans="1:11" ht="20.100000000000001" customHeight="1">
      <c r="A105" s="14"/>
      <c r="B105" s="1"/>
      <c r="C105" s="177"/>
      <c r="D105" s="179">
        <f t="shared" si="1"/>
        <v>0</v>
      </c>
      <c r="E105" s="177"/>
      <c r="F105" s="177"/>
      <c r="G105" s="177"/>
      <c r="H105" s="177"/>
      <c r="I105" s="177"/>
      <c r="J105" s="177"/>
      <c r="K105" s="177"/>
    </row>
    <row r="106" spans="1:11" ht="20.100000000000001" customHeight="1">
      <c r="A106" s="14"/>
      <c r="B106" s="1"/>
      <c r="C106" s="177"/>
      <c r="D106" s="177"/>
      <c r="E106" s="177"/>
      <c r="F106" s="177"/>
      <c r="G106" s="177"/>
      <c r="H106" s="177"/>
      <c r="I106" s="177"/>
      <c r="J106" s="177"/>
      <c r="K106" s="177"/>
    </row>
    <row r="107" spans="1:11">
      <c r="A107" s="14"/>
      <c r="B107" s="1"/>
      <c r="C107" s="177"/>
      <c r="D107" s="177"/>
      <c r="E107" s="177"/>
      <c r="F107" s="177"/>
      <c r="G107" s="177"/>
      <c r="H107" s="177"/>
      <c r="I107" s="177"/>
      <c r="J107" s="177"/>
      <c r="K107" s="177"/>
    </row>
    <row r="108" spans="1:11">
      <c r="A108" s="14"/>
      <c r="B108" s="1"/>
      <c r="C108" s="177"/>
      <c r="D108" s="177"/>
      <c r="E108" s="177"/>
      <c r="F108" s="177"/>
      <c r="G108" s="177"/>
      <c r="H108" s="177"/>
      <c r="I108" s="177"/>
      <c r="J108" s="177"/>
      <c r="K108" s="177"/>
    </row>
    <row r="109" spans="1:11">
      <c r="A109" s="14"/>
      <c r="B109" s="1"/>
      <c r="C109" s="177"/>
      <c r="D109" s="177"/>
      <c r="E109" s="177"/>
      <c r="F109" s="177"/>
      <c r="G109" s="177"/>
      <c r="H109" s="177"/>
      <c r="I109" s="177"/>
      <c r="J109" s="177"/>
      <c r="K109" s="177"/>
    </row>
    <row r="110" spans="1:11" ht="20.100000000000001" customHeight="1">
      <c r="A110" s="14"/>
      <c r="B110" s="1"/>
      <c r="C110" s="177"/>
      <c r="D110" s="177"/>
      <c r="E110" s="177"/>
      <c r="F110" s="177"/>
      <c r="G110" s="177"/>
      <c r="H110" s="177"/>
      <c r="I110" s="177"/>
      <c r="J110" s="177"/>
      <c r="K110" s="177"/>
    </row>
    <row r="111" spans="1:11">
      <c r="A111" s="14"/>
      <c r="B111" s="1"/>
      <c r="C111" s="177"/>
      <c r="D111" s="177"/>
      <c r="E111" s="177"/>
      <c r="F111" s="177"/>
      <c r="G111" s="177"/>
      <c r="H111" s="177"/>
      <c r="I111" s="177"/>
      <c r="J111" s="177"/>
      <c r="K111" s="177"/>
    </row>
    <row r="112" spans="1:11">
      <c r="A112" s="14"/>
      <c r="B112" s="1"/>
      <c r="C112" s="177"/>
      <c r="D112" s="177"/>
      <c r="E112" s="177"/>
      <c r="F112" s="177"/>
      <c r="G112" s="177"/>
      <c r="H112" s="177"/>
      <c r="I112" s="177"/>
      <c r="J112" s="177"/>
      <c r="K112" s="177"/>
    </row>
    <row r="113" spans="1:11">
      <c r="A113" s="14"/>
      <c r="B113" s="1"/>
      <c r="C113" s="177"/>
      <c r="D113" s="177"/>
      <c r="E113" s="177"/>
      <c r="F113" s="177"/>
      <c r="G113" s="177"/>
      <c r="H113" s="177"/>
      <c r="I113" s="177"/>
      <c r="J113" s="177"/>
      <c r="K113" s="177"/>
    </row>
    <row r="114" spans="1:11" ht="20.100000000000001" customHeight="1">
      <c r="A114" s="14"/>
      <c r="B114" s="1"/>
      <c r="C114" s="177"/>
      <c r="D114" s="177"/>
      <c r="E114" s="177"/>
      <c r="F114" s="177"/>
      <c r="G114" s="177"/>
      <c r="H114" s="177"/>
      <c r="I114" s="177"/>
      <c r="J114" s="177"/>
      <c r="K114" s="177"/>
    </row>
    <row r="115" spans="1:11" ht="20.100000000000001" customHeight="1">
      <c r="A115" s="14"/>
      <c r="B115" s="1"/>
      <c r="C115" s="177"/>
      <c r="D115" s="177"/>
      <c r="E115" s="177"/>
      <c r="F115" s="177"/>
      <c r="G115" s="177"/>
      <c r="H115" s="177"/>
      <c r="I115" s="177"/>
      <c r="J115" s="177"/>
      <c r="K115" s="177"/>
    </row>
    <row r="116" spans="1:11">
      <c r="A116" s="14"/>
      <c r="B116" s="1"/>
      <c r="C116" s="177"/>
      <c r="D116" s="177"/>
      <c r="E116" s="177"/>
      <c r="F116" s="177"/>
      <c r="G116" s="177"/>
      <c r="H116" s="177"/>
      <c r="I116" s="177"/>
      <c r="J116" s="177"/>
      <c r="K116" s="177"/>
    </row>
    <row r="117" spans="1:11">
      <c r="A117" s="14"/>
      <c r="B117" s="1"/>
      <c r="C117" s="177"/>
      <c r="D117" s="177"/>
      <c r="E117" s="177"/>
      <c r="F117" s="177"/>
      <c r="G117" s="177"/>
      <c r="H117" s="177"/>
      <c r="I117" s="177"/>
      <c r="J117" s="177"/>
      <c r="K117" s="177"/>
    </row>
    <row r="118" spans="1:11">
      <c r="A118" s="14"/>
      <c r="B118" s="1"/>
      <c r="C118" s="177"/>
      <c r="D118" s="177"/>
      <c r="E118" s="177"/>
      <c r="F118" s="177"/>
      <c r="G118" s="177"/>
      <c r="H118" s="177"/>
      <c r="I118" s="177"/>
      <c r="J118" s="177"/>
      <c r="K118" s="177"/>
    </row>
    <row r="119" spans="1:11">
      <c r="A119" s="14"/>
      <c r="B119" s="1"/>
      <c r="C119" s="177"/>
      <c r="D119" s="177"/>
      <c r="E119" s="177"/>
      <c r="F119" s="177"/>
      <c r="G119" s="177"/>
      <c r="H119" s="177"/>
      <c r="I119" s="177"/>
      <c r="J119" s="177"/>
      <c r="K119" s="177"/>
    </row>
    <row r="120" spans="1:11">
      <c r="A120" s="14"/>
      <c r="B120" s="1"/>
      <c r="C120" s="177"/>
      <c r="D120" s="177"/>
      <c r="E120" s="177"/>
      <c r="F120" s="177"/>
      <c r="G120" s="177"/>
      <c r="H120" s="177"/>
      <c r="I120" s="177"/>
      <c r="J120" s="177"/>
      <c r="K120" s="177"/>
    </row>
    <row r="121" spans="1:11">
      <c r="A121" s="14"/>
      <c r="B121" s="1"/>
      <c r="C121" s="177"/>
      <c r="D121" s="177"/>
      <c r="E121" s="177"/>
      <c r="F121" s="177"/>
      <c r="G121" s="177"/>
      <c r="H121" s="177"/>
      <c r="I121" s="177"/>
      <c r="J121" s="177"/>
      <c r="K121" s="177"/>
    </row>
    <row r="122" spans="1:11" ht="20.100000000000001" customHeight="1">
      <c r="A122" s="14"/>
      <c r="B122" s="1"/>
      <c r="C122" s="177"/>
      <c r="D122" s="177"/>
      <c r="E122" s="177"/>
      <c r="F122" s="177"/>
      <c r="G122" s="177"/>
      <c r="H122" s="177"/>
      <c r="I122" s="177"/>
      <c r="J122" s="177"/>
      <c r="K122" s="177"/>
    </row>
    <row r="123" spans="1:11" ht="20.100000000000001" customHeight="1">
      <c r="A123" s="14"/>
      <c r="B123" s="1"/>
      <c r="C123" s="177"/>
      <c r="D123" s="177"/>
      <c r="E123" s="177"/>
      <c r="F123" s="177"/>
      <c r="G123" s="177"/>
      <c r="H123" s="177"/>
      <c r="I123" s="177"/>
      <c r="J123" s="177"/>
      <c r="K123" s="177"/>
    </row>
    <row r="124" spans="1:11" ht="20.100000000000001" customHeight="1">
      <c r="A124" s="14"/>
      <c r="B124" s="1"/>
      <c r="C124" s="177"/>
      <c r="D124" s="177"/>
      <c r="E124" s="177"/>
      <c r="F124" s="177"/>
      <c r="G124" s="177"/>
      <c r="H124" s="177"/>
      <c r="I124" s="177"/>
      <c r="J124" s="177"/>
      <c r="K124" s="177"/>
    </row>
    <row r="125" spans="1:11" ht="20.100000000000001" customHeight="1">
      <c r="A125" s="14"/>
      <c r="B125" s="1"/>
      <c r="C125" s="177"/>
      <c r="D125" s="177"/>
      <c r="E125" s="177"/>
      <c r="F125" s="177"/>
      <c r="G125" s="177"/>
      <c r="H125" s="177"/>
      <c r="I125" s="177"/>
      <c r="J125" s="177"/>
      <c r="K125" s="177"/>
    </row>
    <row r="126" spans="1:11">
      <c r="A126" s="14"/>
      <c r="B126" s="1"/>
      <c r="C126" s="177"/>
      <c r="D126" s="177"/>
      <c r="E126" s="177"/>
      <c r="F126" s="177"/>
      <c r="G126" s="177"/>
      <c r="H126" s="177"/>
      <c r="I126" s="177"/>
      <c r="J126" s="177"/>
      <c r="K126" s="177"/>
    </row>
    <row r="127" spans="1:11" ht="20.100000000000001" customHeight="1">
      <c r="A127" s="14"/>
      <c r="B127" s="1"/>
      <c r="C127" s="177"/>
      <c r="D127" s="177"/>
      <c r="E127" s="177"/>
      <c r="F127" s="177"/>
      <c r="G127" s="177"/>
      <c r="H127" s="177"/>
      <c r="I127" s="177"/>
      <c r="J127" s="177"/>
      <c r="K127" s="177"/>
    </row>
    <row r="128" spans="1:11" ht="20.100000000000001" customHeight="1">
      <c r="A128" s="14"/>
      <c r="B128" s="1"/>
      <c r="C128" s="177"/>
      <c r="D128" s="177"/>
      <c r="E128" s="177"/>
      <c r="F128" s="177"/>
      <c r="G128" s="177"/>
      <c r="H128" s="177"/>
      <c r="I128" s="177"/>
      <c r="J128" s="177"/>
      <c r="K128" s="177"/>
    </row>
    <row r="129" spans="1:11" ht="20.100000000000001" customHeight="1">
      <c r="A129" s="14"/>
      <c r="B129" s="1"/>
      <c r="C129" s="177"/>
      <c r="D129" s="177"/>
      <c r="E129" s="177"/>
      <c r="F129" s="177"/>
      <c r="G129" s="177"/>
      <c r="H129" s="177"/>
      <c r="I129" s="177"/>
      <c r="J129" s="177"/>
      <c r="K129" s="177"/>
    </row>
    <row r="130" spans="1:11" ht="20.100000000000001" customHeight="1">
      <c r="A130" s="14"/>
      <c r="B130" s="1"/>
      <c r="C130" s="177"/>
      <c r="D130" s="177"/>
      <c r="E130" s="177"/>
      <c r="F130" s="177"/>
      <c r="G130" s="177"/>
      <c r="H130" s="177"/>
      <c r="I130" s="177"/>
      <c r="J130" s="177"/>
      <c r="K130" s="177"/>
    </row>
    <row r="131" spans="1:11" ht="20.100000000000001" customHeight="1">
      <c r="A131" s="14"/>
      <c r="B131" s="1"/>
      <c r="C131" s="177"/>
      <c r="D131" s="177"/>
      <c r="E131" s="177"/>
      <c r="F131" s="177"/>
      <c r="G131" s="177"/>
      <c r="H131" s="177"/>
      <c r="I131" s="177"/>
      <c r="J131" s="177"/>
      <c r="K131" s="177"/>
    </row>
    <row r="132" spans="1:11" ht="20.100000000000001" customHeight="1">
      <c r="A132" s="14"/>
      <c r="B132" s="1"/>
      <c r="C132" s="177"/>
      <c r="D132" s="177"/>
      <c r="E132" s="177"/>
      <c r="F132" s="177"/>
      <c r="G132" s="177"/>
      <c r="H132" s="177"/>
      <c r="I132" s="177"/>
      <c r="J132" s="177"/>
      <c r="K132" s="177"/>
    </row>
    <row r="133" spans="1:11" ht="20.100000000000001" customHeight="1">
      <c r="A133" s="14"/>
      <c r="B133" s="1"/>
      <c r="C133" s="177"/>
      <c r="D133" s="177"/>
      <c r="E133" s="177"/>
      <c r="F133" s="177"/>
      <c r="G133" s="177"/>
      <c r="H133" s="177"/>
      <c r="I133" s="177"/>
      <c r="J133" s="177"/>
      <c r="K133" s="177"/>
    </row>
    <row r="134" spans="1:11" ht="20.100000000000001" customHeight="1">
      <c r="A134" s="14"/>
      <c r="B134" s="1"/>
      <c r="C134" s="177"/>
      <c r="D134" s="177"/>
      <c r="E134" s="177"/>
      <c r="F134" s="177"/>
      <c r="G134" s="177"/>
      <c r="H134" s="177"/>
      <c r="I134" s="177"/>
      <c r="J134" s="177"/>
      <c r="K134" s="177"/>
    </row>
    <row r="135" spans="1:11">
      <c r="A135" s="14"/>
      <c r="B135" s="1"/>
      <c r="C135" s="177"/>
      <c r="D135" s="177"/>
      <c r="E135" s="177"/>
      <c r="F135" s="177"/>
      <c r="G135" s="177"/>
      <c r="H135" s="177"/>
      <c r="I135" s="177"/>
      <c r="J135" s="177"/>
      <c r="K135" s="177"/>
    </row>
    <row r="136" spans="1:11" ht="20.100000000000001" customHeight="1">
      <c r="A136" s="14"/>
      <c r="B136" s="1"/>
      <c r="C136" s="177"/>
      <c r="D136" s="177"/>
      <c r="E136" s="177"/>
      <c r="F136" s="177"/>
      <c r="G136" s="177"/>
      <c r="H136" s="177"/>
      <c r="I136" s="177"/>
      <c r="J136" s="177"/>
      <c r="K136" s="177"/>
    </row>
    <row r="137" spans="1:11">
      <c r="A137" s="14"/>
      <c r="B137" s="1"/>
      <c r="C137" s="177"/>
      <c r="D137" s="177"/>
      <c r="E137" s="177"/>
      <c r="F137" s="177"/>
      <c r="G137" s="177"/>
      <c r="H137" s="177"/>
      <c r="I137" s="177"/>
      <c r="J137" s="177"/>
      <c r="K137" s="177"/>
    </row>
    <row r="138" spans="1:11">
      <c r="A138" s="14"/>
      <c r="B138" s="1"/>
      <c r="C138" s="177"/>
      <c r="D138" s="177"/>
      <c r="E138" s="177"/>
      <c r="F138" s="177"/>
      <c r="G138" s="177"/>
      <c r="H138" s="177"/>
      <c r="I138" s="177"/>
      <c r="J138" s="177"/>
      <c r="K138" s="177"/>
    </row>
    <row r="139" spans="1:11">
      <c r="A139" s="14"/>
      <c r="C139" s="177"/>
      <c r="D139" s="177"/>
      <c r="E139" s="177"/>
      <c r="F139" s="177"/>
      <c r="G139" s="177"/>
      <c r="H139" s="177"/>
      <c r="I139" s="177"/>
      <c r="J139" s="177"/>
      <c r="K139" s="177"/>
    </row>
    <row r="140" spans="1:11">
      <c r="A140" s="14"/>
      <c r="C140" s="177"/>
      <c r="D140" s="177"/>
      <c r="E140" s="177"/>
      <c r="F140" s="177"/>
      <c r="G140" s="177"/>
      <c r="H140" s="177"/>
      <c r="I140" s="177"/>
      <c r="J140" s="177"/>
      <c r="K140" s="177"/>
    </row>
    <row r="141" spans="1:11">
      <c r="A141" s="14"/>
      <c r="C141" s="177"/>
      <c r="D141" s="177"/>
      <c r="E141" s="177"/>
      <c r="F141" s="177"/>
      <c r="G141" s="177"/>
      <c r="H141" s="177"/>
      <c r="I141" s="177"/>
      <c r="J141" s="177"/>
      <c r="K141" s="177"/>
    </row>
    <row r="142" spans="1:11">
      <c r="A142" s="14"/>
      <c r="C142" s="177"/>
      <c r="D142" s="177"/>
      <c r="E142" s="177"/>
      <c r="F142" s="177"/>
      <c r="G142" s="177"/>
      <c r="H142" s="177"/>
      <c r="I142" s="177"/>
      <c r="J142" s="177"/>
      <c r="K142" s="177"/>
    </row>
    <row r="143" spans="1:11">
      <c r="A143" s="14"/>
      <c r="C143" s="177"/>
      <c r="D143" s="177"/>
      <c r="E143" s="177"/>
      <c r="F143" s="177"/>
      <c r="G143" s="177"/>
      <c r="H143" s="177"/>
      <c r="I143" s="177"/>
      <c r="J143" s="177"/>
      <c r="K143" s="177"/>
    </row>
    <row r="144" spans="1:11">
      <c r="A144" s="14"/>
      <c r="C144" s="177"/>
      <c r="D144" s="177"/>
      <c r="E144" s="177"/>
      <c r="F144" s="177"/>
      <c r="G144" s="177"/>
      <c r="H144" s="177"/>
      <c r="I144" s="177"/>
      <c r="J144" s="177"/>
      <c r="K144" s="177"/>
    </row>
    <row r="145" spans="1:11">
      <c r="A145" s="14"/>
      <c r="C145" s="177"/>
      <c r="D145" s="177"/>
      <c r="E145" s="177"/>
      <c r="F145" s="177"/>
      <c r="G145" s="177"/>
      <c r="H145" s="177"/>
      <c r="I145" s="177"/>
      <c r="J145" s="177"/>
      <c r="K145" s="177"/>
    </row>
    <row r="146" spans="1:11">
      <c r="A146" s="14"/>
      <c r="C146" s="177"/>
      <c r="D146" s="177"/>
      <c r="E146" s="177"/>
      <c r="F146" s="177"/>
      <c r="G146" s="177"/>
      <c r="H146" s="177"/>
      <c r="I146" s="177"/>
      <c r="J146" s="177"/>
      <c r="K146" s="177"/>
    </row>
    <row r="147" spans="1:11">
      <c r="A147" s="14"/>
      <c r="C147" s="177"/>
      <c r="D147" s="177"/>
      <c r="E147" s="177"/>
      <c r="F147" s="177"/>
      <c r="G147" s="177"/>
      <c r="H147" s="177"/>
      <c r="I147" s="177"/>
      <c r="J147" s="177"/>
      <c r="K147" s="177"/>
    </row>
    <row r="148" spans="1:11">
      <c r="A148" s="14"/>
      <c r="C148" s="177"/>
      <c r="D148" s="177"/>
      <c r="E148" s="177"/>
      <c r="F148" s="177"/>
      <c r="G148" s="177"/>
      <c r="H148" s="177"/>
      <c r="I148" s="177"/>
      <c r="J148" s="177"/>
      <c r="K148" s="177"/>
    </row>
    <row r="149" spans="1:11">
      <c r="A149" s="14"/>
      <c r="C149" s="177"/>
      <c r="D149" s="177"/>
      <c r="E149" s="177"/>
      <c r="F149" s="177"/>
      <c r="G149" s="177"/>
      <c r="H149" s="177"/>
      <c r="I149" s="177"/>
      <c r="J149" s="177"/>
      <c r="K149" s="177"/>
    </row>
    <row r="150" spans="1:11">
      <c r="A150" s="14"/>
      <c r="C150" s="177"/>
      <c r="D150" s="177"/>
      <c r="E150" s="177"/>
      <c r="F150" s="177"/>
      <c r="G150" s="177"/>
      <c r="H150" s="177"/>
      <c r="I150" s="177"/>
      <c r="J150" s="177"/>
      <c r="K150" s="177"/>
    </row>
    <row r="151" spans="1:11">
      <c r="A151" s="14"/>
      <c r="C151" s="177"/>
      <c r="D151" s="177"/>
      <c r="E151" s="177"/>
      <c r="F151" s="177"/>
      <c r="G151" s="177"/>
      <c r="H151" s="177"/>
      <c r="I151" s="177"/>
      <c r="J151" s="177"/>
      <c r="K151" s="177"/>
    </row>
    <row r="152" spans="1:11">
      <c r="A152" s="14"/>
      <c r="C152" s="177"/>
      <c r="D152" s="177"/>
      <c r="E152" s="177"/>
      <c r="F152" s="177"/>
      <c r="G152" s="177"/>
      <c r="H152" s="177"/>
      <c r="I152" s="177"/>
      <c r="J152" s="177"/>
      <c r="K152" s="177"/>
    </row>
    <row r="153" spans="1:11">
      <c r="A153" s="14"/>
      <c r="C153" s="177"/>
      <c r="D153" s="177"/>
      <c r="E153" s="177"/>
      <c r="F153" s="177"/>
      <c r="G153" s="177"/>
      <c r="H153" s="177"/>
      <c r="I153" s="177"/>
      <c r="J153" s="177"/>
      <c r="K153" s="177"/>
    </row>
    <row r="154" spans="1:11">
      <c r="A154" s="14"/>
      <c r="C154" s="177"/>
      <c r="D154" s="177"/>
      <c r="E154" s="177"/>
      <c r="F154" s="177"/>
      <c r="G154" s="177"/>
      <c r="H154" s="177"/>
      <c r="I154" s="177"/>
      <c r="J154" s="177"/>
      <c r="K154" s="177"/>
    </row>
    <row r="155" spans="1:11">
      <c r="A155" s="14"/>
      <c r="C155" s="177"/>
      <c r="D155" s="177"/>
      <c r="E155" s="177"/>
      <c r="F155" s="177"/>
      <c r="G155" s="177"/>
      <c r="H155" s="177"/>
      <c r="I155" s="177"/>
      <c r="J155" s="177"/>
      <c r="K155" s="177"/>
    </row>
    <row r="156" spans="1:11">
      <c r="A156" s="14"/>
      <c r="C156" s="177"/>
      <c r="D156" s="177"/>
      <c r="E156" s="177"/>
      <c r="F156" s="177"/>
      <c r="G156" s="177"/>
      <c r="H156" s="177"/>
      <c r="I156" s="177"/>
      <c r="J156" s="177"/>
      <c r="K156" s="177"/>
    </row>
    <row r="157" spans="1:11">
      <c r="A157" s="14"/>
      <c r="C157" s="177"/>
      <c r="D157" s="177"/>
      <c r="E157" s="177"/>
      <c r="F157" s="177"/>
      <c r="G157" s="177"/>
      <c r="H157" s="177"/>
      <c r="I157" s="177"/>
      <c r="J157" s="177"/>
      <c r="K157" s="177"/>
    </row>
    <row r="158" spans="1:11">
      <c r="A158" s="14"/>
      <c r="C158" s="177"/>
      <c r="D158" s="177"/>
      <c r="E158" s="177"/>
      <c r="F158" s="177"/>
      <c r="G158" s="177"/>
      <c r="H158" s="177"/>
      <c r="I158" s="177"/>
      <c r="J158" s="177"/>
      <c r="K158" s="177"/>
    </row>
    <row r="159" spans="1:11">
      <c r="A159" s="14"/>
      <c r="C159" s="177"/>
      <c r="D159" s="177"/>
      <c r="E159" s="177"/>
      <c r="F159" s="177"/>
      <c r="G159" s="177"/>
      <c r="H159" s="177"/>
      <c r="I159" s="177"/>
      <c r="J159" s="177"/>
      <c r="K159" s="177"/>
    </row>
    <row r="160" spans="1:11">
      <c r="A160" s="14"/>
      <c r="C160" s="177"/>
      <c r="D160" s="177"/>
      <c r="E160" s="177"/>
      <c r="F160" s="177"/>
      <c r="G160" s="177"/>
      <c r="H160" s="177"/>
      <c r="I160" s="177"/>
      <c r="J160" s="177"/>
      <c r="K160" s="177"/>
    </row>
    <row r="161" spans="1:11">
      <c r="A161" s="14"/>
      <c r="C161" s="177"/>
      <c r="D161" s="177"/>
      <c r="E161" s="177"/>
      <c r="F161" s="177"/>
      <c r="G161" s="177"/>
      <c r="H161" s="177"/>
      <c r="I161" s="177"/>
      <c r="J161" s="177"/>
      <c r="K161" s="177"/>
    </row>
    <row r="162" spans="1:11">
      <c r="A162" s="14"/>
      <c r="C162" s="177"/>
      <c r="D162" s="177"/>
      <c r="E162" s="177"/>
      <c r="F162" s="177"/>
      <c r="G162" s="177"/>
      <c r="H162" s="177"/>
      <c r="I162" s="177"/>
      <c r="J162" s="177"/>
      <c r="K162" s="177"/>
    </row>
    <row r="163" spans="1:11">
      <c r="A163" s="14"/>
      <c r="C163" s="177"/>
      <c r="D163" s="177"/>
      <c r="E163" s="177"/>
      <c r="F163" s="177"/>
      <c r="G163" s="177"/>
      <c r="H163" s="177"/>
      <c r="I163" s="177"/>
      <c r="J163" s="177"/>
      <c r="K163" s="177"/>
    </row>
    <row r="164" spans="1:11">
      <c r="A164" s="14"/>
      <c r="C164" s="177"/>
      <c r="D164" s="177"/>
      <c r="E164" s="177"/>
      <c r="F164" s="177"/>
      <c r="G164" s="177"/>
      <c r="H164" s="177"/>
      <c r="I164" s="177"/>
      <c r="J164" s="177"/>
      <c r="K164" s="177"/>
    </row>
    <row r="165" spans="1:11">
      <c r="A165" s="14"/>
    </row>
  </sheetData>
  <autoFilter ref="B6:B65"/>
  <customSheetViews>
    <customSheetView guid="{0844CA05-8743-4C94-A064-2B8F7267080E}" showPageBreaks="1" view="pageBreakPreview">
      <pane ySplit="6" topLeftCell="A43" activePane="bottomLeft" state="frozen"/>
      <selection pane="bottomLeft" activeCell="K13" sqref="K13"/>
      <rowBreaks count="2" manualBreakCount="2">
        <brk id="48" max="16383" man="1"/>
        <brk id="112" max="11" man="1"/>
      </rowBreaks>
      <pageMargins left="0.7" right="0.7" top="0.75" bottom="0.75" header="0.3" footer="0.3"/>
      <pageSetup scale="56" orientation="portrait" r:id="rId1"/>
    </customSheetView>
    <customSheetView guid="{257C13E9-7F11-4D3D-B195-760B62ED7EA1}" showPageBreaks="1" view="pageBreakPreview">
      <pane ySplit="6" topLeftCell="A43" activePane="bottomLeft" state="frozen"/>
      <selection pane="bottomLeft" activeCell="K13" sqref="K13"/>
      <rowBreaks count="2" manualBreakCount="2">
        <brk id="48" max="16383" man="1"/>
        <brk id="112" max="11" man="1"/>
      </rowBreaks>
      <pageMargins left="0.7" right="0.7" top="0.75" bottom="0.75" header="0.3" footer="0.3"/>
      <pageSetup scale="56" orientation="portrait" r:id="rId2"/>
    </customSheetView>
    <customSheetView guid="{7009FCE3-6810-450D-8A6C-9CEA3E9B616C}" showPageBreaks="1" view="pageBreakPreview">
      <pane ySplit="5" topLeftCell="A43" activePane="bottomLeft" state="frozen"/>
      <selection pane="bottomLeft" activeCell="K13" sqref="K13"/>
      <rowBreaks count="2" manualBreakCount="2">
        <brk id="48" max="16383" man="1"/>
        <brk id="113" max="11" man="1"/>
      </rowBreaks>
      <pageMargins left="0.7" right="0.7" top="0.75" bottom="0.75" header="0.3" footer="0.3"/>
      <pageSetup scale="56" orientation="portrait" r:id="rId3"/>
    </customSheetView>
  </customSheetViews>
  <mergeCells count="54">
    <mergeCell ref="A27:A28"/>
    <mergeCell ref="C28:J28"/>
    <mergeCell ref="C18:J18"/>
    <mergeCell ref="A5:B5"/>
    <mergeCell ref="G57:I57"/>
    <mergeCell ref="C55:J55"/>
    <mergeCell ref="C52:J52"/>
    <mergeCell ref="C51:J51"/>
    <mergeCell ref="C5:F5"/>
    <mergeCell ref="C8:J8"/>
    <mergeCell ref="H21:J21"/>
    <mergeCell ref="H26:J26"/>
    <mergeCell ref="C41:J41"/>
    <mergeCell ref="C25:J25"/>
    <mergeCell ref="H39:J39"/>
    <mergeCell ref="C7:J7"/>
    <mergeCell ref="C30:J30"/>
    <mergeCell ref="H17:J17"/>
    <mergeCell ref="G3:H3"/>
    <mergeCell ref="C23:J23"/>
    <mergeCell ref="H13:J13"/>
    <mergeCell ref="C14:J14"/>
    <mergeCell ref="C44:J44"/>
    <mergeCell ref="C48:J48"/>
    <mergeCell ref="A1:L1"/>
    <mergeCell ref="A2:B2"/>
    <mergeCell ref="C2:F2"/>
    <mergeCell ref="G2:H2"/>
    <mergeCell ref="I2:J2"/>
    <mergeCell ref="K2:L2"/>
    <mergeCell ref="A4:B4"/>
    <mergeCell ref="C4:F4"/>
    <mergeCell ref="C3:F3"/>
    <mergeCell ref="I4:J4"/>
    <mergeCell ref="G4:H5"/>
    <mergeCell ref="A3:B3"/>
    <mergeCell ref="I3:J3"/>
    <mergeCell ref="I5:J5"/>
    <mergeCell ref="K3:L3"/>
    <mergeCell ref="K4:L4"/>
    <mergeCell ref="K5:L5"/>
    <mergeCell ref="C63:J63"/>
    <mergeCell ref="A62:A63"/>
    <mergeCell ref="C62:J62"/>
    <mergeCell ref="C37:J37"/>
    <mergeCell ref="H35:J35"/>
    <mergeCell ref="H50:J50"/>
    <mergeCell ref="A45:A46"/>
    <mergeCell ref="C40:J40"/>
    <mergeCell ref="A50:A51"/>
    <mergeCell ref="C42:J42"/>
    <mergeCell ref="C59:J59"/>
    <mergeCell ref="C45:J45"/>
    <mergeCell ref="C47:J47"/>
  </mergeCells>
  <pageMargins left="0.7" right="0.7" top="0.75" bottom="0.75" header="0.3" footer="0.3"/>
  <pageSetup scale="41" orientation="portrait" r:id="rId4"/>
  <rowBreaks count="2" manualBreakCount="2">
    <brk id="68" max="16383" man="1"/>
    <brk id="113" max="10" man="1"/>
  </rowBreak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U158"/>
  <sheetViews>
    <sheetView tabSelected="1" zoomScaleNormal="100" workbookViewId="0">
      <pane xSplit="1" ySplit="6" topLeftCell="B88" activePane="bottomRight" state="frozen"/>
      <selection pane="topRight" activeCell="B1" sqref="B1"/>
      <selection pane="bottomLeft" activeCell="A7" sqref="A7"/>
      <selection pane="bottomRight" activeCell="G98" sqref="G98"/>
    </sheetView>
  </sheetViews>
  <sheetFormatPr defaultRowHeight="15.75"/>
  <cols>
    <col min="1" max="1" width="11" style="53" customWidth="1"/>
    <col min="2" max="2" width="10.140625" style="16" customWidth="1"/>
    <col min="3" max="9" width="13.7109375" style="16" customWidth="1"/>
    <col min="10" max="10" width="29.85546875" style="16" customWidth="1"/>
    <col min="11" max="11" width="13.28515625" style="597" customWidth="1"/>
    <col min="12" max="12" width="45.42578125" style="15" customWidth="1"/>
    <col min="13" max="16384" width="9.140625" style="6"/>
  </cols>
  <sheetData>
    <row r="1" spans="1:13" s="3" customFormat="1" ht="30.75" customHeight="1" thickTop="1">
      <c r="A1" s="829" t="s">
        <v>435</v>
      </c>
      <c r="B1" s="830"/>
      <c r="C1" s="830"/>
      <c r="D1" s="830"/>
      <c r="E1" s="830"/>
      <c r="F1" s="830"/>
      <c r="G1" s="830"/>
      <c r="H1" s="830"/>
      <c r="I1" s="830"/>
      <c r="J1" s="830"/>
      <c r="K1" s="830"/>
      <c r="L1" s="831"/>
      <c r="M1" s="2"/>
    </row>
    <row r="2" spans="1:13" ht="20.25" customHeight="1">
      <c r="A2" s="823" t="s">
        <v>157</v>
      </c>
      <c r="B2" s="824"/>
      <c r="C2" s="820">
        <f>+(25+125+78)*25</f>
        <v>5700</v>
      </c>
      <c r="D2" s="821"/>
      <c r="E2" s="821"/>
      <c r="F2" s="822"/>
      <c r="G2" s="992" t="s">
        <v>1485</v>
      </c>
      <c r="H2" s="993"/>
      <c r="I2" s="816" t="s">
        <v>158</v>
      </c>
      <c r="J2" s="817"/>
      <c r="K2" s="1155">
        <v>8</v>
      </c>
      <c r="L2" s="1156"/>
      <c r="M2" s="5"/>
    </row>
    <row r="3" spans="1:13" ht="20.25" customHeight="1">
      <c r="A3" s="823" t="s">
        <v>159</v>
      </c>
      <c r="B3" s="824"/>
      <c r="C3" s="820" t="s">
        <v>1412</v>
      </c>
      <c r="D3" s="821"/>
      <c r="E3" s="821"/>
      <c r="F3" s="822"/>
      <c r="G3" s="844"/>
      <c r="H3" s="845"/>
      <c r="I3" s="816" t="s">
        <v>160</v>
      </c>
      <c r="J3" s="817"/>
      <c r="K3" s="1155" t="s">
        <v>256</v>
      </c>
      <c r="L3" s="1156"/>
      <c r="M3" s="5"/>
    </row>
    <row r="4" spans="1:13" ht="20.25" customHeight="1">
      <c r="A4" s="823" t="s">
        <v>161</v>
      </c>
      <c r="B4" s="824"/>
      <c r="C4" s="820" t="s">
        <v>315</v>
      </c>
      <c r="D4" s="821"/>
      <c r="E4" s="821"/>
      <c r="F4" s="822"/>
      <c r="G4" s="1266"/>
      <c r="H4" s="1267"/>
      <c r="I4" s="816" t="s">
        <v>162</v>
      </c>
      <c r="J4" s="817"/>
      <c r="K4" s="827" t="s">
        <v>1549</v>
      </c>
      <c r="L4" s="828"/>
      <c r="M4" s="5"/>
    </row>
    <row r="5" spans="1:13" ht="33.75" customHeight="1" thickBot="1">
      <c r="A5" s="849" t="s">
        <v>163</v>
      </c>
      <c r="B5" s="850"/>
      <c r="C5" s="846" t="s">
        <v>1550</v>
      </c>
      <c r="D5" s="847"/>
      <c r="E5" s="847"/>
      <c r="F5" s="848"/>
      <c r="G5" s="1227"/>
      <c r="H5" s="1228"/>
      <c r="I5" s="816" t="s">
        <v>255</v>
      </c>
      <c r="J5" s="817"/>
      <c r="K5" s="1258" t="s">
        <v>1400</v>
      </c>
      <c r="L5" s="1259"/>
      <c r="M5" s="5"/>
    </row>
    <row r="6" spans="1:13" s="3" customFormat="1" ht="39" customHeight="1" thickTop="1" thickBot="1">
      <c r="A6" s="8" t="s">
        <v>0</v>
      </c>
      <c r="B6" s="9" t="s">
        <v>1</v>
      </c>
      <c r="C6" s="9" t="s">
        <v>2</v>
      </c>
      <c r="D6" s="9" t="s">
        <v>3</v>
      </c>
      <c r="E6" s="9" t="s">
        <v>4</v>
      </c>
      <c r="F6" s="9" t="s">
        <v>5</v>
      </c>
      <c r="G6" s="9" t="s">
        <v>6</v>
      </c>
      <c r="H6" s="9" t="s">
        <v>7</v>
      </c>
      <c r="I6" s="9" t="s">
        <v>8</v>
      </c>
      <c r="J6" s="9" t="s">
        <v>9</v>
      </c>
      <c r="K6" s="692" t="s">
        <v>1458</v>
      </c>
      <c r="L6" s="10" t="s">
        <v>10</v>
      </c>
      <c r="M6" s="2"/>
    </row>
    <row r="7" spans="1:13" ht="90" customHeight="1" thickTop="1">
      <c r="A7" s="661">
        <v>41365</v>
      </c>
      <c r="B7" s="411" t="s">
        <v>48</v>
      </c>
      <c r="C7" s="1177" t="s">
        <v>526</v>
      </c>
      <c r="D7" s="1177"/>
      <c r="E7" s="1177"/>
      <c r="F7" s="1177"/>
      <c r="G7" s="1177"/>
      <c r="H7" s="1177"/>
      <c r="I7" s="1177"/>
      <c r="J7" s="1177"/>
      <c r="K7" s="683" t="s">
        <v>1072</v>
      </c>
      <c r="L7" s="442" t="s">
        <v>1075</v>
      </c>
    </row>
    <row r="8" spans="1:13" ht="20.100000000000001" customHeight="1">
      <c r="A8" s="81">
        <v>41367</v>
      </c>
      <c r="B8" s="82" t="s">
        <v>116</v>
      </c>
      <c r="C8" s="185"/>
      <c r="D8" s="179"/>
      <c r="E8" s="185"/>
      <c r="F8" s="185"/>
      <c r="G8" s="185"/>
      <c r="H8" s="185">
        <v>2970</v>
      </c>
      <c r="I8" s="185">
        <v>67</v>
      </c>
      <c r="J8" s="185"/>
      <c r="K8" s="185"/>
      <c r="L8" s="84" t="s">
        <v>527</v>
      </c>
    </row>
    <row r="9" spans="1:13" ht="20.100000000000001" customHeight="1">
      <c r="A9" s="81">
        <v>41369</v>
      </c>
      <c r="B9" s="82" t="s">
        <v>11</v>
      </c>
      <c r="C9" s="185">
        <v>250</v>
      </c>
      <c r="D9" s="179">
        <f t="shared" ref="D9:D66" si="0">+C9*(100-E9)/100</f>
        <v>245</v>
      </c>
      <c r="E9" s="185">
        <v>2</v>
      </c>
      <c r="F9" s="185"/>
      <c r="G9" s="185">
        <v>180</v>
      </c>
      <c r="H9" s="185"/>
      <c r="I9" s="185"/>
      <c r="J9" s="185"/>
      <c r="K9" s="185"/>
      <c r="L9" s="84" t="s">
        <v>17</v>
      </c>
    </row>
    <row r="10" spans="1:13" ht="20.100000000000001" customHeight="1">
      <c r="A10" s="81">
        <v>41492</v>
      </c>
      <c r="B10" s="82" t="s">
        <v>11</v>
      </c>
      <c r="C10" s="185">
        <v>150</v>
      </c>
      <c r="D10" s="179">
        <f t="shared" si="0"/>
        <v>148.5</v>
      </c>
      <c r="E10" s="185">
        <v>1</v>
      </c>
      <c r="F10" s="185"/>
      <c r="G10" s="185">
        <v>150</v>
      </c>
      <c r="H10" s="185"/>
      <c r="I10" s="185"/>
      <c r="J10" s="185"/>
      <c r="K10" s="185"/>
      <c r="L10" s="84" t="s">
        <v>17</v>
      </c>
    </row>
    <row r="11" spans="1:13" ht="20.25" customHeight="1">
      <c r="A11" s="81">
        <v>41495</v>
      </c>
      <c r="B11" s="82" t="s">
        <v>116</v>
      </c>
      <c r="C11" s="185"/>
      <c r="D11" s="179"/>
      <c r="E11" s="185"/>
      <c r="F11" s="185"/>
      <c r="G11" s="185"/>
      <c r="H11" s="186">
        <v>1625</v>
      </c>
      <c r="I11" s="186">
        <v>63</v>
      </c>
      <c r="J11" s="185"/>
      <c r="K11" s="185"/>
      <c r="L11" s="84" t="s">
        <v>528</v>
      </c>
    </row>
    <row r="12" spans="1:13" ht="20.100000000000001" customHeight="1">
      <c r="A12" s="56">
        <v>41523</v>
      </c>
      <c r="B12" s="106" t="s">
        <v>116</v>
      </c>
      <c r="C12" s="464"/>
      <c r="D12" s="179"/>
      <c r="E12" s="464"/>
      <c r="F12" s="464"/>
      <c r="G12" s="464"/>
      <c r="H12" s="464"/>
      <c r="I12" s="464"/>
      <c r="J12" s="464"/>
      <c r="K12" s="464"/>
      <c r="L12" s="84" t="s">
        <v>529</v>
      </c>
    </row>
    <row r="13" spans="1:13" ht="20.100000000000001" customHeight="1">
      <c r="A13" s="81">
        <v>41530</v>
      </c>
      <c r="B13" s="82" t="s">
        <v>116</v>
      </c>
      <c r="C13" s="185"/>
      <c r="D13" s="179"/>
      <c r="E13" s="185"/>
      <c r="F13" s="185"/>
      <c r="G13" s="185"/>
      <c r="H13" s="1260" t="s">
        <v>41</v>
      </c>
      <c r="I13" s="1261"/>
      <c r="J13" s="1262"/>
      <c r="K13" s="684"/>
      <c r="L13" s="84" t="s">
        <v>530</v>
      </c>
    </row>
    <row r="14" spans="1:13" ht="20.100000000000001" customHeight="1" thickBot="1">
      <c r="A14" s="17">
        <v>41559</v>
      </c>
      <c r="B14" s="18" t="s">
        <v>11</v>
      </c>
      <c r="C14" s="465">
        <v>140</v>
      </c>
      <c r="D14" s="193">
        <f t="shared" si="0"/>
        <v>138.6</v>
      </c>
      <c r="E14" s="465">
        <v>1</v>
      </c>
      <c r="F14" s="465"/>
      <c r="G14" s="465">
        <v>155</v>
      </c>
      <c r="H14" s="465"/>
      <c r="I14" s="465"/>
      <c r="J14" s="465"/>
      <c r="K14" s="465"/>
      <c r="L14" s="20" t="s">
        <v>17</v>
      </c>
    </row>
    <row r="15" spans="1:13" ht="20.100000000000001" customHeight="1" thickTop="1">
      <c r="A15" s="21">
        <v>41700</v>
      </c>
      <c r="B15" s="22" t="s">
        <v>11</v>
      </c>
      <c r="C15" s="466">
        <v>95</v>
      </c>
      <c r="D15" s="191">
        <f t="shared" si="0"/>
        <v>94.05</v>
      </c>
      <c r="E15" s="466">
        <v>1</v>
      </c>
      <c r="F15" s="466"/>
      <c r="G15" s="466">
        <v>160</v>
      </c>
      <c r="H15" s="466"/>
      <c r="I15" s="466"/>
      <c r="J15" s="466"/>
      <c r="K15" s="466"/>
      <c r="L15" s="23" t="s">
        <v>199</v>
      </c>
    </row>
    <row r="16" spans="1:13" ht="20.100000000000001" customHeight="1">
      <c r="A16" s="14">
        <v>41700</v>
      </c>
      <c r="B16" s="1" t="s">
        <v>20</v>
      </c>
      <c r="C16" s="931" t="s">
        <v>265</v>
      </c>
      <c r="D16" s="932"/>
      <c r="E16" s="932"/>
      <c r="F16" s="932"/>
      <c r="G16" s="932"/>
      <c r="H16" s="932"/>
      <c r="I16" s="932"/>
      <c r="J16" s="933"/>
      <c r="K16" s="599"/>
    </row>
    <row r="17" spans="1:12" ht="20.100000000000001" customHeight="1">
      <c r="A17" s="59">
        <v>41734</v>
      </c>
      <c r="B17" s="60" t="s">
        <v>121</v>
      </c>
      <c r="C17" s="1263" t="s">
        <v>122</v>
      </c>
      <c r="D17" s="1264"/>
      <c r="E17" s="1264"/>
      <c r="F17" s="1264"/>
      <c r="G17" s="1264"/>
      <c r="H17" s="1264"/>
      <c r="I17" s="1264"/>
      <c r="J17" s="1265"/>
      <c r="K17" s="685"/>
      <c r="L17" s="61"/>
    </row>
    <row r="18" spans="1:12" ht="20.100000000000001" customHeight="1">
      <c r="A18" s="14">
        <v>41746</v>
      </c>
      <c r="B18" s="1" t="s">
        <v>274</v>
      </c>
      <c r="C18" s="931" t="s">
        <v>281</v>
      </c>
      <c r="D18" s="932"/>
      <c r="E18" s="932"/>
      <c r="F18" s="932"/>
      <c r="G18" s="932"/>
      <c r="H18" s="932"/>
      <c r="I18" s="932"/>
      <c r="J18" s="933"/>
      <c r="K18" s="599"/>
    </row>
    <row r="19" spans="1:12" ht="20.100000000000001" customHeight="1">
      <c r="A19" s="24">
        <v>41754</v>
      </c>
      <c r="B19" s="25" t="s">
        <v>11</v>
      </c>
      <c r="C19" s="467">
        <v>85</v>
      </c>
      <c r="D19" s="192">
        <f t="shared" si="0"/>
        <v>84.15</v>
      </c>
      <c r="E19" s="467">
        <v>1</v>
      </c>
      <c r="F19" s="467"/>
      <c r="G19" s="467">
        <v>137</v>
      </c>
      <c r="H19" s="467"/>
      <c r="I19" s="467"/>
      <c r="J19" s="467"/>
      <c r="K19" s="467"/>
      <c r="L19" s="31" t="s">
        <v>286</v>
      </c>
    </row>
    <row r="20" spans="1:12" ht="20.100000000000001" customHeight="1">
      <c r="A20" s="14">
        <v>41798</v>
      </c>
      <c r="B20" s="1" t="s">
        <v>116</v>
      </c>
      <c r="C20" s="179"/>
      <c r="D20" s="179"/>
      <c r="E20" s="179"/>
      <c r="F20" s="179"/>
      <c r="G20" s="179"/>
      <c r="H20" s="931" t="s">
        <v>41</v>
      </c>
      <c r="I20" s="932"/>
      <c r="J20" s="933"/>
      <c r="K20" s="599"/>
      <c r="L20" s="42" t="s">
        <v>303</v>
      </c>
    </row>
    <row r="21" spans="1:12" ht="20.100000000000001" customHeight="1">
      <c r="A21" s="14">
        <v>41891</v>
      </c>
      <c r="B21" s="1" t="s">
        <v>11</v>
      </c>
      <c r="C21" s="468">
        <v>80</v>
      </c>
      <c r="D21" s="179">
        <f t="shared" si="0"/>
        <v>79.2</v>
      </c>
      <c r="E21" s="468">
        <v>1</v>
      </c>
      <c r="F21" s="468"/>
      <c r="G21" s="468">
        <v>125</v>
      </c>
      <c r="H21" s="468"/>
      <c r="I21" s="468"/>
      <c r="J21" s="468"/>
      <c r="K21" s="468"/>
      <c r="L21" s="15" t="s">
        <v>346</v>
      </c>
    </row>
    <row r="22" spans="1:12" ht="20.100000000000001" customHeight="1">
      <c r="A22" s="14">
        <v>41920</v>
      </c>
      <c r="B22" s="1" t="s">
        <v>20</v>
      </c>
      <c r="C22" s="931" t="s">
        <v>1267</v>
      </c>
      <c r="D22" s="932"/>
      <c r="E22" s="932"/>
      <c r="F22" s="932"/>
      <c r="G22" s="932"/>
      <c r="H22" s="932"/>
      <c r="I22" s="932"/>
      <c r="J22" s="933"/>
      <c r="K22" s="599"/>
    </row>
    <row r="23" spans="1:12" ht="27.75" customHeight="1">
      <c r="A23" s="38">
        <v>41932</v>
      </c>
      <c r="B23" s="39" t="s">
        <v>11</v>
      </c>
      <c r="C23" s="186">
        <v>40</v>
      </c>
      <c r="D23" s="183">
        <f t="shared" si="0"/>
        <v>39.6</v>
      </c>
      <c r="E23" s="186">
        <v>1</v>
      </c>
      <c r="F23" s="186"/>
      <c r="G23" s="186">
        <v>125</v>
      </c>
      <c r="H23" s="186"/>
      <c r="I23" s="186"/>
      <c r="J23" s="186"/>
      <c r="K23" s="186"/>
      <c r="L23" s="109" t="s">
        <v>352</v>
      </c>
    </row>
    <row r="24" spans="1:12" ht="20.100000000000001" customHeight="1" thickBot="1">
      <c r="A24" s="38">
        <v>41973</v>
      </c>
      <c r="B24" s="39" t="s">
        <v>11</v>
      </c>
      <c r="C24" s="182">
        <v>35</v>
      </c>
      <c r="D24" s="183">
        <f t="shared" si="0"/>
        <v>34.65</v>
      </c>
      <c r="E24" s="182">
        <v>1</v>
      </c>
      <c r="F24" s="182"/>
      <c r="G24" s="182">
        <v>120</v>
      </c>
      <c r="H24" s="182"/>
      <c r="I24" s="182"/>
      <c r="J24" s="182"/>
      <c r="K24" s="182"/>
      <c r="L24" s="41" t="s">
        <v>346</v>
      </c>
    </row>
    <row r="25" spans="1:12" ht="29.25" customHeight="1" thickTop="1">
      <c r="A25" s="67">
        <v>42013</v>
      </c>
      <c r="B25" s="68" t="s">
        <v>362</v>
      </c>
      <c r="C25" s="1085" t="s">
        <v>364</v>
      </c>
      <c r="D25" s="1086"/>
      <c r="E25" s="1086"/>
      <c r="F25" s="1086"/>
      <c r="G25" s="1086"/>
      <c r="H25" s="1086"/>
      <c r="I25" s="1086"/>
      <c r="J25" s="1087"/>
      <c r="K25" s="639"/>
      <c r="L25" s="110"/>
    </row>
    <row r="26" spans="1:12" ht="29.25" customHeight="1">
      <c r="A26" s="14">
        <v>42039</v>
      </c>
      <c r="B26" s="1" t="s">
        <v>116</v>
      </c>
      <c r="C26" s="177"/>
      <c r="D26" s="179"/>
      <c r="E26" s="177"/>
      <c r="F26" s="177"/>
      <c r="G26" s="177"/>
      <c r="H26" s="892" t="s">
        <v>41</v>
      </c>
      <c r="I26" s="893"/>
      <c r="J26" s="894"/>
      <c r="K26" s="580"/>
      <c r="L26" s="42" t="s">
        <v>531</v>
      </c>
    </row>
    <row r="27" spans="1:12" ht="29.25" customHeight="1">
      <c r="A27" s="14">
        <v>42061</v>
      </c>
      <c r="B27" s="1" t="s">
        <v>20</v>
      </c>
      <c r="C27" s="931" t="s">
        <v>47</v>
      </c>
      <c r="D27" s="932"/>
      <c r="E27" s="932"/>
      <c r="F27" s="932"/>
      <c r="G27" s="932"/>
      <c r="H27" s="932"/>
      <c r="I27" s="932"/>
      <c r="J27" s="933"/>
      <c r="K27" s="599"/>
    </row>
    <row r="28" spans="1:12" ht="29.25" customHeight="1">
      <c r="A28" s="14">
        <v>42120</v>
      </c>
      <c r="B28" s="1" t="s">
        <v>11</v>
      </c>
      <c r="C28" s="177">
        <v>84</v>
      </c>
      <c r="D28" s="179">
        <f t="shared" si="0"/>
        <v>83.16</v>
      </c>
      <c r="E28" s="177">
        <v>1</v>
      </c>
      <c r="F28" s="177"/>
      <c r="G28" s="177">
        <v>130</v>
      </c>
      <c r="H28" s="177"/>
      <c r="I28" s="177"/>
      <c r="J28" s="177"/>
      <c r="K28" s="177"/>
      <c r="L28" s="42" t="s">
        <v>532</v>
      </c>
    </row>
    <row r="29" spans="1:12" ht="29.25" customHeight="1">
      <c r="A29" s="38">
        <v>42248</v>
      </c>
      <c r="B29" s="39" t="s">
        <v>11</v>
      </c>
      <c r="C29" s="182">
        <v>18</v>
      </c>
      <c r="D29" s="183">
        <f t="shared" si="0"/>
        <v>17.82</v>
      </c>
      <c r="E29" s="182">
        <v>1</v>
      </c>
      <c r="F29" s="182"/>
      <c r="G29" s="182">
        <v>140</v>
      </c>
      <c r="H29" s="182"/>
      <c r="I29" s="182"/>
      <c r="J29" s="182"/>
      <c r="K29" s="182"/>
      <c r="L29" s="109" t="s">
        <v>398</v>
      </c>
    </row>
    <row r="30" spans="1:12" ht="20.100000000000001" customHeight="1">
      <c r="A30" s="14">
        <v>42314</v>
      </c>
      <c r="B30" s="1" t="s">
        <v>116</v>
      </c>
      <c r="C30" s="177"/>
      <c r="D30" s="179"/>
      <c r="E30" s="177"/>
      <c r="F30" s="177"/>
      <c r="G30" s="177"/>
      <c r="H30" s="177" t="s">
        <v>393</v>
      </c>
      <c r="I30" s="177"/>
      <c r="J30" s="177"/>
      <c r="K30" s="177"/>
      <c r="L30" s="42" t="s">
        <v>533</v>
      </c>
    </row>
    <row r="31" spans="1:12" ht="20.100000000000001" customHeight="1">
      <c r="A31" s="14">
        <v>42335</v>
      </c>
      <c r="B31" s="1" t="s">
        <v>11</v>
      </c>
      <c r="C31" s="177">
        <v>70</v>
      </c>
      <c r="D31" s="179">
        <f t="shared" si="0"/>
        <v>69.3</v>
      </c>
      <c r="E31" s="177">
        <v>1</v>
      </c>
      <c r="F31" s="177"/>
      <c r="G31" s="177">
        <v>165</v>
      </c>
      <c r="H31" s="177"/>
      <c r="I31" s="177"/>
      <c r="J31" s="177"/>
      <c r="K31" s="177"/>
      <c r="L31" s="15" t="s">
        <v>424</v>
      </c>
    </row>
    <row r="32" spans="1:12" ht="20.100000000000001" customHeight="1" thickBot="1">
      <c r="A32" s="318">
        <v>42340</v>
      </c>
      <c r="B32" s="18" t="s">
        <v>11</v>
      </c>
      <c r="C32" s="258">
        <v>75</v>
      </c>
      <c r="D32" s="193">
        <f t="shared" si="0"/>
        <v>74.25</v>
      </c>
      <c r="E32" s="258">
        <v>1</v>
      </c>
      <c r="F32" s="258"/>
      <c r="G32" s="258">
        <v>125</v>
      </c>
      <c r="H32" s="258"/>
      <c r="I32" s="258"/>
      <c r="J32" s="258"/>
      <c r="K32" s="258"/>
      <c r="L32" s="20" t="s">
        <v>346</v>
      </c>
    </row>
    <row r="33" spans="1:12" ht="16.5" thickTop="1">
      <c r="A33" s="21">
        <v>42455</v>
      </c>
      <c r="B33" s="22" t="s">
        <v>11</v>
      </c>
      <c r="C33" s="335">
        <v>20</v>
      </c>
      <c r="D33" s="191">
        <f t="shared" si="0"/>
        <v>19.8</v>
      </c>
      <c r="E33" s="335">
        <v>1</v>
      </c>
      <c r="F33" s="335"/>
      <c r="G33" s="335">
        <v>140</v>
      </c>
      <c r="H33" s="335"/>
      <c r="I33" s="335"/>
      <c r="J33" s="335"/>
      <c r="K33" s="335"/>
      <c r="L33" s="23" t="s">
        <v>396</v>
      </c>
    </row>
    <row r="34" spans="1:12" ht="20.100000000000001" customHeight="1">
      <c r="A34" s="856">
        <v>42456</v>
      </c>
      <c r="B34" s="325" t="s">
        <v>116</v>
      </c>
      <c r="C34" s="177"/>
      <c r="D34" s="179"/>
      <c r="E34" s="177"/>
      <c r="F34" s="177"/>
      <c r="G34" s="177"/>
      <c r="H34" s="177">
        <v>3980</v>
      </c>
      <c r="I34" s="177">
        <v>70</v>
      </c>
      <c r="J34" s="177"/>
      <c r="K34" s="177"/>
      <c r="L34" s="15" t="s">
        <v>925</v>
      </c>
    </row>
    <row r="35" spans="1:12" ht="20.100000000000001" customHeight="1">
      <c r="A35" s="873"/>
      <c r="B35" s="325" t="s">
        <v>18</v>
      </c>
      <c r="C35" s="892" t="s">
        <v>938</v>
      </c>
      <c r="D35" s="893"/>
      <c r="E35" s="893"/>
      <c r="F35" s="893"/>
      <c r="G35" s="893"/>
      <c r="H35" s="893"/>
      <c r="I35" s="893"/>
      <c r="J35" s="894"/>
      <c r="K35" s="580"/>
    </row>
    <row r="36" spans="1:12" ht="20.100000000000001" customHeight="1">
      <c r="A36" s="38">
        <v>42475</v>
      </c>
      <c r="B36" s="39" t="s">
        <v>11</v>
      </c>
      <c r="C36" s="182">
        <v>40</v>
      </c>
      <c r="D36" s="183">
        <f t="shared" si="0"/>
        <v>39.6</v>
      </c>
      <c r="E36" s="182">
        <v>1</v>
      </c>
      <c r="F36" s="182"/>
      <c r="G36" s="182">
        <v>106</v>
      </c>
      <c r="H36" s="182"/>
      <c r="I36" s="182"/>
      <c r="J36" s="182"/>
      <c r="K36" s="182"/>
      <c r="L36" s="41" t="s">
        <v>939</v>
      </c>
    </row>
    <row r="37" spans="1:12">
      <c r="A37" s="324">
        <v>42518</v>
      </c>
      <c r="B37" s="325" t="s">
        <v>11</v>
      </c>
      <c r="C37" s="177">
        <v>90</v>
      </c>
      <c r="D37" s="179">
        <f t="shared" si="0"/>
        <v>89.1</v>
      </c>
      <c r="E37" s="177">
        <v>1</v>
      </c>
      <c r="F37" s="177"/>
      <c r="G37" s="177">
        <v>125</v>
      </c>
      <c r="H37" s="177"/>
      <c r="I37" s="177"/>
      <c r="J37" s="177"/>
      <c r="K37" s="177"/>
      <c r="L37" s="15" t="s">
        <v>346</v>
      </c>
    </row>
    <row r="38" spans="1:12">
      <c r="A38" s="324">
        <v>42525</v>
      </c>
      <c r="B38" s="325" t="s">
        <v>116</v>
      </c>
      <c r="C38" s="177"/>
      <c r="D38" s="179"/>
      <c r="E38" s="177"/>
      <c r="F38" s="177"/>
      <c r="G38" s="177"/>
      <c r="H38" s="177">
        <v>4880</v>
      </c>
      <c r="I38" s="177">
        <v>77</v>
      </c>
      <c r="J38" s="177"/>
      <c r="K38" s="177"/>
      <c r="L38" s="15" t="s">
        <v>955</v>
      </c>
    </row>
    <row r="39" spans="1:12" ht="20.100000000000001" customHeight="1">
      <c r="A39" s="324">
        <v>42539</v>
      </c>
      <c r="B39" s="325" t="s">
        <v>20</v>
      </c>
      <c r="C39" s="931" t="s">
        <v>47</v>
      </c>
      <c r="D39" s="932"/>
      <c r="E39" s="932"/>
      <c r="F39" s="932"/>
      <c r="G39" s="932"/>
      <c r="H39" s="932"/>
      <c r="I39" s="932"/>
      <c r="J39" s="933"/>
      <c r="K39" s="599"/>
    </row>
    <row r="40" spans="1:12" ht="20.100000000000001" customHeight="1">
      <c r="A40" s="324">
        <v>42541</v>
      </c>
      <c r="B40" s="325" t="s">
        <v>20</v>
      </c>
      <c r="C40" s="931" t="s">
        <v>47</v>
      </c>
      <c r="D40" s="932"/>
      <c r="E40" s="932"/>
      <c r="F40" s="932"/>
      <c r="G40" s="932"/>
      <c r="H40" s="932"/>
      <c r="I40" s="932"/>
      <c r="J40" s="933"/>
      <c r="K40" s="599"/>
    </row>
    <row r="41" spans="1:12" ht="20.100000000000001" customHeight="1">
      <c r="A41" s="24">
        <v>42623</v>
      </c>
      <c r="B41" s="25" t="s">
        <v>11</v>
      </c>
      <c r="C41" s="194">
        <v>55</v>
      </c>
      <c r="D41" s="192">
        <f t="shared" si="0"/>
        <v>54.45</v>
      </c>
      <c r="E41" s="194">
        <v>1</v>
      </c>
      <c r="F41" s="194"/>
      <c r="G41" s="194">
        <v>152</v>
      </c>
      <c r="H41" s="194"/>
      <c r="I41" s="194"/>
      <c r="J41" s="194"/>
      <c r="K41" s="194"/>
      <c r="L41" s="31" t="s">
        <v>396</v>
      </c>
    </row>
    <row r="42" spans="1:12" ht="20.100000000000001" customHeight="1">
      <c r="A42" s="324">
        <v>42681</v>
      </c>
      <c r="B42" s="325" t="s">
        <v>116</v>
      </c>
      <c r="C42" s="177"/>
      <c r="D42" s="179">
        <f t="shared" si="0"/>
        <v>0</v>
      </c>
      <c r="E42" s="177"/>
      <c r="F42" s="177"/>
      <c r="G42" s="177"/>
      <c r="H42" s="177">
        <v>3965</v>
      </c>
      <c r="I42" s="177">
        <v>26</v>
      </c>
      <c r="J42" s="177"/>
      <c r="K42" s="177"/>
      <c r="L42" s="15" t="s">
        <v>1010</v>
      </c>
    </row>
    <row r="43" spans="1:12" ht="20.100000000000001" customHeight="1" thickBot="1">
      <c r="A43" s="32">
        <v>42683</v>
      </c>
      <c r="B43" s="33" t="s">
        <v>11</v>
      </c>
      <c r="C43" s="353">
        <v>50</v>
      </c>
      <c r="D43" s="188">
        <f t="shared" si="0"/>
        <v>49.5</v>
      </c>
      <c r="E43" s="353">
        <v>1</v>
      </c>
      <c r="F43" s="353"/>
      <c r="G43" s="353">
        <v>228</v>
      </c>
      <c r="H43" s="353"/>
      <c r="I43" s="353"/>
      <c r="J43" s="353"/>
      <c r="K43" s="353"/>
      <c r="L43" s="36" t="s">
        <v>424</v>
      </c>
    </row>
    <row r="44" spans="1:12" ht="16.5" thickTop="1">
      <c r="A44" s="319">
        <v>42769</v>
      </c>
      <c r="B44" s="326" t="s">
        <v>11</v>
      </c>
      <c r="C44" s="266">
        <v>80</v>
      </c>
      <c r="D44" s="267">
        <f t="shared" si="0"/>
        <v>79.2</v>
      </c>
      <c r="E44" s="266">
        <v>1</v>
      </c>
      <c r="F44" s="266"/>
      <c r="G44" s="266">
        <v>300</v>
      </c>
      <c r="H44" s="266"/>
      <c r="I44" s="266"/>
      <c r="J44" s="266"/>
      <c r="K44" s="266"/>
      <c r="L44" s="13" t="s">
        <v>919</v>
      </c>
    </row>
    <row r="45" spans="1:12" ht="20.100000000000001" customHeight="1">
      <c r="A45" s="306">
        <v>42819</v>
      </c>
      <c r="B45" s="307" t="s">
        <v>116</v>
      </c>
      <c r="C45" s="177"/>
      <c r="D45" s="179"/>
      <c r="E45" s="177"/>
      <c r="F45" s="177"/>
      <c r="G45" s="177"/>
      <c r="H45" s="182">
        <v>2430</v>
      </c>
      <c r="I45" s="182">
        <v>34</v>
      </c>
      <c r="J45" s="177"/>
      <c r="K45" s="177"/>
      <c r="L45" s="15" t="s">
        <v>1090</v>
      </c>
    </row>
    <row r="46" spans="1:12">
      <c r="A46" s="14">
        <v>42946</v>
      </c>
      <c r="B46" s="1" t="s">
        <v>116</v>
      </c>
      <c r="C46" s="177"/>
      <c r="D46" s="179"/>
      <c r="E46" s="177"/>
      <c r="F46" s="177"/>
      <c r="G46" s="177"/>
      <c r="H46" s="177">
        <v>3850</v>
      </c>
      <c r="I46" s="177">
        <v>74</v>
      </c>
      <c r="J46" s="177"/>
      <c r="K46" s="177"/>
      <c r="L46" s="15" t="s">
        <v>1139</v>
      </c>
    </row>
    <row r="47" spans="1:12">
      <c r="A47" s="38">
        <v>42982</v>
      </c>
      <c r="B47" s="39" t="s">
        <v>11</v>
      </c>
      <c r="C47" s="182">
        <v>37</v>
      </c>
      <c r="D47" s="183">
        <f t="shared" si="0"/>
        <v>36.630000000000003</v>
      </c>
      <c r="E47" s="182">
        <v>1</v>
      </c>
      <c r="F47" s="182"/>
      <c r="G47" s="182">
        <v>269</v>
      </c>
      <c r="H47" s="182"/>
      <c r="I47" s="182"/>
      <c r="J47" s="182"/>
      <c r="K47" s="182"/>
      <c r="L47" s="41" t="s">
        <v>1150</v>
      </c>
    </row>
    <row r="48" spans="1:12">
      <c r="A48" s="14">
        <v>43035</v>
      </c>
      <c r="B48" s="404" t="s">
        <v>11</v>
      </c>
      <c r="C48" s="177">
        <v>45</v>
      </c>
      <c r="D48" s="179">
        <f t="shared" si="0"/>
        <v>44.55</v>
      </c>
      <c r="E48" s="177">
        <v>1</v>
      </c>
      <c r="F48" s="177"/>
      <c r="G48" s="177">
        <v>210</v>
      </c>
      <c r="H48" s="177"/>
      <c r="I48" s="177"/>
      <c r="J48" s="177"/>
      <c r="K48" s="177"/>
      <c r="L48" s="15" t="s">
        <v>1095</v>
      </c>
    </row>
    <row r="49" spans="1:21" ht="19.5" customHeight="1">
      <c r="A49" s="38">
        <v>43067</v>
      </c>
      <c r="B49" s="39" t="s">
        <v>116</v>
      </c>
      <c r="C49" s="182"/>
      <c r="D49" s="183">
        <f t="shared" si="0"/>
        <v>0</v>
      </c>
      <c r="E49" s="182"/>
      <c r="F49" s="182"/>
      <c r="G49" s="182"/>
      <c r="H49" s="182">
        <v>2880</v>
      </c>
      <c r="I49" s="182">
        <v>26</v>
      </c>
      <c r="J49" s="182"/>
      <c r="K49" s="182"/>
      <c r="L49" s="84" t="s">
        <v>1188</v>
      </c>
    </row>
    <row r="50" spans="1:21" ht="16.5" thickBot="1">
      <c r="A50" s="32">
        <v>43100</v>
      </c>
      <c r="B50" s="33" t="s">
        <v>11</v>
      </c>
      <c r="C50" s="353">
        <v>65</v>
      </c>
      <c r="D50" s="188">
        <v>64</v>
      </c>
      <c r="E50" s="353">
        <v>2</v>
      </c>
      <c r="F50" s="353"/>
      <c r="G50" s="353">
        <v>220</v>
      </c>
      <c r="H50" s="353"/>
      <c r="I50" s="353"/>
      <c r="J50" s="353"/>
      <c r="K50" s="353"/>
      <c r="L50" s="36"/>
    </row>
    <row r="51" spans="1:21" ht="20.100000000000001" customHeight="1" thickTop="1">
      <c r="A51" s="414">
        <v>43180</v>
      </c>
      <c r="B51" s="415" t="s">
        <v>11</v>
      </c>
      <c r="C51" s="266">
        <v>50</v>
      </c>
      <c r="D51" s="267">
        <f t="shared" si="0"/>
        <v>46.5</v>
      </c>
      <c r="E51" s="266">
        <v>7</v>
      </c>
      <c r="F51" s="266"/>
      <c r="G51" s="266">
        <v>160</v>
      </c>
      <c r="H51" s="266"/>
      <c r="I51" s="266"/>
      <c r="J51" s="266"/>
      <c r="K51" s="266"/>
      <c r="L51" s="13" t="s">
        <v>1095</v>
      </c>
    </row>
    <row r="52" spans="1:21" ht="20.100000000000001" customHeight="1">
      <c r="A52" s="14">
        <v>43181</v>
      </c>
      <c r="B52" s="1" t="s">
        <v>116</v>
      </c>
      <c r="C52" s="177"/>
      <c r="D52" s="179"/>
      <c r="E52" s="177"/>
      <c r="F52" s="177"/>
      <c r="G52" s="177"/>
      <c r="H52" s="177">
        <v>3765</v>
      </c>
      <c r="I52" s="177">
        <v>31</v>
      </c>
      <c r="J52" s="177"/>
      <c r="K52" s="177"/>
      <c r="L52" s="15" t="s">
        <v>1214</v>
      </c>
    </row>
    <row r="53" spans="1:21">
      <c r="A53" s="14">
        <v>43325</v>
      </c>
      <c r="B53" s="1" t="s">
        <v>11</v>
      </c>
      <c r="C53" s="177">
        <v>55</v>
      </c>
      <c r="D53" s="179">
        <f t="shared" si="0"/>
        <v>51.15</v>
      </c>
      <c r="E53" s="177">
        <v>7</v>
      </c>
      <c r="F53" s="177" t="s">
        <v>63</v>
      </c>
      <c r="G53" s="177">
        <v>140</v>
      </c>
      <c r="H53" s="177"/>
      <c r="I53" s="177"/>
      <c r="J53" s="177"/>
      <c r="K53" s="177"/>
      <c r="L53" s="15" t="s">
        <v>1199</v>
      </c>
    </row>
    <row r="54" spans="1:21" ht="20.100000000000001" customHeight="1">
      <c r="A54" s="38">
        <v>43358</v>
      </c>
      <c r="B54" s="39" t="s">
        <v>116</v>
      </c>
      <c r="C54" s="182"/>
      <c r="D54" s="183"/>
      <c r="E54" s="182"/>
      <c r="F54" s="182"/>
      <c r="G54" s="182"/>
      <c r="H54" s="182">
        <v>5650</v>
      </c>
      <c r="I54" s="182">
        <v>100</v>
      </c>
      <c r="J54" s="182"/>
      <c r="K54" s="182"/>
      <c r="L54" s="41" t="s">
        <v>1290</v>
      </c>
    </row>
    <row r="55" spans="1:21" ht="20.100000000000001" customHeight="1">
      <c r="A55" s="14">
        <v>43359</v>
      </c>
      <c r="B55" s="1" t="s">
        <v>30</v>
      </c>
      <c r="C55" s="892" t="s">
        <v>1292</v>
      </c>
      <c r="D55" s="893"/>
      <c r="E55" s="893"/>
      <c r="F55" s="893"/>
      <c r="G55" s="893"/>
      <c r="H55" s="893"/>
      <c r="I55" s="893"/>
      <c r="J55" s="894"/>
      <c r="K55" s="580"/>
      <c r="M55" s="1268"/>
      <c r="N55" s="1269"/>
      <c r="O55" s="1269"/>
      <c r="P55" s="1269"/>
      <c r="Q55" s="1269"/>
      <c r="R55" s="1269"/>
      <c r="S55" s="1269"/>
      <c r="T55" s="1269"/>
      <c r="U55" s="1270"/>
    </row>
    <row r="56" spans="1:21" ht="20.100000000000001" customHeight="1">
      <c r="A56" s="14">
        <v>43365</v>
      </c>
      <c r="B56" s="1" t="s">
        <v>11</v>
      </c>
      <c r="C56" s="177">
        <v>70</v>
      </c>
      <c r="D56" s="179">
        <f t="shared" si="0"/>
        <v>65.099999999999994</v>
      </c>
      <c r="E56" s="177">
        <v>7</v>
      </c>
      <c r="F56" s="177"/>
      <c r="G56" s="177">
        <v>140</v>
      </c>
      <c r="H56" s="177"/>
      <c r="I56" s="177"/>
      <c r="J56" s="177"/>
      <c r="K56" s="177"/>
      <c r="L56" s="15" t="s">
        <v>993</v>
      </c>
    </row>
    <row r="57" spans="1:21" ht="20.100000000000001" customHeight="1">
      <c r="A57" s="14">
        <v>43416</v>
      </c>
      <c r="B57" s="1" t="s">
        <v>116</v>
      </c>
      <c r="C57" s="177"/>
      <c r="D57" s="179"/>
      <c r="E57" s="177"/>
      <c r="F57" s="177"/>
      <c r="G57" s="177"/>
      <c r="H57" s="177">
        <v>3915</v>
      </c>
      <c r="I57" s="177">
        <v>78</v>
      </c>
      <c r="J57" s="177"/>
      <c r="K57" s="177"/>
      <c r="L57" s="15" t="s">
        <v>1314</v>
      </c>
    </row>
    <row r="58" spans="1:21" ht="20.100000000000001" customHeight="1" thickBot="1">
      <c r="A58" s="498">
        <v>43417</v>
      </c>
      <c r="B58" s="18" t="s">
        <v>11</v>
      </c>
      <c r="C58" s="258">
        <v>100</v>
      </c>
      <c r="D58" s="193">
        <f t="shared" si="0"/>
        <v>85</v>
      </c>
      <c r="E58" s="258">
        <v>15</v>
      </c>
      <c r="F58" s="258"/>
      <c r="G58" s="258">
        <v>150</v>
      </c>
      <c r="H58" s="258"/>
      <c r="I58" s="258"/>
      <c r="J58" s="258"/>
      <c r="K58" s="258"/>
      <c r="L58" s="20" t="s">
        <v>17</v>
      </c>
    </row>
    <row r="59" spans="1:21" ht="16.5" thickTop="1">
      <c r="A59" s="67">
        <v>43484</v>
      </c>
      <c r="B59" s="68" t="s">
        <v>11</v>
      </c>
      <c r="C59" s="261">
        <v>60</v>
      </c>
      <c r="D59" s="262">
        <f t="shared" si="0"/>
        <v>48</v>
      </c>
      <c r="E59" s="261">
        <v>20</v>
      </c>
      <c r="F59" s="261" t="s">
        <v>63</v>
      </c>
      <c r="G59" s="261">
        <v>140</v>
      </c>
      <c r="H59" s="261"/>
      <c r="I59" s="261"/>
      <c r="J59" s="261"/>
      <c r="K59" s="261"/>
      <c r="L59" s="69" t="s">
        <v>1346</v>
      </c>
    </row>
    <row r="60" spans="1:21">
      <c r="A60" s="517">
        <v>43571</v>
      </c>
      <c r="B60" s="117" t="s">
        <v>11</v>
      </c>
      <c r="C60" s="518">
        <v>15</v>
      </c>
      <c r="D60" s="190">
        <v>0</v>
      </c>
      <c r="E60" s="518">
        <v>20</v>
      </c>
      <c r="F60" s="518"/>
      <c r="G60" s="518">
        <v>155</v>
      </c>
      <c r="H60" s="518"/>
      <c r="I60" s="518"/>
      <c r="J60" s="518"/>
      <c r="K60" s="518"/>
      <c r="L60" s="145" t="s">
        <v>1324</v>
      </c>
    </row>
    <row r="61" spans="1:21" ht="20.100000000000001" customHeight="1">
      <c r="A61" s="14">
        <v>43572</v>
      </c>
      <c r="B61" s="1" t="s">
        <v>116</v>
      </c>
      <c r="C61" s="177"/>
      <c r="D61" s="179"/>
      <c r="E61" s="177"/>
      <c r="F61" s="177"/>
      <c r="G61" s="177"/>
      <c r="H61" s="177">
        <v>3960</v>
      </c>
      <c r="I61" s="177">
        <v>75</v>
      </c>
      <c r="J61" s="177"/>
      <c r="K61" s="177"/>
      <c r="L61" s="15" t="s">
        <v>1367</v>
      </c>
    </row>
    <row r="62" spans="1:21" ht="20.100000000000001" customHeight="1">
      <c r="A62" s="14">
        <v>43679</v>
      </c>
      <c r="B62" s="1" t="s">
        <v>20</v>
      </c>
      <c r="C62" s="931" t="s">
        <v>47</v>
      </c>
      <c r="D62" s="932"/>
      <c r="E62" s="932"/>
      <c r="F62" s="932"/>
      <c r="G62" s="932"/>
      <c r="H62" s="932"/>
      <c r="I62" s="932"/>
      <c r="J62" s="933"/>
      <c r="K62" s="599"/>
    </row>
    <row r="63" spans="1:21">
      <c r="A63" s="14">
        <v>43719</v>
      </c>
      <c r="B63" s="1" t="s">
        <v>11</v>
      </c>
      <c r="C63" s="177">
        <v>50</v>
      </c>
      <c r="D63" s="179">
        <f t="shared" si="0"/>
        <v>40</v>
      </c>
      <c r="E63" s="177">
        <v>20</v>
      </c>
      <c r="F63" s="177" t="s">
        <v>63</v>
      </c>
      <c r="G63" s="177">
        <v>165</v>
      </c>
      <c r="H63" s="177"/>
      <c r="I63" s="177"/>
      <c r="J63" s="177"/>
      <c r="K63" s="177"/>
      <c r="L63" s="15" t="s">
        <v>1378</v>
      </c>
    </row>
    <row r="64" spans="1:21">
      <c r="A64" s="14">
        <v>43817</v>
      </c>
      <c r="B64" s="1" t="s">
        <v>20</v>
      </c>
      <c r="C64" s="892" t="s">
        <v>1394</v>
      </c>
      <c r="D64" s="893"/>
      <c r="E64" s="893"/>
      <c r="F64" s="893"/>
      <c r="G64" s="893"/>
      <c r="H64" s="893"/>
      <c r="I64" s="893"/>
      <c r="J64" s="894"/>
      <c r="K64" s="580"/>
    </row>
    <row r="65" spans="1:12">
      <c r="A65" s="14">
        <v>43828</v>
      </c>
      <c r="B65" s="1" t="s">
        <v>20</v>
      </c>
      <c r="C65" s="931" t="s">
        <v>1395</v>
      </c>
      <c r="D65" s="932"/>
      <c r="E65" s="932"/>
      <c r="F65" s="932"/>
      <c r="G65" s="932"/>
      <c r="H65" s="932"/>
      <c r="I65" s="932"/>
      <c r="J65" s="933"/>
      <c r="K65" s="599"/>
    </row>
    <row r="66" spans="1:12">
      <c r="A66" s="38">
        <v>43839</v>
      </c>
      <c r="B66" s="39" t="s">
        <v>11</v>
      </c>
      <c r="C66" s="182">
        <v>35</v>
      </c>
      <c r="D66" s="183">
        <f t="shared" si="0"/>
        <v>28</v>
      </c>
      <c r="E66" s="182">
        <v>20</v>
      </c>
      <c r="F66" s="182" t="s">
        <v>63</v>
      </c>
      <c r="G66" s="182">
        <v>70</v>
      </c>
      <c r="H66" s="182"/>
      <c r="I66" s="182"/>
      <c r="J66" s="182"/>
      <c r="K66" s="182"/>
      <c r="L66" s="41" t="s">
        <v>1396</v>
      </c>
    </row>
    <row r="67" spans="1:12" ht="19.5" customHeight="1">
      <c r="A67" s="14">
        <v>43839</v>
      </c>
      <c r="B67" s="1" t="s">
        <v>20</v>
      </c>
      <c r="C67" s="983" t="s">
        <v>1397</v>
      </c>
      <c r="D67" s="984"/>
      <c r="E67" s="984"/>
      <c r="F67" s="984"/>
      <c r="G67" s="984"/>
      <c r="H67" s="984"/>
      <c r="I67" s="984"/>
      <c r="J67" s="985"/>
      <c r="K67" s="637"/>
    </row>
    <row r="68" spans="1:12" ht="15.75" customHeight="1">
      <c r="A68" s="14">
        <v>43847</v>
      </c>
      <c r="B68" s="1" t="s">
        <v>20</v>
      </c>
      <c r="C68" s="892" t="s">
        <v>1398</v>
      </c>
      <c r="D68" s="893"/>
      <c r="E68" s="893"/>
      <c r="F68" s="893"/>
      <c r="G68" s="893"/>
      <c r="H68" s="893"/>
      <c r="I68" s="893"/>
      <c r="J68" s="894"/>
      <c r="K68" s="580"/>
      <c r="L68" s="109" t="s">
        <v>1399</v>
      </c>
    </row>
    <row r="69" spans="1:12" ht="85.5" customHeight="1">
      <c r="A69" s="410">
        <v>43871</v>
      </c>
      <c r="B69" s="411" t="s">
        <v>23</v>
      </c>
      <c r="C69" s="1075" t="s">
        <v>1405</v>
      </c>
      <c r="D69" s="1076"/>
      <c r="E69" s="1076"/>
      <c r="F69" s="1076"/>
      <c r="G69" s="1076"/>
      <c r="H69" s="1076"/>
      <c r="I69" s="1076"/>
      <c r="J69" s="1077"/>
      <c r="K69" s="729" t="s">
        <v>1068</v>
      </c>
      <c r="L69" s="456" t="s">
        <v>1407</v>
      </c>
    </row>
    <row r="70" spans="1:12" ht="20.100000000000001" customHeight="1">
      <c r="A70" s="14">
        <v>43878</v>
      </c>
      <c r="B70" s="1" t="s">
        <v>11</v>
      </c>
      <c r="C70" s="177">
        <v>70</v>
      </c>
      <c r="D70" s="177">
        <f t="shared" ref="D70" si="1">+C70*(100-E70)/100</f>
        <v>49</v>
      </c>
      <c r="E70" s="177">
        <v>30</v>
      </c>
      <c r="F70" s="177" t="s">
        <v>63</v>
      </c>
      <c r="G70" s="177">
        <v>150</v>
      </c>
      <c r="H70" s="177"/>
      <c r="I70" s="177"/>
      <c r="J70" s="177"/>
      <c r="K70" s="177"/>
    </row>
    <row r="71" spans="1:12">
      <c r="A71" s="539">
        <v>43879</v>
      </c>
      <c r="B71" s="540" t="s">
        <v>11</v>
      </c>
      <c r="C71" s="177">
        <v>67</v>
      </c>
      <c r="D71" s="179">
        <f t="shared" ref="D71" si="2">+C71*(100-E71)/100</f>
        <v>65.66</v>
      </c>
      <c r="E71" s="177">
        <v>2</v>
      </c>
      <c r="F71" s="177" t="s">
        <v>63</v>
      </c>
      <c r="G71" s="177">
        <v>150</v>
      </c>
      <c r="H71" s="177"/>
      <c r="I71" s="177"/>
      <c r="J71" s="177"/>
      <c r="K71" s="177"/>
    </row>
    <row r="72" spans="1:12">
      <c r="A72" s="559">
        <v>43920</v>
      </c>
      <c r="B72" s="544" t="s">
        <v>4</v>
      </c>
      <c r="C72" s="545"/>
      <c r="D72" s="546"/>
      <c r="E72" s="545">
        <v>15</v>
      </c>
      <c r="F72" s="545"/>
      <c r="G72" s="545"/>
      <c r="H72" s="545"/>
      <c r="I72" s="545"/>
      <c r="J72" s="545"/>
      <c r="K72" s="545"/>
      <c r="L72" s="547"/>
    </row>
    <row r="73" spans="1:12" ht="34.5" customHeight="1">
      <c r="A73" s="14">
        <v>43929</v>
      </c>
      <c r="B73" s="1" t="s">
        <v>55</v>
      </c>
      <c r="C73" s="983" t="s">
        <v>1415</v>
      </c>
      <c r="D73" s="893"/>
      <c r="E73" s="893"/>
      <c r="F73" s="893"/>
      <c r="G73" s="893"/>
      <c r="H73" s="893"/>
      <c r="I73" s="893"/>
      <c r="J73" s="894"/>
      <c r="K73" s="580"/>
    </row>
    <row r="74" spans="1:12" s="52" customFormat="1" ht="30.75" customHeight="1">
      <c r="A74" s="543">
        <v>43931</v>
      </c>
      <c r="B74" s="302" t="s">
        <v>20</v>
      </c>
      <c r="C74" s="895" t="s">
        <v>1436</v>
      </c>
      <c r="D74" s="896"/>
      <c r="E74" s="896"/>
      <c r="F74" s="896"/>
      <c r="G74" s="896"/>
      <c r="H74" s="896"/>
      <c r="I74" s="896"/>
      <c r="J74" s="897"/>
      <c r="K74" s="581"/>
      <c r="L74" s="235"/>
    </row>
    <row r="75" spans="1:12">
      <c r="A75" s="559">
        <v>43951</v>
      </c>
      <c r="B75" s="544" t="s">
        <v>4</v>
      </c>
      <c r="C75" s="545"/>
      <c r="D75" s="545"/>
      <c r="E75" s="545">
        <v>15</v>
      </c>
      <c r="F75" s="545"/>
      <c r="G75" s="545"/>
      <c r="H75" s="545"/>
      <c r="I75" s="545"/>
      <c r="J75" s="545"/>
      <c r="K75" s="545"/>
      <c r="L75" s="547"/>
    </row>
    <row r="76" spans="1:12">
      <c r="A76" s="559">
        <v>43981</v>
      </c>
      <c r="B76" s="544" t="s">
        <v>4</v>
      </c>
      <c r="C76" s="545"/>
      <c r="D76" s="545"/>
      <c r="E76" s="545">
        <v>15</v>
      </c>
      <c r="F76" s="545"/>
      <c r="G76" s="545"/>
      <c r="H76" s="545"/>
      <c r="I76" s="545"/>
      <c r="J76" s="545"/>
      <c r="K76" s="545"/>
      <c r="L76" s="547"/>
    </row>
    <row r="77" spans="1:12" ht="20.100000000000001" customHeight="1">
      <c r="A77" s="559">
        <v>44012</v>
      </c>
      <c r="B77" s="544" t="s">
        <v>4</v>
      </c>
      <c r="C77" s="545"/>
      <c r="D77" s="545"/>
      <c r="E77" s="545">
        <v>15</v>
      </c>
      <c r="F77" s="545"/>
      <c r="G77" s="545"/>
      <c r="H77" s="545"/>
      <c r="I77" s="545"/>
      <c r="J77" s="545"/>
      <c r="K77" s="545"/>
      <c r="L77" s="547"/>
    </row>
    <row r="78" spans="1:12" ht="20.100000000000001" customHeight="1">
      <c r="A78" s="14">
        <v>44021</v>
      </c>
      <c r="B78" s="1" t="s">
        <v>11</v>
      </c>
      <c r="C78" s="177">
        <v>80</v>
      </c>
      <c r="D78" s="177">
        <f t="shared" ref="D78:D100" si="3">+C78*(100-E78)/100</f>
        <v>68</v>
      </c>
      <c r="E78" s="177">
        <v>15</v>
      </c>
      <c r="F78" s="177" t="s">
        <v>63</v>
      </c>
      <c r="G78" s="177">
        <v>110</v>
      </c>
      <c r="H78" s="177"/>
      <c r="I78" s="177"/>
      <c r="J78" s="177"/>
      <c r="K78" s="177"/>
      <c r="L78" s="15" t="s">
        <v>1443</v>
      </c>
    </row>
    <row r="79" spans="1:12" ht="60.75" customHeight="1">
      <c r="A79" s="14">
        <v>44059</v>
      </c>
      <c r="B79" s="1" t="s">
        <v>116</v>
      </c>
      <c r="C79" s="177"/>
      <c r="D79" s="177">
        <f t="shared" si="3"/>
        <v>0</v>
      </c>
      <c r="E79" s="177"/>
      <c r="F79" s="177"/>
      <c r="G79" s="177"/>
      <c r="H79" s="177">
        <v>4315</v>
      </c>
      <c r="I79" s="177">
        <v>100</v>
      </c>
      <c r="J79" s="177"/>
      <c r="K79" s="177"/>
      <c r="L79" s="15" t="s">
        <v>1456</v>
      </c>
    </row>
    <row r="80" spans="1:12" ht="20.100000000000001" customHeight="1">
      <c r="A80" s="14">
        <v>44060</v>
      </c>
      <c r="B80" s="1" t="s">
        <v>20</v>
      </c>
      <c r="C80" s="892" t="s">
        <v>373</v>
      </c>
      <c r="D80" s="893"/>
      <c r="E80" s="893"/>
      <c r="F80" s="893"/>
      <c r="G80" s="893"/>
      <c r="H80" s="893"/>
      <c r="I80" s="893"/>
      <c r="J80" s="894"/>
      <c r="K80" s="580"/>
    </row>
    <row r="81" spans="1:12" ht="20.100000000000001" customHeight="1">
      <c r="A81" s="14">
        <v>44080</v>
      </c>
      <c r="B81" s="1" t="s">
        <v>20</v>
      </c>
      <c r="C81" s="892" t="s">
        <v>1330</v>
      </c>
      <c r="D81" s="893"/>
      <c r="E81" s="893"/>
      <c r="F81" s="893"/>
      <c r="G81" s="893"/>
      <c r="H81" s="893"/>
      <c r="I81" s="893"/>
      <c r="J81" s="894"/>
      <c r="K81" s="177"/>
    </row>
    <row r="82" spans="1:12" ht="20.100000000000001" customHeight="1">
      <c r="A82" s="14">
        <v>44192</v>
      </c>
      <c r="B82" s="1" t="s">
        <v>20</v>
      </c>
      <c r="C82" s="892" t="s">
        <v>145</v>
      </c>
      <c r="D82" s="893"/>
      <c r="E82" s="893"/>
      <c r="F82" s="893"/>
      <c r="G82" s="893"/>
      <c r="H82" s="893"/>
      <c r="I82" s="893"/>
      <c r="J82" s="894"/>
      <c r="K82" s="177"/>
    </row>
    <row r="83" spans="1:12" ht="20.100000000000001" customHeight="1">
      <c r="A83" s="38">
        <v>44208</v>
      </c>
      <c r="B83" s="39" t="s">
        <v>116</v>
      </c>
      <c r="C83" s="750"/>
      <c r="D83" s="182"/>
      <c r="E83" s="182"/>
      <c r="F83" s="182"/>
      <c r="G83" s="182"/>
      <c r="H83" s="182">
        <v>4070</v>
      </c>
      <c r="I83" s="182">
        <v>100</v>
      </c>
      <c r="J83" s="182"/>
      <c r="K83" s="182"/>
      <c r="L83" s="41" t="s">
        <v>222</v>
      </c>
    </row>
    <row r="84" spans="1:12" ht="20.100000000000001" customHeight="1">
      <c r="A84" s="14">
        <v>44208</v>
      </c>
      <c r="B84" s="1" t="s">
        <v>20</v>
      </c>
      <c r="C84" s="892" t="s">
        <v>1505</v>
      </c>
      <c r="D84" s="893"/>
      <c r="E84" s="893"/>
      <c r="F84" s="893"/>
      <c r="G84" s="893"/>
      <c r="H84" s="893"/>
      <c r="I84" s="893"/>
      <c r="J84" s="894"/>
      <c r="K84" s="177"/>
    </row>
    <row r="85" spans="1:12" ht="57" customHeight="1">
      <c r="A85" s="14">
        <v>44236</v>
      </c>
      <c r="B85" s="1" t="s">
        <v>20</v>
      </c>
      <c r="C85" s="983" t="s">
        <v>1510</v>
      </c>
      <c r="D85" s="984"/>
      <c r="E85" s="984"/>
      <c r="F85" s="984"/>
      <c r="G85" s="984"/>
      <c r="H85" s="984"/>
      <c r="I85" s="984"/>
      <c r="J85" s="985"/>
      <c r="K85" s="177"/>
      <c r="L85" s="272" t="s">
        <v>1509</v>
      </c>
    </row>
    <row r="86" spans="1:12" ht="60" customHeight="1">
      <c r="A86" s="14">
        <v>44248</v>
      </c>
      <c r="B86" s="1" t="s">
        <v>20</v>
      </c>
      <c r="C86" s="983" t="s">
        <v>1512</v>
      </c>
      <c r="D86" s="984"/>
      <c r="E86" s="984"/>
      <c r="F86" s="984"/>
      <c r="G86" s="984"/>
      <c r="H86" s="984"/>
      <c r="I86" s="984"/>
      <c r="J86" s="985"/>
      <c r="K86" s="177"/>
      <c r="L86" s="272" t="s">
        <v>1511</v>
      </c>
    </row>
    <row r="87" spans="1:12" ht="50.25" customHeight="1">
      <c r="A87" s="14">
        <v>44283</v>
      </c>
      <c r="B87" s="1" t="s">
        <v>20</v>
      </c>
      <c r="C87" s="983" t="s">
        <v>1517</v>
      </c>
      <c r="D87" s="984"/>
      <c r="E87" s="984"/>
      <c r="F87" s="984"/>
      <c r="G87" s="984"/>
      <c r="H87" s="984"/>
      <c r="I87" s="984"/>
      <c r="J87" s="985"/>
      <c r="K87" s="177"/>
      <c r="L87" s="272" t="s">
        <v>1516</v>
      </c>
    </row>
    <row r="88" spans="1:12" ht="65.25" customHeight="1">
      <c r="A88" s="14">
        <v>44316</v>
      </c>
      <c r="B88" s="1" t="s">
        <v>20</v>
      </c>
      <c r="C88" s="983" t="s">
        <v>1518</v>
      </c>
      <c r="D88" s="893"/>
      <c r="E88" s="893"/>
      <c r="F88" s="893"/>
      <c r="G88" s="893"/>
      <c r="H88" s="893"/>
      <c r="I88" s="893"/>
      <c r="J88" s="894"/>
      <c r="K88" s="177"/>
      <c r="L88" s="272" t="s">
        <v>1519</v>
      </c>
    </row>
    <row r="89" spans="1:12" ht="20.100000000000001" customHeight="1">
      <c r="A89" s="14">
        <v>44358</v>
      </c>
      <c r="B89" s="1" t="s">
        <v>116</v>
      </c>
      <c r="C89" s="177"/>
      <c r="D89" s="177"/>
      <c r="E89" s="177"/>
      <c r="F89" s="177"/>
      <c r="G89" s="177"/>
      <c r="H89" s="177">
        <v>3920</v>
      </c>
      <c r="I89" s="177">
        <v>100</v>
      </c>
      <c r="J89" s="177"/>
      <c r="K89" s="177"/>
      <c r="L89" s="15" t="s">
        <v>1526</v>
      </c>
    </row>
    <row r="90" spans="1:12" ht="20.25" customHeight="1">
      <c r="A90" s="14">
        <v>44379</v>
      </c>
      <c r="B90" s="1" t="s">
        <v>20</v>
      </c>
      <c r="C90" s="892" t="s">
        <v>1527</v>
      </c>
      <c r="D90" s="893"/>
      <c r="E90" s="893"/>
      <c r="F90" s="893"/>
      <c r="G90" s="893"/>
      <c r="H90" s="893"/>
      <c r="I90" s="893"/>
      <c r="J90" s="894"/>
      <c r="K90" s="177"/>
      <c r="L90" s="272" t="s">
        <v>1442</v>
      </c>
    </row>
    <row r="91" spans="1:12">
      <c r="A91" s="14">
        <v>44444</v>
      </c>
      <c r="B91" s="1" t="s">
        <v>55</v>
      </c>
      <c r="C91" s="892" t="s">
        <v>1538</v>
      </c>
      <c r="D91" s="893"/>
      <c r="E91" s="893"/>
      <c r="F91" s="893"/>
      <c r="G91" s="893"/>
      <c r="H91" s="893"/>
      <c r="I91" s="893"/>
      <c r="J91" s="894"/>
      <c r="K91" s="177"/>
    </row>
    <row r="92" spans="1:12">
      <c r="A92" s="14">
        <v>44447</v>
      </c>
      <c r="B92" s="1" t="s">
        <v>20</v>
      </c>
      <c r="C92" s="892" t="s">
        <v>1539</v>
      </c>
      <c r="D92" s="893"/>
      <c r="E92" s="893"/>
      <c r="F92" s="893"/>
      <c r="G92" s="893"/>
      <c r="H92" s="893"/>
      <c r="I92" s="893"/>
      <c r="J92" s="894"/>
      <c r="K92" s="177"/>
    </row>
    <row r="93" spans="1:12" ht="20.100000000000001" customHeight="1">
      <c r="A93" s="14">
        <v>44464</v>
      </c>
      <c r="B93" s="1" t="s">
        <v>20</v>
      </c>
      <c r="C93" s="892" t="s">
        <v>1543</v>
      </c>
      <c r="D93" s="893"/>
      <c r="E93" s="893"/>
      <c r="F93" s="893"/>
      <c r="G93" s="893"/>
      <c r="H93" s="893"/>
      <c r="I93" s="893"/>
      <c r="J93" s="894"/>
      <c r="K93" s="177"/>
      <c r="L93" s="272" t="s">
        <v>1544</v>
      </c>
    </row>
    <row r="94" spans="1:12" ht="33" customHeight="1">
      <c r="A94" s="14">
        <v>44489</v>
      </c>
      <c r="B94" s="1" t="s">
        <v>18</v>
      </c>
      <c r="C94" s="983" t="s">
        <v>1547</v>
      </c>
      <c r="D94" s="893"/>
      <c r="E94" s="893"/>
      <c r="F94" s="893"/>
      <c r="G94" s="893"/>
      <c r="H94" s="893"/>
      <c r="I94" s="893"/>
      <c r="J94" s="894"/>
      <c r="K94" s="177"/>
    </row>
    <row r="95" spans="1:12" ht="63" customHeight="1">
      <c r="A95" s="812">
        <v>44495</v>
      </c>
      <c r="B95" s="411" t="s">
        <v>27</v>
      </c>
      <c r="C95" s="998" t="s">
        <v>1552</v>
      </c>
      <c r="D95" s="999"/>
      <c r="E95" s="999"/>
      <c r="F95" s="999"/>
      <c r="G95" s="999"/>
      <c r="H95" s="999"/>
      <c r="I95" s="999"/>
      <c r="J95" s="1000"/>
      <c r="K95" s="520"/>
      <c r="L95" s="813" t="s">
        <v>1551</v>
      </c>
    </row>
    <row r="96" spans="1:12" ht="20.100000000000001" customHeight="1">
      <c r="A96" s="14">
        <v>44510</v>
      </c>
      <c r="B96" s="1" t="s">
        <v>11</v>
      </c>
      <c r="C96" s="177">
        <v>50</v>
      </c>
      <c r="D96" s="179">
        <v>17.5</v>
      </c>
      <c r="E96" s="177">
        <v>65</v>
      </c>
      <c r="F96" s="177" t="s">
        <v>63</v>
      </c>
      <c r="G96" s="177">
        <v>105</v>
      </c>
      <c r="I96" s="177"/>
      <c r="J96" s="177"/>
      <c r="K96" s="177"/>
      <c r="L96" s="177" t="s">
        <v>1542</v>
      </c>
    </row>
    <row r="97" spans="1:11">
      <c r="A97" s="14"/>
      <c r="B97" s="1"/>
      <c r="C97" s="177"/>
      <c r="D97" s="177">
        <f t="shared" si="3"/>
        <v>0</v>
      </c>
      <c r="E97" s="177"/>
      <c r="F97" s="177"/>
      <c r="G97" s="177"/>
      <c r="H97" s="177"/>
      <c r="I97" s="177"/>
      <c r="J97" s="177"/>
      <c r="K97" s="177"/>
    </row>
    <row r="98" spans="1:11">
      <c r="A98" s="14"/>
      <c r="B98" s="1"/>
      <c r="C98" s="177"/>
      <c r="D98" s="177">
        <f t="shared" si="3"/>
        <v>0</v>
      </c>
      <c r="E98" s="177"/>
      <c r="F98" s="177"/>
      <c r="G98" s="177"/>
      <c r="H98" s="177"/>
      <c r="I98" s="177"/>
      <c r="J98" s="177"/>
      <c r="K98" s="177"/>
    </row>
    <row r="99" spans="1:11">
      <c r="A99" s="14"/>
      <c r="B99" s="1"/>
      <c r="C99" s="177"/>
      <c r="D99" s="177">
        <f t="shared" si="3"/>
        <v>0</v>
      </c>
      <c r="E99" s="177"/>
      <c r="F99" s="177"/>
      <c r="G99" s="177"/>
      <c r="H99" s="177"/>
      <c r="I99" s="177"/>
      <c r="J99" s="177"/>
      <c r="K99" s="177"/>
    </row>
    <row r="100" spans="1:11" ht="20.100000000000001" customHeight="1">
      <c r="A100" s="14"/>
      <c r="B100" s="1"/>
      <c r="C100" s="177"/>
      <c r="D100" s="177">
        <f t="shared" si="3"/>
        <v>0</v>
      </c>
      <c r="E100" s="177"/>
      <c r="F100" s="177"/>
      <c r="G100" s="177"/>
      <c r="H100" s="177"/>
      <c r="I100" s="177"/>
      <c r="J100" s="177"/>
      <c r="K100" s="177"/>
    </row>
    <row r="101" spans="1:11">
      <c r="A101" s="14"/>
      <c r="B101" s="1"/>
      <c r="C101" s="177"/>
      <c r="D101" s="177"/>
      <c r="E101" s="177"/>
      <c r="F101" s="177"/>
      <c r="G101" s="177"/>
      <c r="H101" s="177"/>
      <c r="I101" s="177"/>
      <c r="J101" s="177"/>
      <c r="K101" s="177"/>
    </row>
    <row r="102" spans="1:11">
      <c r="A102" s="14"/>
      <c r="B102" s="1"/>
      <c r="C102" s="177"/>
      <c r="D102" s="177"/>
      <c r="E102" s="177"/>
      <c r="F102" s="177"/>
      <c r="G102" s="177"/>
      <c r="H102" s="177"/>
      <c r="I102" s="177"/>
      <c r="J102" s="177"/>
      <c r="K102" s="177"/>
    </row>
    <row r="103" spans="1:11">
      <c r="A103" s="14"/>
      <c r="B103" s="1"/>
      <c r="C103" s="177"/>
      <c r="D103" s="177"/>
      <c r="E103" s="177"/>
      <c r="F103" s="177"/>
      <c r="G103" s="177"/>
      <c r="H103" s="177"/>
      <c r="I103" s="177"/>
      <c r="J103" s="177"/>
      <c r="K103" s="177"/>
    </row>
    <row r="104" spans="1:11" ht="20.100000000000001" customHeight="1">
      <c r="A104" s="14"/>
      <c r="B104" s="1"/>
      <c r="C104" s="177"/>
      <c r="D104" s="177"/>
      <c r="E104" s="177"/>
      <c r="F104" s="177"/>
      <c r="G104" s="177"/>
      <c r="H104" s="177"/>
      <c r="I104" s="177"/>
      <c r="J104" s="177"/>
      <c r="K104" s="177"/>
    </row>
    <row r="105" spans="1:11" ht="20.100000000000001" customHeight="1">
      <c r="A105" s="14"/>
      <c r="B105" s="1"/>
      <c r="C105" s="177"/>
      <c r="D105" s="177"/>
      <c r="E105" s="177"/>
      <c r="F105" s="177"/>
      <c r="G105" s="177"/>
      <c r="H105" s="177"/>
      <c r="I105" s="177"/>
      <c r="J105" s="177"/>
      <c r="K105" s="177"/>
    </row>
    <row r="106" spans="1:11">
      <c r="A106" s="14"/>
      <c r="B106" s="1"/>
      <c r="C106" s="177"/>
      <c r="D106" s="177"/>
      <c r="E106" s="177"/>
      <c r="F106" s="177"/>
      <c r="G106" s="177"/>
      <c r="H106" s="177"/>
      <c r="I106" s="177"/>
      <c r="J106" s="177"/>
      <c r="K106" s="177"/>
    </row>
    <row r="107" spans="1:11">
      <c r="A107" s="14"/>
      <c r="B107" s="1"/>
      <c r="C107" s="177"/>
      <c r="D107" s="177"/>
      <c r="E107" s="177"/>
      <c r="F107" s="177"/>
      <c r="G107" s="177"/>
      <c r="H107" s="177"/>
      <c r="I107" s="177"/>
      <c r="J107" s="177"/>
      <c r="K107" s="177"/>
    </row>
    <row r="108" spans="1:11">
      <c r="A108" s="14"/>
      <c r="B108" s="1"/>
      <c r="C108" s="177"/>
      <c r="D108" s="177"/>
      <c r="E108" s="177"/>
      <c r="F108" s="177"/>
      <c r="G108" s="177"/>
      <c r="H108" s="177"/>
      <c r="I108" s="177"/>
      <c r="J108" s="177"/>
      <c r="K108" s="177"/>
    </row>
    <row r="109" spans="1:11">
      <c r="A109" s="14"/>
      <c r="B109" s="1"/>
      <c r="C109" s="177"/>
      <c r="D109" s="177"/>
      <c r="E109" s="177"/>
      <c r="F109" s="177"/>
      <c r="G109" s="177"/>
      <c r="H109" s="177"/>
      <c r="I109" s="177"/>
      <c r="J109" s="177"/>
      <c r="K109" s="177"/>
    </row>
    <row r="110" spans="1:11">
      <c r="A110" s="14"/>
      <c r="B110" s="1"/>
      <c r="C110" s="177"/>
      <c r="D110" s="177"/>
      <c r="E110" s="177"/>
      <c r="F110" s="177"/>
      <c r="G110" s="177"/>
      <c r="H110" s="177"/>
      <c r="I110" s="177"/>
      <c r="J110" s="177"/>
      <c r="K110" s="177"/>
    </row>
    <row r="111" spans="1:11">
      <c r="A111" s="14"/>
      <c r="B111" s="1"/>
      <c r="C111" s="177"/>
      <c r="D111" s="177"/>
      <c r="E111" s="177"/>
      <c r="F111" s="177"/>
      <c r="G111" s="177"/>
      <c r="H111" s="177"/>
      <c r="I111" s="177"/>
      <c r="J111" s="177"/>
      <c r="K111" s="177"/>
    </row>
    <row r="112" spans="1:11" ht="20.100000000000001" customHeight="1">
      <c r="A112" s="14"/>
      <c r="B112" s="1"/>
      <c r="C112" s="177"/>
      <c r="D112" s="177"/>
      <c r="E112" s="177"/>
      <c r="F112" s="177"/>
      <c r="G112" s="177"/>
      <c r="H112" s="177"/>
      <c r="I112" s="177"/>
      <c r="J112" s="177"/>
      <c r="K112" s="177"/>
    </row>
    <row r="113" spans="1:11" ht="20.100000000000001" customHeight="1">
      <c r="A113" s="14"/>
      <c r="B113" s="1"/>
      <c r="C113" s="177"/>
      <c r="D113" s="177"/>
      <c r="E113" s="177"/>
      <c r="F113" s="177"/>
      <c r="G113" s="177"/>
      <c r="H113" s="177"/>
      <c r="I113" s="177"/>
      <c r="J113" s="177"/>
      <c r="K113" s="177"/>
    </row>
    <row r="114" spans="1:11" ht="20.100000000000001" customHeight="1">
      <c r="A114" s="14"/>
      <c r="B114" s="1"/>
      <c r="C114" s="177"/>
      <c r="D114" s="177"/>
      <c r="E114" s="177"/>
      <c r="F114" s="177"/>
      <c r="G114" s="177"/>
      <c r="H114" s="177"/>
      <c r="I114" s="177"/>
      <c r="J114" s="177"/>
      <c r="K114" s="177"/>
    </row>
    <row r="115" spans="1:11" ht="20.100000000000001" customHeight="1">
      <c r="A115" s="14"/>
      <c r="B115" s="1"/>
      <c r="C115" s="177"/>
      <c r="D115" s="177"/>
      <c r="E115" s="177"/>
      <c r="F115" s="177"/>
      <c r="G115" s="177"/>
      <c r="H115" s="177"/>
      <c r="I115" s="177"/>
      <c r="J115" s="177"/>
      <c r="K115" s="177"/>
    </row>
    <row r="116" spans="1:11">
      <c r="A116" s="14"/>
      <c r="B116" s="1"/>
      <c r="C116" s="177"/>
      <c r="D116" s="177"/>
      <c r="E116" s="177"/>
      <c r="F116" s="177"/>
      <c r="G116" s="177"/>
      <c r="H116" s="177"/>
      <c r="I116" s="177"/>
      <c r="J116" s="177"/>
      <c r="K116" s="177"/>
    </row>
    <row r="117" spans="1:11" ht="20.100000000000001" customHeight="1">
      <c r="A117" s="14"/>
      <c r="B117" s="1"/>
      <c r="C117" s="177"/>
      <c r="D117" s="177"/>
      <c r="E117" s="177"/>
      <c r="F117" s="177"/>
      <c r="G117" s="177"/>
      <c r="H117" s="177"/>
      <c r="I117" s="177"/>
      <c r="J117" s="177"/>
      <c r="K117" s="177"/>
    </row>
    <row r="118" spans="1:11" ht="20.100000000000001" customHeight="1">
      <c r="A118" s="14"/>
      <c r="B118" s="1"/>
      <c r="C118" s="177"/>
      <c r="D118" s="177"/>
      <c r="E118" s="177"/>
      <c r="F118" s="177"/>
      <c r="G118" s="177"/>
      <c r="H118" s="177"/>
      <c r="I118" s="177"/>
      <c r="J118" s="177"/>
      <c r="K118" s="177"/>
    </row>
    <row r="119" spans="1:11" ht="20.100000000000001" customHeight="1">
      <c r="A119" s="14"/>
      <c r="B119" s="1"/>
      <c r="C119" s="177"/>
      <c r="D119" s="177"/>
      <c r="E119" s="177"/>
      <c r="F119" s="177"/>
      <c r="G119" s="177"/>
      <c r="H119" s="177"/>
      <c r="I119" s="177"/>
      <c r="J119" s="177"/>
      <c r="K119" s="177"/>
    </row>
    <row r="120" spans="1:11" ht="20.100000000000001" customHeight="1">
      <c r="A120" s="14"/>
      <c r="B120" s="1"/>
      <c r="C120" s="177"/>
      <c r="D120" s="177"/>
      <c r="E120" s="177"/>
      <c r="F120" s="177"/>
      <c r="G120" s="177"/>
      <c r="H120" s="177"/>
      <c r="I120" s="177"/>
      <c r="J120" s="177"/>
      <c r="K120" s="177"/>
    </row>
    <row r="121" spans="1:11" ht="20.100000000000001" customHeight="1">
      <c r="A121" s="14"/>
      <c r="B121" s="1"/>
      <c r="C121" s="177"/>
      <c r="D121" s="177"/>
      <c r="E121" s="177"/>
      <c r="F121" s="177"/>
      <c r="G121" s="177"/>
      <c r="H121" s="177"/>
      <c r="I121" s="177"/>
      <c r="J121" s="177"/>
      <c r="K121" s="177"/>
    </row>
    <row r="122" spans="1:11" ht="20.100000000000001" customHeight="1">
      <c r="A122" s="14"/>
      <c r="B122" s="1"/>
      <c r="C122" s="177"/>
      <c r="D122" s="177"/>
      <c r="E122" s="177"/>
      <c r="F122" s="177"/>
      <c r="G122" s="177"/>
      <c r="H122" s="177"/>
      <c r="I122" s="177"/>
      <c r="J122" s="177"/>
      <c r="K122" s="177"/>
    </row>
    <row r="123" spans="1:11" ht="20.100000000000001" customHeight="1">
      <c r="A123" s="14"/>
      <c r="B123" s="1"/>
      <c r="C123" s="177"/>
      <c r="D123" s="177"/>
      <c r="E123" s="177"/>
      <c r="F123" s="177"/>
      <c r="G123" s="177"/>
      <c r="H123" s="177"/>
      <c r="I123" s="177"/>
      <c r="J123" s="177"/>
      <c r="K123" s="177"/>
    </row>
    <row r="124" spans="1:11" ht="20.100000000000001" customHeight="1">
      <c r="A124" s="14"/>
      <c r="B124" s="1"/>
      <c r="C124" s="177"/>
      <c r="D124" s="177"/>
      <c r="E124" s="177"/>
      <c r="F124" s="177"/>
      <c r="G124" s="177"/>
      <c r="H124" s="177"/>
      <c r="I124" s="177"/>
      <c r="J124" s="177"/>
      <c r="K124" s="177"/>
    </row>
    <row r="125" spans="1:11">
      <c r="A125" s="14"/>
      <c r="B125" s="1"/>
      <c r="C125" s="177"/>
      <c r="D125" s="177"/>
      <c r="E125" s="177"/>
      <c r="F125" s="177"/>
      <c r="G125" s="177"/>
      <c r="H125" s="177"/>
      <c r="I125" s="177"/>
      <c r="J125" s="177"/>
      <c r="K125" s="177"/>
    </row>
    <row r="126" spans="1:11" ht="20.100000000000001" customHeight="1">
      <c r="A126" s="14"/>
      <c r="B126" s="1"/>
      <c r="C126" s="177"/>
      <c r="D126" s="177"/>
      <c r="E126" s="177"/>
      <c r="F126" s="177"/>
      <c r="G126" s="177"/>
      <c r="H126" s="177"/>
      <c r="I126" s="177"/>
      <c r="J126" s="177"/>
      <c r="K126" s="177"/>
    </row>
    <row r="127" spans="1:11">
      <c r="A127" s="14"/>
      <c r="B127" s="1"/>
      <c r="C127" s="177"/>
      <c r="D127" s="177"/>
      <c r="E127" s="177"/>
      <c r="F127" s="177"/>
      <c r="G127" s="177"/>
      <c r="H127" s="177"/>
      <c r="I127" s="177"/>
      <c r="J127" s="177"/>
      <c r="K127" s="177"/>
    </row>
    <row r="128" spans="1:11">
      <c r="A128" s="14"/>
      <c r="B128" s="1"/>
      <c r="C128" s="177"/>
      <c r="D128" s="177"/>
      <c r="E128" s="177"/>
      <c r="F128" s="177"/>
      <c r="G128" s="177"/>
      <c r="H128" s="177"/>
      <c r="I128" s="177"/>
      <c r="J128" s="177"/>
      <c r="K128" s="177"/>
    </row>
    <row r="129" spans="1:11">
      <c r="A129" s="14"/>
      <c r="B129" s="1"/>
      <c r="C129" s="177"/>
      <c r="D129" s="177"/>
      <c r="E129" s="177"/>
      <c r="F129" s="177"/>
      <c r="G129" s="177"/>
      <c r="H129" s="177"/>
      <c r="I129" s="177"/>
      <c r="J129" s="177"/>
      <c r="K129" s="177"/>
    </row>
    <row r="130" spans="1:11">
      <c r="A130" s="14"/>
      <c r="B130" s="1"/>
      <c r="C130" s="177"/>
      <c r="D130" s="177"/>
      <c r="E130" s="177"/>
      <c r="F130" s="177"/>
      <c r="G130" s="177"/>
      <c r="H130" s="177"/>
      <c r="I130" s="177"/>
      <c r="J130" s="177"/>
      <c r="K130" s="177"/>
    </row>
    <row r="131" spans="1:11">
      <c r="A131" s="14"/>
      <c r="B131" s="1"/>
      <c r="C131" s="177"/>
      <c r="D131" s="177"/>
      <c r="E131" s="177"/>
      <c r="F131" s="177"/>
      <c r="G131" s="177"/>
      <c r="H131" s="177"/>
      <c r="I131" s="177"/>
      <c r="J131" s="177"/>
      <c r="K131" s="177"/>
    </row>
    <row r="132" spans="1:11">
      <c r="A132" s="14"/>
      <c r="C132" s="177"/>
      <c r="D132" s="177"/>
      <c r="E132" s="177"/>
      <c r="F132" s="177"/>
      <c r="G132" s="177"/>
      <c r="H132" s="177"/>
      <c r="I132" s="177"/>
      <c r="J132" s="177"/>
      <c r="K132" s="177"/>
    </row>
    <row r="133" spans="1:11">
      <c r="A133" s="14"/>
      <c r="C133" s="177"/>
      <c r="D133" s="177"/>
      <c r="E133" s="177"/>
      <c r="F133" s="177"/>
      <c r="G133" s="177"/>
      <c r="H133" s="177"/>
      <c r="I133" s="177"/>
      <c r="J133" s="177"/>
      <c r="K133" s="177"/>
    </row>
    <row r="134" spans="1:11">
      <c r="A134" s="14"/>
      <c r="C134" s="177"/>
      <c r="D134" s="177"/>
      <c r="E134" s="177"/>
      <c r="F134" s="177"/>
      <c r="G134" s="177"/>
      <c r="H134" s="177"/>
      <c r="I134" s="177"/>
      <c r="J134" s="177"/>
      <c r="K134" s="177"/>
    </row>
    <row r="135" spans="1:11">
      <c r="A135" s="14"/>
      <c r="C135" s="177"/>
      <c r="D135" s="177"/>
      <c r="E135" s="177"/>
      <c r="F135" s="177"/>
      <c r="G135" s="177"/>
      <c r="H135" s="177"/>
      <c r="I135" s="177"/>
      <c r="J135" s="177"/>
      <c r="K135" s="177"/>
    </row>
    <row r="136" spans="1:11">
      <c r="A136" s="14"/>
      <c r="C136" s="177"/>
      <c r="D136" s="177"/>
      <c r="E136" s="177"/>
      <c r="F136" s="177"/>
      <c r="G136" s="177"/>
      <c r="H136" s="177"/>
      <c r="I136" s="177"/>
      <c r="J136" s="177"/>
      <c r="K136" s="177"/>
    </row>
    <row r="137" spans="1:11">
      <c r="A137" s="14"/>
      <c r="C137" s="177"/>
      <c r="D137" s="177"/>
      <c r="E137" s="177"/>
      <c r="F137" s="177"/>
      <c r="G137" s="177"/>
      <c r="H137" s="177"/>
      <c r="I137" s="177"/>
      <c r="J137" s="177"/>
      <c r="K137" s="177"/>
    </row>
    <row r="138" spans="1:11">
      <c r="A138" s="14"/>
      <c r="C138" s="177"/>
      <c r="D138" s="177"/>
      <c r="E138" s="177"/>
      <c r="F138" s="177"/>
      <c r="G138" s="177"/>
      <c r="H138" s="177"/>
      <c r="I138" s="177"/>
      <c r="J138" s="177"/>
      <c r="K138" s="177"/>
    </row>
    <row r="139" spans="1:11">
      <c r="A139" s="14"/>
      <c r="C139" s="177"/>
      <c r="D139" s="177"/>
      <c r="E139" s="177"/>
      <c r="F139" s="177"/>
      <c r="G139" s="177"/>
      <c r="H139" s="177"/>
      <c r="I139" s="177"/>
      <c r="J139" s="177"/>
      <c r="K139" s="177"/>
    </row>
    <row r="140" spans="1:11">
      <c r="A140" s="14"/>
      <c r="C140" s="177"/>
      <c r="D140" s="177"/>
      <c r="E140" s="177"/>
      <c r="F140" s="177"/>
      <c r="G140" s="177"/>
      <c r="H140" s="177"/>
      <c r="I140" s="177"/>
      <c r="J140" s="177"/>
      <c r="K140" s="177"/>
    </row>
    <row r="141" spans="1:11">
      <c r="A141" s="14"/>
      <c r="C141" s="177"/>
      <c r="D141" s="177"/>
      <c r="E141" s="177"/>
      <c r="F141" s="177"/>
      <c r="G141" s="177"/>
      <c r="H141" s="177"/>
      <c r="I141" s="177"/>
      <c r="J141" s="177"/>
      <c r="K141" s="177"/>
    </row>
    <row r="142" spans="1:11">
      <c r="A142" s="14"/>
      <c r="C142" s="177"/>
      <c r="D142" s="177"/>
      <c r="E142" s="177"/>
      <c r="F142" s="177"/>
      <c r="G142" s="177"/>
      <c r="H142" s="177"/>
      <c r="I142" s="177"/>
      <c r="J142" s="177"/>
      <c r="K142" s="177"/>
    </row>
    <row r="143" spans="1:11">
      <c r="A143" s="14"/>
      <c r="C143" s="177"/>
      <c r="D143" s="177"/>
      <c r="E143" s="177"/>
      <c r="F143" s="177"/>
      <c r="G143" s="177"/>
      <c r="H143" s="177"/>
      <c r="I143" s="177"/>
      <c r="J143" s="177"/>
      <c r="K143" s="177"/>
    </row>
    <row r="144" spans="1:11">
      <c r="A144" s="14"/>
      <c r="C144" s="177"/>
      <c r="D144" s="177"/>
      <c r="E144" s="177"/>
      <c r="F144" s="177"/>
      <c r="G144" s="177"/>
      <c r="H144" s="177"/>
      <c r="I144" s="177"/>
      <c r="J144" s="177"/>
      <c r="K144" s="177"/>
    </row>
    <row r="145" spans="1:11">
      <c r="A145" s="14"/>
      <c r="C145" s="177"/>
      <c r="D145" s="177"/>
      <c r="E145" s="177"/>
      <c r="F145" s="177"/>
      <c r="G145" s="177"/>
      <c r="H145" s="177"/>
      <c r="I145" s="177"/>
      <c r="J145" s="177"/>
      <c r="K145" s="177"/>
    </row>
    <row r="146" spans="1:11">
      <c r="A146" s="14"/>
      <c r="C146" s="177"/>
      <c r="D146" s="177"/>
      <c r="E146" s="177"/>
      <c r="F146" s="177"/>
      <c r="G146" s="177"/>
      <c r="H146" s="177"/>
      <c r="I146" s="177"/>
      <c r="J146" s="177"/>
      <c r="K146" s="177"/>
    </row>
    <row r="147" spans="1:11">
      <c r="A147" s="14"/>
      <c r="C147" s="177"/>
      <c r="D147" s="177"/>
      <c r="E147" s="177"/>
      <c r="F147" s="177"/>
      <c r="G147" s="177"/>
      <c r="H147" s="177"/>
      <c r="I147" s="177"/>
      <c r="J147" s="177"/>
      <c r="K147" s="177"/>
    </row>
    <row r="148" spans="1:11">
      <c r="A148" s="14"/>
      <c r="C148" s="177"/>
      <c r="D148" s="177"/>
      <c r="E148" s="177"/>
      <c r="F148" s="177"/>
      <c r="G148" s="177"/>
      <c r="H148" s="177"/>
      <c r="I148" s="177"/>
      <c r="J148" s="177"/>
      <c r="K148" s="177"/>
    </row>
    <row r="149" spans="1:11">
      <c r="A149" s="14"/>
      <c r="C149" s="177"/>
      <c r="D149" s="177"/>
      <c r="E149" s="177"/>
      <c r="F149" s="177"/>
      <c r="G149" s="177"/>
      <c r="H149" s="177"/>
      <c r="I149" s="177"/>
      <c r="J149" s="177"/>
      <c r="K149" s="177"/>
    </row>
    <row r="150" spans="1:11">
      <c r="A150" s="14"/>
      <c r="C150" s="177"/>
      <c r="D150" s="177"/>
      <c r="E150" s="177"/>
      <c r="F150" s="177"/>
      <c r="G150" s="177"/>
      <c r="H150" s="177"/>
      <c r="I150" s="177"/>
      <c r="J150" s="177"/>
      <c r="K150" s="177"/>
    </row>
    <row r="151" spans="1:11">
      <c r="A151" s="14"/>
      <c r="C151" s="177"/>
      <c r="D151" s="177"/>
      <c r="E151" s="177"/>
      <c r="F151" s="177"/>
      <c r="G151" s="177"/>
      <c r="H151" s="177"/>
      <c r="I151" s="177"/>
      <c r="J151" s="177"/>
      <c r="K151" s="177"/>
    </row>
    <row r="152" spans="1:11">
      <c r="A152" s="14"/>
      <c r="C152" s="177"/>
      <c r="D152" s="177"/>
      <c r="E152" s="177"/>
      <c r="F152" s="177"/>
      <c r="G152" s="177"/>
      <c r="H152" s="177"/>
      <c r="I152" s="177"/>
      <c r="J152" s="177"/>
      <c r="K152" s="177"/>
    </row>
    <row r="153" spans="1:11">
      <c r="A153" s="14"/>
      <c r="C153" s="177"/>
      <c r="D153" s="177"/>
      <c r="E153" s="177"/>
      <c r="F153" s="177"/>
      <c r="G153" s="177"/>
      <c r="H153" s="177"/>
      <c r="I153" s="177"/>
      <c r="J153" s="177"/>
      <c r="K153" s="177"/>
    </row>
    <row r="154" spans="1:11">
      <c r="A154" s="14"/>
      <c r="C154" s="177"/>
      <c r="D154" s="177"/>
      <c r="E154" s="177"/>
      <c r="F154" s="177"/>
      <c r="G154" s="177"/>
      <c r="H154" s="177"/>
      <c r="I154" s="177"/>
      <c r="J154" s="177"/>
      <c r="K154" s="177"/>
    </row>
    <row r="155" spans="1:11">
      <c r="A155" s="14"/>
      <c r="C155" s="177"/>
      <c r="D155" s="177"/>
      <c r="E155" s="177"/>
      <c r="F155" s="177"/>
      <c r="G155" s="177"/>
      <c r="H155" s="177"/>
      <c r="I155" s="177"/>
      <c r="J155" s="177"/>
      <c r="K155" s="177"/>
    </row>
    <row r="156" spans="1:11">
      <c r="A156" s="14"/>
      <c r="C156" s="177"/>
      <c r="D156" s="177"/>
      <c r="E156" s="177"/>
      <c r="F156" s="177"/>
      <c r="G156" s="177"/>
      <c r="H156" s="177"/>
      <c r="I156" s="177"/>
      <c r="J156" s="177"/>
      <c r="K156" s="177"/>
    </row>
    <row r="157" spans="1:11">
      <c r="A157" s="14"/>
    </row>
    <row r="158" spans="1:11">
      <c r="A158" s="14"/>
    </row>
  </sheetData>
  <autoFilter ref="B6:B16"/>
  <customSheetViews>
    <customSheetView guid="{0844CA05-8743-4C94-A064-2B8F7267080E}">
      <pane ySplit="6" topLeftCell="A31" activePane="bottomLeft" state="frozen"/>
      <selection pane="bottomLeft" activeCell="K7" sqref="K7"/>
      <pageMargins left="0.7" right="0.7" top="0.75" bottom="0.75" header="0.3" footer="0.3"/>
      <pageSetup paperSize="9" orientation="portrait" r:id="rId1"/>
    </customSheetView>
    <customSheetView guid="{257C13E9-7F11-4D3D-B195-760B62ED7EA1}">
      <pane ySplit="6" topLeftCell="A31" activePane="bottomLeft" state="frozen"/>
      <selection pane="bottomLeft" activeCell="K7" sqref="K7"/>
      <pageMargins left="0.7" right="0.7" top="0.75" bottom="0.75" header="0.3" footer="0.3"/>
      <pageSetup paperSize="9" orientation="portrait" r:id="rId2"/>
    </customSheetView>
    <customSheetView guid="{7009FCE3-6810-450D-8A6C-9CEA3E9B616C}">
      <pane ySplit="5" topLeftCell="A31" activePane="bottomLeft" state="frozen"/>
      <selection pane="bottomLeft" activeCell="K7" sqref="K7"/>
      <pageMargins left="0.7" right="0.7" top="0.75" bottom="0.75" header="0.3" footer="0.3"/>
      <pageSetup paperSize="9" orientation="portrait" r:id="rId3"/>
    </customSheetView>
  </customSheetViews>
  <mergeCells count="58">
    <mergeCell ref="C94:J94"/>
    <mergeCell ref="C92:J92"/>
    <mergeCell ref="C90:J90"/>
    <mergeCell ref="C88:J88"/>
    <mergeCell ref="C85:J85"/>
    <mergeCell ref="C93:J93"/>
    <mergeCell ref="C84:J84"/>
    <mergeCell ref="C91:J91"/>
    <mergeCell ref="C62:J62"/>
    <mergeCell ref="C87:J87"/>
    <mergeCell ref="C86:J86"/>
    <mergeCell ref="C82:J82"/>
    <mergeCell ref="C81:J81"/>
    <mergeCell ref="C64:J64"/>
    <mergeCell ref="C65:J65"/>
    <mergeCell ref="C67:J67"/>
    <mergeCell ref="M55:U55"/>
    <mergeCell ref="C55:J55"/>
    <mergeCell ref="C40:J40"/>
    <mergeCell ref="A3:B3"/>
    <mergeCell ref="I3:J3"/>
    <mergeCell ref="C3:F3"/>
    <mergeCell ref="G3:H3"/>
    <mergeCell ref="A5:B5"/>
    <mergeCell ref="A4:B4"/>
    <mergeCell ref="I4:J4"/>
    <mergeCell ref="C4:F4"/>
    <mergeCell ref="C5:F5"/>
    <mergeCell ref="A34:A35"/>
    <mergeCell ref="C35:J35"/>
    <mergeCell ref="C27:J27"/>
    <mergeCell ref="C39:J39"/>
    <mergeCell ref="C17:J17"/>
    <mergeCell ref="C16:J16"/>
    <mergeCell ref="H20:J20"/>
    <mergeCell ref="A1:L1"/>
    <mergeCell ref="A2:B2"/>
    <mergeCell ref="C2:F2"/>
    <mergeCell ref="G2:H2"/>
    <mergeCell ref="I2:J2"/>
    <mergeCell ref="K2:L2"/>
    <mergeCell ref="G4:H5"/>
    <mergeCell ref="C95:J95"/>
    <mergeCell ref="H26:J26"/>
    <mergeCell ref="K3:L3"/>
    <mergeCell ref="K4:L4"/>
    <mergeCell ref="K5:L5"/>
    <mergeCell ref="C80:J80"/>
    <mergeCell ref="C7:J7"/>
    <mergeCell ref="I5:J5"/>
    <mergeCell ref="C25:J25"/>
    <mergeCell ref="C22:J22"/>
    <mergeCell ref="C74:J74"/>
    <mergeCell ref="C73:J73"/>
    <mergeCell ref="C69:J69"/>
    <mergeCell ref="C68:J68"/>
    <mergeCell ref="H13:J13"/>
    <mergeCell ref="C18:J18"/>
  </mergeCells>
  <pageMargins left="0.7" right="0.7" top="0.75" bottom="0.75" header="0.3" footer="0.3"/>
  <pageSetup paperSize="9" orientation="portrait" r:id="rId4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>
    <tabColor rgb="FFFF0000"/>
  </sheetPr>
  <dimension ref="A1:M130"/>
  <sheetViews>
    <sheetView zoomScaleNormal="100" workbookViewId="0">
      <pane xSplit="1" ySplit="6" topLeftCell="B77" activePane="bottomRight" state="frozen"/>
      <selection pane="topRight" activeCell="B1" sqref="B1"/>
      <selection pane="bottomLeft" activeCell="A7" sqref="A7"/>
      <selection pane="bottomRight" activeCell="K87" sqref="K87"/>
    </sheetView>
  </sheetViews>
  <sheetFormatPr defaultRowHeight="15.75"/>
  <cols>
    <col min="1" max="1" width="13.140625" style="53" customWidth="1"/>
    <col min="2" max="2" width="11" style="16" customWidth="1"/>
    <col min="3" max="5" width="10.140625" style="16" customWidth="1"/>
    <col min="6" max="6" width="11.140625" style="16" customWidth="1"/>
    <col min="7" max="7" width="10.5703125" style="16" customWidth="1"/>
    <col min="8" max="8" width="11.7109375" style="16" customWidth="1"/>
    <col min="9" max="9" width="10.140625" style="16" customWidth="1"/>
    <col min="10" max="10" width="12" style="16" customWidth="1"/>
    <col min="11" max="11" width="12" style="597" customWidth="1"/>
    <col min="12" max="12" width="51.85546875" style="15" customWidth="1"/>
    <col min="13" max="16384" width="9.140625" style="6"/>
  </cols>
  <sheetData>
    <row r="1" spans="1:13" s="3" customFormat="1" ht="34.5" customHeight="1" thickTop="1">
      <c r="A1" s="829" t="s">
        <v>434</v>
      </c>
      <c r="B1" s="830"/>
      <c r="C1" s="830"/>
      <c r="D1" s="830"/>
      <c r="E1" s="830"/>
      <c r="F1" s="830"/>
      <c r="G1" s="830"/>
      <c r="H1" s="830"/>
      <c r="I1" s="830"/>
      <c r="J1" s="830"/>
      <c r="K1" s="830"/>
      <c r="L1" s="831"/>
      <c r="M1" s="2"/>
    </row>
    <row r="2" spans="1:13" ht="20.100000000000001" customHeight="1">
      <c r="A2" s="823" t="s">
        <v>157</v>
      </c>
      <c r="B2" s="824"/>
      <c r="C2" s="820">
        <f>+(30+130+72)*25</f>
        <v>5800</v>
      </c>
      <c r="D2" s="821"/>
      <c r="E2" s="821"/>
      <c r="F2" s="822"/>
      <c r="G2" s="914"/>
      <c r="H2" s="915"/>
      <c r="I2" s="816" t="s">
        <v>158</v>
      </c>
      <c r="J2" s="817"/>
      <c r="K2" s="825"/>
      <c r="L2" s="826"/>
    </row>
    <row r="3" spans="1:13" ht="20.100000000000001" customHeight="1">
      <c r="A3" s="823" t="s">
        <v>159</v>
      </c>
      <c r="B3" s="824"/>
      <c r="C3" s="820"/>
      <c r="D3" s="821"/>
      <c r="E3" s="821"/>
      <c r="F3" s="822"/>
      <c r="G3" s="844"/>
      <c r="H3" s="845"/>
      <c r="I3" s="816" t="s">
        <v>160</v>
      </c>
      <c r="J3" s="817"/>
      <c r="K3" s="825"/>
      <c r="L3" s="826"/>
    </row>
    <row r="4" spans="1:13" ht="20.25" customHeight="1">
      <c r="A4" s="823" t="s">
        <v>161</v>
      </c>
      <c r="B4" s="824"/>
      <c r="C4" s="820" t="s">
        <v>173</v>
      </c>
      <c r="D4" s="821"/>
      <c r="E4" s="821"/>
      <c r="F4" s="822"/>
      <c r="G4" s="832" t="s">
        <v>243</v>
      </c>
      <c r="H4" s="833"/>
      <c r="I4" s="816" t="s">
        <v>162</v>
      </c>
      <c r="J4" s="817"/>
      <c r="K4" s="827" t="s">
        <v>195</v>
      </c>
      <c r="L4" s="828"/>
    </row>
    <row r="5" spans="1:13" s="99" customFormat="1" ht="20.25" customHeight="1" thickBot="1">
      <c r="A5" s="849" t="s">
        <v>163</v>
      </c>
      <c r="B5" s="850"/>
      <c r="C5" s="846" t="s">
        <v>1205</v>
      </c>
      <c r="D5" s="847"/>
      <c r="E5" s="847"/>
      <c r="F5" s="848"/>
      <c r="G5" s="1130"/>
      <c r="H5" s="1131"/>
      <c r="I5" s="963" t="s">
        <v>255</v>
      </c>
      <c r="J5" s="964"/>
      <c r="K5" s="1010" t="s">
        <v>263</v>
      </c>
      <c r="L5" s="1011"/>
    </row>
    <row r="6" spans="1:13" s="3" customFormat="1" ht="39" customHeight="1" thickTop="1" thickBot="1">
      <c r="A6" s="8" t="s">
        <v>0</v>
      </c>
      <c r="B6" s="9" t="s">
        <v>1</v>
      </c>
      <c r="C6" s="9" t="s">
        <v>2</v>
      </c>
      <c r="D6" s="9" t="s">
        <v>3</v>
      </c>
      <c r="E6" s="9" t="s">
        <v>4</v>
      </c>
      <c r="F6" s="9" t="s">
        <v>5</v>
      </c>
      <c r="G6" s="9" t="s">
        <v>6</v>
      </c>
      <c r="H6" s="9" t="s">
        <v>7</v>
      </c>
      <c r="I6" s="9" t="s">
        <v>8</v>
      </c>
      <c r="J6" s="9" t="s">
        <v>9</v>
      </c>
      <c r="K6" s="692" t="s">
        <v>1458</v>
      </c>
      <c r="L6" s="10" t="s">
        <v>10</v>
      </c>
      <c r="M6" s="2"/>
    </row>
    <row r="7" spans="1:13" ht="63" customHeight="1" thickTop="1">
      <c r="A7" s="432">
        <v>41433</v>
      </c>
      <c r="B7" s="411" t="s">
        <v>48</v>
      </c>
      <c r="C7" s="1177" t="s">
        <v>495</v>
      </c>
      <c r="D7" s="1177"/>
      <c r="E7" s="1177"/>
      <c r="F7" s="1177"/>
      <c r="G7" s="1177"/>
      <c r="H7" s="1177"/>
      <c r="I7" s="1177"/>
      <c r="J7" s="1177"/>
      <c r="K7" s="683" t="s">
        <v>1072</v>
      </c>
      <c r="L7" s="442" t="s">
        <v>1072</v>
      </c>
    </row>
    <row r="8" spans="1:13" ht="47.25" customHeight="1">
      <c r="A8" s="14">
        <v>41435</v>
      </c>
      <c r="B8" s="1" t="s">
        <v>11</v>
      </c>
      <c r="C8" s="16">
        <v>890</v>
      </c>
      <c r="D8" s="49">
        <f>+C8*(100-E8)/100</f>
        <v>890</v>
      </c>
      <c r="E8" s="16">
        <v>0</v>
      </c>
      <c r="G8" s="16">
        <v>175</v>
      </c>
      <c r="L8" s="42" t="s">
        <v>496</v>
      </c>
    </row>
    <row r="9" spans="1:13">
      <c r="A9" s="14">
        <v>41436</v>
      </c>
      <c r="B9" s="1" t="s">
        <v>18</v>
      </c>
      <c r="C9" s="820" t="s">
        <v>212</v>
      </c>
      <c r="D9" s="821"/>
      <c r="E9" s="821"/>
      <c r="F9" s="821"/>
      <c r="G9" s="821"/>
      <c r="H9" s="821"/>
      <c r="I9" s="821"/>
      <c r="J9" s="822"/>
      <c r="K9" s="563"/>
      <c r="L9" s="42"/>
    </row>
    <row r="10" spans="1:13" ht="48" customHeight="1">
      <c r="A10" s="14">
        <v>41437</v>
      </c>
      <c r="B10" s="1" t="s">
        <v>11</v>
      </c>
      <c r="C10" s="16">
        <v>690</v>
      </c>
      <c r="D10" s="49">
        <f>+C10*(100-E10)/100</f>
        <v>690</v>
      </c>
      <c r="E10" s="16">
        <v>0</v>
      </c>
      <c r="G10" s="16">
        <v>180</v>
      </c>
      <c r="L10" s="42" t="s">
        <v>497</v>
      </c>
    </row>
    <row r="11" spans="1:13" ht="43.5" customHeight="1">
      <c r="A11" s="14">
        <v>41438</v>
      </c>
      <c r="B11" s="1" t="s">
        <v>18</v>
      </c>
      <c r="C11" s="853" t="s">
        <v>498</v>
      </c>
      <c r="D11" s="854"/>
      <c r="E11" s="854"/>
      <c r="F11" s="854"/>
      <c r="G11" s="854"/>
      <c r="H11" s="854"/>
      <c r="I11" s="854"/>
      <c r="J11" s="855"/>
      <c r="K11" s="573"/>
    </row>
    <row r="12" spans="1:13" ht="36" customHeight="1">
      <c r="A12" s="14">
        <v>41439</v>
      </c>
      <c r="B12" s="1" t="s">
        <v>18</v>
      </c>
      <c r="C12" s="853" t="s">
        <v>499</v>
      </c>
      <c r="D12" s="854"/>
      <c r="E12" s="854"/>
      <c r="F12" s="854"/>
      <c r="G12" s="854"/>
      <c r="H12" s="854"/>
      <c r="I12" s="854"/>
      <c r="J12" s="855"/>
      <c r="K12" s="573"/>
    </row>
    <row r="13" spans="1:13" ht="47.25" customHeight="1">
      <c r="A13" s="14">
        <v>41440</v>
      </c>
      <c r="B13" s="1" t="s">
        <v>11</v>
      </c>
      <c r="C13" s="16">
        <v>545</v>
      </c>
      <c r="D13" s="49">
        <f>+C13*(100-E13)/100</f>
        <v>545</v>
      </c>
      <c r="E13" s="16">
        <v>0</v>
      </c>
      <c r="F13" s="16">
        <v>102</v>
      </c>
      <c r="G13" s="16">
        <v>165</v>
      </c>
      <c r="L13" s="42" t="s">
        <v>500</v>
      </c>
    </row>
    <row r="14" spans="1:13" ht="36" customHeight="1">
      <c r="A14" s="14">
        <v>41441</v>
      </c>
      <c r="B14" s="1" t="s">
        <v>18</v>
      </c>
      <c r="C14" s="853" t="s">
        <v>501</v>
      </c>
      <c r="D14" s="854"/>
      <c r="E14" s="854"/>
      <c r="F14" s="854"/>
      <c r="G14" s="854"/>
      <c r="H14" s="854"/>
      <c r="I14" s="854"/>
      <c r="J14" s="855"/>
      <c r="K14" s="573"/>
    </row>
    <row r="15" spans="1:13" ht="38.25" customHeight="1">
      <c r="A15" s="14">
        <v>41443</v>
      </c>
      <c r="B15" s="1" t="s">
        <v>18</v>
      </c>
      <c r="C15" s="853" t="s">
        <v>502</v>
      </c>
      <c r="D15" s="854"/>
      <c r="E15" s="854"/>
      <c r="F15" s="854"/>
      <c r="G15" s="854"/>
      <c r="H15" s="854"/>
      <c r="I15" s="854"/>
      <c r="J15" s="855"/>
      <c r="K15" s="573"/>
    </row>
    <row r="16" spans="1:13" ht="32.25" customHeight="1">
      <c r="A16" s="14">
        <v>41444</v>
      </c>
      <c r="B16" s="1" t="s">
        <v>18</v>
      </c>
      <c r="C16" s="853" t="s">
        <v>503</v>
      </c>
      <c r="D16" s="854"/>
      <c r="E16" s="854"/>
      <c r="F16" s="854"/>
      <c r="G16" s="854"/>
      <c r="H16" s="854"/>
      <c r="I16" s="854"/>
      <c r="J16" s="855"/>
      <c r="K16" s="573"/>
    </row>
    <row r="17" spans="1:12" ht="33" customHeight="1">
      <c r="A17" s="14">
        <v>41445</v>
      </c>
      <c r="B17" s="1" t="s">
        <v>11</v>
      </c>
      <c r="C17" s="16">
        <v>360</v>
      </c>
      <c r="D17" s="49">
        <f>+C17*(100-E17)/100</f>
        <v>360</v>
      </c>
      <c r="E17" s="16">
        <v>0</v>
      </c>
      <c r="G17" s="16">
        <v>180</v>
      </c>
      <c r="L17" s="15" t="s">
        <v>504</v>
      </c>
    </row>
    <row r="18" spans="1:12" ht="20.100000000000001" customHeight="1">
      <c r="A18" s="14">
        <v>41447</v>
      </c>
      <c r="B18" s="1" t="s">
        <v>18</v>
      </c>
      <c r="C18" s="1196" t="s">
        <v>213</v>
      </c>
      <c r="D18" s="1197" t="e">
        <f>+C18*(100-E18)/100</f>
        <v>#VALUE!</v>
      </c>
      <c r="E18" s="1197"/>
      <c r="F18" s="1197"/>
      <c r="G18" s="1197"/>
      <c r="H18" s="1197"/>
      <c r="I18" s="1197"/>
      <c r="J18" s="1198"/>
      <c r="K18" s="671"/>
    </row>
    <row r="19" spans="1:12" ht="65.25" customHeight="1">
      <c r="A19" s="14">
        <v>41458</v>
      </c>
      <c r="B19" s="1" t="s">
        <v>20</v>
      </c>
      <c r="C19" s="853" t="s">
        <v>505</v>
      </c>
      <c r="D19" s="841"/>
      <c r="E19" s="841"/>
      <c r="F19" s="841"/>
      <c r="G19" s="841"/>
      <c r="H19" s="841"/>
      <c r="I19" s="841"/>
      <c r="J19" s="838"/>
      <c r="K19" s="566"/>
    </row>
    <row r="20" spans="1:12" ht="20.100000000000001" customHeight="1">
      <c r="A20" s="14">
        <v>41461</v>
      </c>
      <c r="B20" s="1" t="s">
        <v>116</v>
      </c>
      <c r="D20" s="49"/>
      <c r="J20" s="16">
        <v>3000</v>
      </c>
      <c r="L20" s="15" t="s">
        <v>214</v>
      </c>
    </row>
    <row r="21" spans="1:12" ht="35.25" customHeight="1">
      <c r="A21" s="14">
        <v>41462</v>
      </c>
      <c r="B21" s="1" t="s">
        <v>18</v>
      </c>
      <c r="C21" s="853" t="s">
        <v>215</v>
      </c>
      <c r="D21" s="841"/>
      <c r="E21" s="841"/>
      <c r="F21" s="841"/>
      <c r="G21" s="841"/>
      <c r="H21" s="841"/>
      <c r="I21" s="841"/>
      <c r="J21" s="838"/>
      <c r="K21" s="566"/>
    </row>
    <row r="22" spans="1:12" ht="32.25" customHeight="1">
      <c r="A22" s="14">
        <v>41465</v>
      </c>
      <c r="B22" s="1" t="s">
        <v>18</v>
      </c>
      <c r="C22" s="853" t="s">
        <v>216</v>
      </c>
      <c r="D22" s="841"/>
      <c r="E22" s="841"/>
      <c r="F22" s="841"/>
      <c r="G22" s="841"/>
      <c r="H22" s="841"/>
      <c r="I22" s="841"/>
      <c r="J22" s="838"/>
      <c r="K22" s="566"/>
    </row>
    <row r="23" spans="1:12" ht="19.5" customHeight="1">
      <c r="A23" s="81">
        <v>41474</v>
      </c>
      <c r="B23" s="82" t="s">
        <v>11</v>
      </c>
      <c r="C23" s="100">
        <v>230</v>
      </c>
      <c r="D23" s="101">
        <f>+C23*(100-E23)/100</f>
        <v>230</v>
      </c>
      <c r="E23" s="100">
        <v>0</v>
      </c>
      <c r="F23" s="100"/>
      <c r="G23" s="100">
        <v>150</v>
      </c>
      <c r="H23" s="100"/>
      <c r="I23" s="100"/>
      <c r="J23" s="100"/>
      <c r="K23" s="100"/>
      <c r="L23" s="84" t="s">
        <v>17</v>
      </c>
    </row>
    <row r="24" spans="1:12" ht="53.25" customHeight="1">
      <c r="A24" s="14">
        <v>41475</v>
      </c>
      <c r="B24" s="1" t="s">
        <v>20</v>
      </c>
      <c r="C24" s="853" t="s">
        <v>506</v>
      </c>
      <c r="D24" s="841"/>
      <c r="E24" s="841"/>
      <c r="F24" s="841"/>
      <c r="G24" s="841"/>
      <c r="H24" s="841"/>
      <c r="I24" s="841"/>
      <c r="J24" s="838"/>
      <c r="K24" s="566"/>
    </row>
    <row r="25" spans="1:12" ht="41.25" customHeight="1">
      <c r="A25" s="14">
        <v>41478</v>
      </c>
      <c r="B25" s="1" t="s">
        <v>18</v>
      </c>
      <c r="C25" s="853" t="s">
        <v>507</v>
      </c>
      <c r="D25" s="854"/>
      <c r="E25" s="854"/>
      <c r="F25" s="854"/>
      <c r="G25" s="854"/>
      <c r="H25" s="854"/>
      <c r="I25" s="854"/>
      <c r="J25" s="855"/>
      <c r="K25" s="573"/>
    </row>
    <row r="26" spans="1:12" ht="33.75" customHeight="1">
      <c r="A26" s="38">
        <v>41490</v>
      </c>
      <c r="B26" s="39" t="s">
        <v>11</v>
      </c>
      <c r="C26" s="102">
        <v>425</v>
      </c>
      <c r="D26" s="88">
        <f>+C26*(100-E26)/100</f>
        <v>425</v>
      </c>
      <c r="E26" s="102">
        <v>0</v>
      </c>
      <c r="F26" s="102"/>
      <c r="G26" s="102">
        <v>160</v>
      </c>
      <c r="H26" s="102"/>
      <c r="I26" s="102"/>
      <c r="J26" s="102"/>
      <c r="K26" s="605"/>
      <c r="L26" s="41" t="s">
        <v>508</v>
      </c>
    </row>
    <row r="27" spans="1:12" ht="47.25">
      <c r="A27" s="14">
        <v>41493</v>
      </c>
      <c r="B27" s="1" t="s">
        <v>11</v>
      </c>
      <c r="C27" s="16">
        <v>345</v>
      </c>
      <c r="D27" s="49">
        <f>+C27*(100-E27)/100</f>
        <v>345</v>
      </c>
      <c r="E27" s="16">
        <v>0</v>
      </c>
      <c r="G27" s="16">
        <v>150</v>
      </c>
      <c r="L27" s="31" t="s">
        <v>509</v>
      </c>
    </row>
    <row r="28" spans="1:12">
      <c r="A28" s="14">
        <v>41518</v>
      </c>
      <c r="B28" s="1" t="s">
        <v>18</v>
      </c>
      <c r="C28" s="820" t="s">
        <v>247</v>
      </c>
      <c r="D28" s="821"/>
      <c r="E28" s="821"/>
      <c r="F28" s="821"/>
      <c r="G28" s="821"/>
      <c r="H28" s="821"/>
      <c r="I28" s="821"/>
      <c r="J28" s="822"/>
      <c r="K28" s="563"/>
      <c r="L28" s="31"/>
    </row>
    <row r="29" spans="1:12" ht="33" customHeight="1">
      <c r="A29" s="14">
        <v>41561</v>
      </c>
      <c r="B29" s="1" t="s">
        <v>11</v>
      </c>
      <c r="C29" s="16">
        <v>335</v>
      </c>
      <c r="D29" s="49">
        <f>+C29*(100-E29)/100</f>
        <v>335</v>
      </c>
      <c r="E29" s="16">
        <v>0</v>
      </c>
      <c r="G29" s="16">
        <v>165</v>
      </c>
      <c r="L29" s="15" t="s">
        <v>510</v>
      </c>
    </row>
    <row r="30" spans="1:12" ht="20.100000000000001" customHeight="1">
      <c r="A30" s="14">
        <v>41579</v>
      </c>
      <c r="B30" s="1" t="s">
        <v>18</v>
      </c>
      <c r="C30" s="820" t="s">
        <v>244</v>
      </c>
      <c r="D30" s="821"/>
      <c r="E30" s="821"/>
      <c r="F30" s="821"/>
      <c r="G30" s="821"/>
      <c r="H30" s="821"/>
      <c r="I30" s="821"/>
      <c r="J30" s="822"/>
      <c r="K30" s="563"/>
    </row>
    <row r="31" spans="1:12" ht="19.5" customHeight="1">
      <c r="A31" s="14">
        <v>41615</v>
      </c>
      <c r="B31" s="1" t="s">
        <v>18</v>
      </c>
      <c r="C31" s="820" t="s">
        <v>248</v>
      </c>
      <c r="D31" s="821"/>
      <c r="E31" s="821"/>
      <c r="F31" s="821"/>
      <c r="G31" s="821"/>
      <c r="H31" s="821"/>
      <c r="I31" s="821"/>
      <c r="J31" s="822"/>
      <c r="K31" s="563"/>
    </row>
    <row r="32" spans="1:12" ht="48" customHeight="1">
      <c r="A32" s="14">
        <v>41617</v>
      </c>
      <c r="B32" s="1" t="s">
        <v>20</v>
      </c>
      <c r="C32" s="853" t="s">
        <v>245</v>
      </c>
      <c r="D32" s="841"/>
      <c r="E32" s="841"/>
      <c r="F32" s="841"/>
      <c r="G32" s="841"/>
      <c r="H32" s="841"/>
      <c r="I32" s="841"/>
      <c r="J32" s="838"/>
      <c r="K32" s="566"/>
    </row>
    <row r="33" spans="1:12" ht="70.5" customHeight="1" thickBot="1">
      <c r="A33" s="17">
        <v>41627</v>
      </c>
      <c r="B33" s="18" t="s">
        <v>20</v>
      </c>
      <c r="C33" s="921" t="s">
        <v>249</v>
      </c>
      <c r="D33" s="928"/>
      <c r="E33" s="928"/>
      <c r="F33" s="928"/>
      <c r="G33" s="928"/>
      <c r="H33" s="928"/>
      <c r="I33" s="928"/>
      <c r="J33" s="929"/>
      <c r="K33" s="591"/>
      <c r="L33" s="20"/>
    </row>
    <row r="34" spans="1:12" ht="102" customHeight="1" thickTop="1">
      <c r="A34" s="439">
        <v>41646</v>
      </c>
      <c r="B34" s="440" t="s">
        <v>27</v>
      </c>
      <c r="C34" s="1275" t="s">
        <v>511</v>
      </c>
      <c r="D34" s="1276"/>
      <c r="E34" s="1276"/>
      <c r="F34" s="1276"/>
      <c r="G34" s="1276"/>
      <c r="H34" s="1276"/>
      <c r="I34" s="1276"/>
      <c r="J34" s="1277"/>
      <c r="K34" s="687"/>
      <c r="L34" s="441" t="s">
        <v>1076</v>
      </c>
    </row>
    <row r="35" spans="1:12" ht="37.5" customHeight="1">
      <c r="A35" s="14">
        <v>41672</v>
      </c>
      <c r="B35" s="1" t="s">
        <v>11</v>
      </c>
      <c r="C35" s="16">
        <v>310</v>
      </c>
      <c r="D35" s="49">
        <f>+C35*(100-E35)/100</f>
        <v>310</v>
      </c>
      <c r="E35" s="16">
        <v>0</v>
      </c>
      <c r="G35" s="16">
        <v>160</v>
      </c>
      <c r="L35" s="15" t="s">
        <v>512</v>
      </c>
    </row>
    <row r="36" spans="1:12" ht="20.100000000000001" customHeight="1">
      <c r="A36" s="14">
        <v>41700</v>
      </c>
      <c r="B36" s="1" t="s">
        <v>116</v>
      </c>
      <c r="D36" s="49"/>
      <c r="H36" s="16">
        <v>2660</v>
      </c>
      <c r="I36" s="16">
        <v>100</v>
      </c>
      <c r="L36" s="15" t="s">
        <v>513</v>
      </c>
    </row>
    <row r="37" spans="1:12" ht="20.100000000000001" customHeight="1">
      <c r="A37" s="14">
        <v>41726</v>
      </c>
      <c r="B37" s="1" t="s">
        <v>116</v>
      </c>
      <c r="D37" s="49"/>
      <c r="H37" s="16">
        <v>2800</v>
      </c>
      <c r="I37" s="16">
        <v>30</v>
      </c>
      <c r="L37" s="15" t="s">
        <v>514</v>
      </c>
    </row>
    <row r="38" spans="1:12" ht="18.75" customHeight="1">
      <c r="A38" s="24">
        <v>41757</v>
      </c>
      <c r="B38" s="25" t="s">
        <v>11</v>
      </c>
      <c r="C38" s="104">
        <v>115</v>
      </c>
      <c r="D38" s="72">
        <f>+C38*(100-E38)/100</f>
        <v>113.85</v>
      </c>
      <c r="E38" s="104">
        <v>1</v>
      </c>
      <c r="F38" s="104"/>
      <c r="G38" s="104">
        <v>150</v>
      </c>
      <c r="H38" s="104"/>
      <c r="I38" s="104"/>
      <c r="J38" s="104"/>
      <c r="K38" s="104"/>
      <c r="L38" s="31" t="s">
        <v>286</v>
      </c>
    </row>
    <row r="39" spans="1:12" ht="21.75" customHeight="1">
      <c r="A39" s="24">
        <v>41759</v>
      </c>
      <c r="B39" s="25" t="s">
        <v>20</v>
      </c>
      <c r="C39" s="1278" t="s">
        <v>83</v>
      </c>
      <c r="D39" s="1279"/>
      <c r="E39" s="1279"/>
      <c r="F39" s="1279"/>
      <c r="G39" s="1279"/>
      <c r="H39" s="1279"/>
      <c r="I39" s="1279"/>
      <c r="J39" s="1280"/>
      <c r="K39" s="688"/>
      <c r="L39" s="31"/>
    </row>
    <row r="40" spans="1:12" ht="21.75" customHeight="1">
      <c r="A40" s="24">
        <v>41799</v>
      </c>
      <c r="B40" s="25" t="s">
        <v>11</v>
      </c>
      <c r="C40" s="104">
        <v>100</v>
      </c>
      <c r="D40" s="72">
        <f>+C40*(100-E40)/100</f>
        <v>99</v>
      </c>
      <c r="E40" s="104">
        <v>1</v>
      </c>
      <c r="F40" s="104"/>
      <c r="G40" s="104">
        <v>145</v>
      </c>
      <c r="H40" s="104"/>
      <c r="I40" s="104"/>
      <c r="J40" s="104"/>
      <c r="K40" s="104"/>
      <c r="L40" s="27" t="s">
        <v>308</v>
      </c>
    </row>
    <row r="41" spans="1:12" ht="42.75" customHeight="1">
      <c r="A41" s="14">
        <v>41858</v>
      </c>
      <c r="B41" s="1" t="s">
        <v>20</v>
      </c>
      <c r="C41" s="853" t="s">
        <v>515</v>
      </c>
      <c r="D41" s="854"/>
      <c r="E41" s="854"/>
      <c r="F41" s="854"/>
      <c r="G41" s="854"/>
      <c r="H41" s="854"/>
      <c r="I41" s="854"/>
      <c r="J41" s="855"/>
      <c r="K41" s="573"/>
    </row>
    <row r="42" spans="1:12" ht="24" customHeight="1">
      <c r="A42" s="14">
        <v>41877</v>
      </c>
      <c r="B42" s="1" t="s">
        <v>116</v>
      </c>
      <c r="D42" s="49"/>
      <c r="H42" s="837" t="s">
        <v>328</v>
      </c>
      <c r="I42" s="841"/>
      <c r="J42" s="838"/>
      <c r="K42" s="566"/>
      <c r="L42" s="42" t="s">
        <v>516</v>
      </c>
    </row>
    <row r="43" spans="1:12">
      <c r="A43" s="24">
        <v>41883</v>
      </c>
      <c r="B43" s="25" t="s">
        <v>11</v>
      </c>
      <c r="C43" s="104">
        <v>85</v>
      </c>
      <c r="D43" s="72">
        <f>+C43*(100-E43)/100</f>
        <v>84.15</v>
      </c>
      <c r="E43" s="104">
        <v>1</v>
      </c>
      <c r="F43" s="104"/>
      <c r="G43" s="104">
        <v>125</v>
      </c>
      <c r="H43" s="104"/>
      <c r="I43" s="104"/>
      <c r="J43" s="104"/>
      <c r="K43" s="104"/>
      <c r="L43" s="27" t="s">
        <v>329</v>
      </c>
    </row>
    <row r="44" spans="1:12" ht="17.25" customHeight="1">
      <c r="A44" s="14">
        <v>41949</v>
      </c>
      <c r="B44" s="1" t="s">
        <v>20</v>
      </c>
      <c r="C44" s="837" t="s">
        <v>350</v>
      </c>
      <c r="D44" s="841"/>
      <c r="E44" s="841"/>
      <c r="F44" s="841"/>
      <c r="G44" s="841"/>
      <c r="H44" s="841"/>
      <c r="I44" s="841"/>
      <c r="J44" s="838"/>
      <c r="K44" s="566"/>
    </row>
    <row r="45" spans="1:12" ht="24" customHeight="1">
      <c r="A45" s="14">
        <v>41951</v>
      </c>
      <c r="B45" s="1" t="s">
        <v>20</v>
      </c>
      <c r="C45" s="837" t="s">
        <v>517</v>
      </c>
      <c r="D45" s="841"/>
      <c r="E45" s="841"/>
      <c r="F45" s="841"/>
      <c r="G45" s="841"/>
      <c r="H45" s="841"/>
      <c r="I45" s="841"/>
      <c r="J45" s="838"/>
      <c r="K45" s="566"/>
    </row>
    <row r="46" spans="1:12">
      <c r="A46" s="14">
        <v>41955</v>
      </c>
      <c r="B46" s="1" t="s">
        <v>11</v>
      </c>
      <c r="C46" s="16">
        <v>65</v>
      </c>
      <c r="D46" s="49">
        <f>+C46*(100-E46)/100</f>
        <v>64.349999999999994</v>
      </c>
      <c r="E46" s="16">
        <v>1</v>
      </c>
      <c r="G46" s="16">
        <v>120</v>
      </c>
      <c r="L46" s="15" t="s">
        <v>329</v>
      </c>
    </row>
    <row r="47" spans="1:12">
      <c r="A47" s="14">
        <v>41959</v>
      </c>
      <c r="B47" s="1" t="s">
        <v>116</v>
      </c>
      <c r="D47" s="49"/>
      <c r="H47" s="16">
        <v>2880</v>
      </c>
      <c r="I47" s="16">
        <v>30</v>
      </c>
      <c r="L47" s="42" t="s">
        <v>518</v>
      </c>
    </row>
    <row r="48" spans="1:12" ht="16.5" thickBot="1">
      <c r="A48" s="17">
        <v>41999</v>
      </c>
      <c r="B48" s="18" t="s">
        <v>11</v>
      </c>
      <c r="C48" s="19">
        <v>75</v>
      </c>
      <c r="D48" s="26">
        <f>+C48*(100-E48)/100</f>
        <v>74.25</v>
      </c>
      <c r="E48" s="19">
        <v>1</v>
      </c>
      <c r="F48" s="19"/>
      <c r="G48" s="19">
        <v>120</v>
      </c>
      <c r="H48" s="19"/>
      <c r="I48" s="19"/>
      <c r="J48" s="19"/>
      <c r="K48" s="662"/>
      <c r="L48" s="20" t="s">
        <v>361</v>
      </c>
    </row>
    <row r="49" spans="1:12" ht="26.25" customHeight="1" thickTop="1">
      <c r="A49" s="67">
        <v>42013</v>
      </c>
      <c r="B49" s="68" t="s">
        <v>11</v>
      </c>
      <c r="C49" s="78">
        <v>95</v>
      </c>
      <c r="D49" s="79">
        <f>+C49*(100-E49)/100</f>
        <v>94.05</v>
      </c>
      <c r="E49" s="78">
        <v>1</v>
      </c>
      <c r="F49" s="78"/>
      <c r="G49" s="78">
        <v>120</v>
      </c>
      <c r="H49" s="78"/>
      <c r="I49" s="78"/>
      <c r="J49" s="78"/>
      <c r="K49" s="78"/>
      <c r="L49" s="105" t="s">
        <v>346</v>
      </c>
    </row>
    <row r="50" spans="1:12" ht="21" customHeight="1">
      <c r="A50" s="14">
        <v>42027</v>
      </c>
      <c r="B50" s="1" t="s">
        <v>20</v>
      </c>
      <c r="C50" s="853" t="s">
        <v>519</v>
      </c>
      <c r="D50" s="854"/>
      <c r="E50" s="854"/>
      <c r="F50" s="854"/>
      <c r="G50" s="854"/>
      <c r="H50" s="854"/>
      <c r="I50" s="854"/>
      <c r="J50" s="855"/>
      <c r="K50" s="573"/>
      <c r="L50" s="42"/>
    </row>
    <row r="51" spans="1:12" ht="23.25" customHeight="1">
      <c r="A51" s="14">
        <v>42040</v>
      </c>
      <c r="B51" s="1" t="s">
        <v>55</v>
      </c>
      <c r="C51" s="1274" t="s">
        <v>84</v>
      </c>
      <c r="D51" s="854"/>
      <c r="E51" s="854"/>
      <c r="F51" s="854"/>
      <c r="G51" s="854"/>
      <c r="H51" s="854"/>
      <c r="I51" s="854"/>
      <c r="J51" s="855"/>
      <c r="K51" s="573"/>
      <c r="L51" s="42"/>
    </row>
    <row r="52" spans="1:12" ht="21.75" customHeight="1">
      <c r="A52" s="14">
        <v>42043</v>
      </c>
      <c r="B52" s="1" t="s">
        <v>116</v>
      </c>
      <c r="D52" s="49"/>
      <c r="H52" s="16">
        <v>2965</v>
      </c>
      <c r="I52" s="16">
        <v>83</v>
      </c>
      <c r="L52" s="42" t="s">
        <v>520</v>
      </c>
    </row>
    <row r="53" spans="1:12" ht="21.75" customHeight="1">
      <c r="A53" s="24">
        <v>42121</v>
      </c>
      <c r="B53" s="25" t="s">
        <v>11</v>
      </c>
      <c r="C53" s="104">
        <v>50</v>
      </c>
      <c r="D53" s="72">
        <f>+C53*(100-E53)/100</f>
        <v>49.5</v>
      </c>
      <c r="E53" s="104">
        <v>1</v>
      </c>
      <c r="F53" s="104"/>
      <c r="G53" s="104">
        <v>130</v>
      </c>
      <c r="H53" s="104"/>
      <c r="I53" s="104"/>
      <c r="J53" s="104"/>
      <c r="K53" s="104"/>
      <c r="L53" s="27" t="s">
        <v>521</v>
      </c>
    </row>
    <row r="54" spans="1:12" ht="21.75" customHeight="1">
      <c r="A54" s="14">
        <v>42147</v>
      </c>
      <c r="B54" s="1" t="s">
        <v>116</v>
      </c>
      <c r="D54" s="49"/>
      <c r="H54" s="16">
        <v>2825</v>
      </c>
      <c r="I54" s="16">
        <v>75</v>
      </c>
      <c r="L54" s="42" t="s">
        <v>522</v>
      </c>
    </row>
    <row r="55" spans="1:12" ht="20.100000000000001" customHeight="1">
      <c r="A55" s="38">
        <v>42248</v>
      </c>
      <c r="B55" s="39" t="s">
        <v>11</v>
      </c>
      <c r="C55" s="102">
        <v>10</v>
      </c>
      <c r="D55" s="88">
        <f>+C55*(100-E55)/100</f>
        <v>9.9</v>
      </c>
      <c r="E55" s="102">
        <v>1</v>
      </c>
      <c r="F55" s="102"/>
      <c r="G55" s="102">
        <v>140</v>
      </c>
      <c r="H55" s="102"/>
      <c r="I55" s="102"/>
      <c r="J55" s="102"/>
      <c r="K55" s="605"/>
      <c r="L55" s="41" t="s">
        <v>397</v>
      </c>
    </row>
    <row r="56" spans="1:12" ht="20.100000000000001" customHeight="1">
      <c r="A56" s="38">
        <v>42267</v>
      </c>
      <c r="B56" s="39" t="s">
        <v>11</v>
      </c>
      <c r="C56" s="102">
        <v>15</v>
      </c>
      <c r="D56" s="88">
        <f>+C56*(100-E56)/100</f>
        <v>14.85</v>
      </c>
      <c r="E56" s="102">
        <v>1</v>
      </c>
      <c r="F56" s="102"/>
      <c r="G56" s="102">
        <v>140</v>
      </c>
      <c r="H56" s="102"/>
      <c r="I56" s="102"/>
      <c r="J56" s="102"/>
      <c r="K56" s="605"/>
      <c r="L56" s="41" t="s">
        <v>401</v>
      </c>
    </row>
    <row r="57" spans="1:12" ht="20.100000000000001" customHeight="1">
      <c r="A57" s="14">
        <v>42267</v>
      </c>
      <c r="B57" s="1" t="s">
        <v>20</v>
      </c>
      <c r="C57" s="837" t="s">
        <v>523</v>
      </c>
      <c r="D57" s="841"/>
      <c r="E57" s="841"/>
      <c r="F57" s="841"/>
      <c r="G57" s="841"/>
      <c r="H57" s="841"/>
      <c r="I57" s="841"/>
      <c r="J57" s="838"/>
      <c r="K57" s="566"/>
    </row>
    <row r="58" spans="1:12" ht="20.100000000000001" customHeight="1">
      <c r="A58" s="14">
        <v>42304</v>
      </c>
      <c r="B58" s="1" t="s">
        <v>116</v>
      </c>
      <c r="D58" s="49"/>
      <c r="H58" s="16">
        <v>2845</v>
      </c>
      <c r="I58" s="16">
        <v>76</v>
      </c>
      <c r="L58" s="15" t="s">
        <v>405</v>
      </c>
    </row>
    <row r="59" spans="1:12" ht="20.100000000000001" customHeight="1">
      <c r="A59" s="856">
        <v>42321</v>
      </c>
      <c r="B59" s="1" t="s">
        <v>20</v>
      </c>
      <c r="C59" s="837" t="s">
        <v>524</v>
      </c>
      <c r="D59" s="841"/>
      <c r="E59" s="841"/>
      <c r="F59" s="841"/>
      <c r="G59" s="841"/>
      <c r="H59" s="841"/>
      <c r="I59" s="841"/>
      <c r="J59" s="838"/>
      <c r="K59" s="566"/>
    </row>
    <row r="60" spans="1:12" ht="55.5" customHeight="1">
      <c r="A60" s="873"/>
      <c r="B60" s="1" t="s">
        <v>18</v>
      </c>
      <c r="C60" s="895" t="s">
        <v>414</v>
      </c>
      <c r="D60" s="896"/>
      <c r="E60" s="896"/>
      <c r="F60" s="896"/>
      <c r="G60" s="896"/>
      <c r="H60" s="896"/>
      <c r="I60" s="896"/>
      <c r="J60" s="897"/>
      <c r="K60" s="582"/>
    </row>
    <row r="61" spans="1:12">
      <c r="A61" s="14">
        <v>42334</v>
      </c>
      <c r="B61" s="1" t="s">
        <v>11</v>
      </c>
      <c r="C61" s="177">
        <v>90</v>
      </c>
      <c r="D61" s="179">
        <f>+C61*(100-E61)/100</f>
        <v>89.1</v>
      </c>
      <c r="E61" s="177">
        <v>1</v>
      </c>
      <c r="F61" s="177"/>
      <c r="G61" s="177">
        <v>165</v>
      </c>
      <c r="H61" s="177"/>
      <c r="I61" s="177"/>
      <c r="J61" s="177"/>
      <c r="K61" s="177"/>
      <c r="L61" s="15" t="s">
        <v>525</v>
      </c>
    </row>
    <row r="62" spans="1:12" ht="20.100000000000001" customHeight="1" thickBot="1">
      <c r="A62" s="318">
        <v>42349</v>
      </c>
      <c r="B62" s="18" t="s">
        <v>20</v>
      </c>
      <c r="C62" s="1255" t="s">
        <v>892</v>
      </c>
      <c r="D62" s="1256"/>
      <c r="E62" s="1256"/>
      <c r="F62" s="1256"/>
      <c r="G62" s="1256"/>
      <c r="H62" s="1256"/>
      <c r="I62" s="1256"/>
      <c r="J62" s="1257"/>
      <c r="K62" s="682"/>
      <c r="L62" s="20"/>
    </row>
    <row r="63" spans="1:12" ht="16.5" thickTop="1">
      <c r="A63" s="67">
        <v>42398</v>
      </c>
      <c r="B63" s="68" t="s">
        <v>20</v>
      </c>
      <c r="C63" s="1122" t="s">
        <v>892</v>
      </c>
      <c r="D63" s="1123"/>
      <c r="E63" s="1123"/>
      <c r="F63" s="1123"/>
      <c r="G63" s="1123"/>
      <c r="H63" s="1123"/>
      <c r="I63" s="1123"/>
      <c r="J63" s="1124"/>
      <c r="K63" s="652"/>
      <c r="L63" s="69"/>
    </row>
    <row r="64" spans="1:12" ht="20.100000000000001" customHeight="1">
      <c r="A64" s="324">
        <v>42401</v>
      </c>
      <c r="B64" s="325" t="s">
        <v>11</v>
      </c>
      <c r="C64" s="177">
        <v>70</v>
      </c>
      <c r="D64" s="179">
        <f>+C64*(100-E64)/100</f>
        <v>69.3</v>
      </c>
      <c r="E64" s="177">
        <v>1</v>
      </c>
      <c r="F64" s="177"/>
      <c r="G64" s="177">
        <v>60</v>
      </c>
      <c r="H64" s="177"/>
      <c r="I64" s="177"/>
      <c r="J64" s="177"/>
      <c r="K64" s="177"/>
      <c r="L64" s="15" t="s">
        <v>346</v>
      </c>
    </row>
    <row r="65" spans="1:12">
      <c r="A65" s="324">
        <v>42431</v>
      </c>
      <c r="B65" s="325" t="s">
        <v>20</v>
      </c>
      <c r="C65" s="931" t="s">
        <v>909</v>
      </c>
      <c r="D65" s="932"/>
      <c r="E65" s="932"/>
      <c r="F65" s="932"/>
      <c r="G65" s="932"/>
      <c r="H65" s="932"/>
      <c r="I65" s="932"/>
      <c r="J65" s="933"/>
      <c r="K65" s="599"/>
    </row>
    <row r="66" spans="1:12" ht="20.100000000000001" customHeight="1">
      <c r="A66" s="324">
        <v>42455</v>
      </c>
      <c r="B66" s="325" t="s">
        <v>20</v>
      </c>
      <c r="C66" s="931" t="s">
        <v>21</v>
      </c>
      <c r="D66" s="932"/>
      <c r="E66" s="932"/>
      <c r="F66" s="932"/>
      <c r="G66" s="932"/>
      <c r="H66" s="932"/>
      <c r="I66" s="932"/>
      <c r="J66" s="933"/>
      <c r="K66" s="599"/>
      <c r="L66" s="6"/>
    </row>
    <row r="67" spans="1:12" ht="21" customHeight="1">
      <c r="A67" s="24">
        <v>42498</v>
      </c>
      <c r="B67" s="25" t="s">
        <v>11</v>
      </c>
      <c r="C67" s="194">
        <v>25</v>
      </c>
      <c r="D67" s="192">
        <f>+C67*(100-E67)/100</f>
        <v>24.75</v>
      </c>
      <c r="E67" s="194">
        <v>1</v>
      </c>
      <c r="F67" s="194"/>
      <c r="G67" s="194">
        <v>170</v>
      </c>
      <c r="H67" s="194"/>
      <c r="I67" s="194"/>
      <c r="J67" s="194"/>
      <c r="K67" s="194"/>
      <c r="L67" s="27" t="s">
        <v>941</v>
      </c>
    </row>
    <row r="68" spans="1:12" ht="22.5" customHeight="1">
      <c r="A68" s="24">
        <v>42550</v>
      </c>
      <c r="B68" s="25" t="s">
        <v>11</v>
      </c>
      <c r="C68" s="194">
        <v>25</v>
      </c>
      <c r="D68" s="192">
        <f>+C68*(100-E68)/100</f>
        <v>24.75</v>
      </c>
      <c r="E68" s="194">
        <v>1</v>
      </c>
      <c r="F68" s="194"/>
      <c r="G68" s="194">
        <v>125</v>
      </c>
      <c r="H68" s="194"/>
      <c r="I68" s="194"/>
      <c r="J68" s="194"/>
      <c r="K68" s="194"/>
      <c r="L68" s="27" t="s">
        <v>346</v>
      </c>
    </row>
    <row r="69" spans="1:12" ht="20.100000000000001" customHeight="1">
      <c r="A69" s="324">
        <v>42580</v>
      </c>
      <c r="B69" s="325" t="s">
        <v>116</v>
      </c>
      <c r="C69" s="177"/>
      <c r="D69" s="179"/>
      <c r="E69" s="177"/>
      <c r="F69" s="177"/>
      <c r="G69" s="177"/>
      <c r="H69" s="177">
        <v>3785</v>
      </c>
      <c r="I69" s="177">
        <v>40</v>
      </c>
      <c r="J69" s="177"/>
      <c r="K69" s="177"/>
      <c r="L69" s="15" t="s">
        <v>971</v>
      </c>
    </row>
    <row r="70" spans="1:12" ht="20.100000000000001" customHeight="1">
      <c r="A70" s="24">
        <v>42625</v>
      </c>
      <c r="B70" s="25" t="s">
        <v>11</v>
      </c>
      <c r="C70" s="194">
        <v>20</v>
      </c>
      <c r="D70" s="192">
        <f>+C70*(100-E70)/100</f>
        <v>19.8</v>
      </c>
      <c r="E70" s="194">
        <v>1</v>
      </c>
      <c r="F70" s="194"/>
      <c r="G70" s="194">
        <v>160</v>
      </c>
      <c r="H70" s="194"/>
      <c r="I70" s="194"/>
      <c r="J70" s="194"/>
      <c r="K70" s="194"/>
      <c r="L70" s="31" t="s">
        <v>983</v>
      </c>
    </row>
    <row r="71" spans="1:12" ht="20.100000000000001" customHeight="1">
      <c r="A71" s="324">
        <v>42626</v>
      </c>
      <c r="B71" s="325" t="s">
        <v>20</v>
      </c>
      <c r="C71" s="931" t="s">
        <v>21</v>
      </c>
      <c r="D71" s="932"/>
      <c r="E71" s="932"/>
      <c r="F71" s="932"/>
      <c r="G71" s="932"/>
      <c r="H71" s="932"/>
      <c r="I71" s="932"/>
      <c r="J71" s="933"/>
      <c r="K71" s="599"/>
    </row>
    <row r="72" spans="1:12">
      <c r="A72" s="24">
        <v>42640</v>
      </c>
      <c r="B72" s="25" t="s">
        <v>11</v>
      </c>
      <c r="C72" s="194">
        <v>25</v>
      </c>
      <c r="D72" s="192">
        <f>+C72*(100-E72)/100</f>
        <v>24.75</v>
      </c>
      <c r="E72" s="194">
        <v>1</v>
      </c>
      <c r="F72" s="194"/>
      <c r="G72" s="194">
        <v>165</v>
      </c>
      <c r="H72" s="194"/>
      <c r="I72" s="194"/>
      <c r="J72" s="194"/>
      <c r="K72" s="194"/>
      <c r="L72" s="31" t="s">
        <v>401</v>
      </c>
    </row>
    <row r="73" spans="1:12" ht="16.5" thickBot="1">
      <c r="A73" s="32">
        <v>42681</v>
      </c>
      <c r="B73" s="33" t="s">
        <v>116</v>
      </c>
      <c r="C73" s="353"/>
      <c r="D73" s="188"/>
      <c r="E73" s="353"/>
      <c r="F73" s="353"/>
      <c r="G73" s="353"/>
      <c r="H73" s="353">
        <v>5580</v>
      </c>
      <c r="I73" s="353">
        <v>23</v>
      </c>
      <c r="J73" s="353"/>
      <c r="K73" s="353"/>
      <c r="L73" s="36" t="s">
        <v>1011</v>
      </c>
    </row>
    <row r="74" spans="1:12" ht="16.5" thickTop="1">
      <c r="A74" s="319">
        <v>42743</v>
      </c>
      <c r="B74" s="326" t="s">
        <v>11</v>
      </c>
      <c r="C74" s="266">
        <v>20</v>
      </c>
      <c r="D74" s="267">
        <f>+C74*(100-E74)/100</f>
        <v>19.8</v>
      </c>
      <c r="E74" s="266">
        <v>1</v>
      </c>
      <c r="F74" s="266"/>
      <c r="G74" s="266">
        <v>165</v>
      </c>
      <c r="H74" s="266"/>
      <c r="I74" s="266"/>
      <c r="J74" s="266"/>
      <c r="K74" s="266"/>
      <c r="L74" s="125" t="s">
        <v>1031</v>
      </c>
    </row>
    <row r="75" spans="1:12" ht="20.100000000000001" customHeight="1">
      <c r="A75" s="306">
        <v>42819</v>
      </c>
      <c r="B75" s="307" t="s">
        <v>116</v>
      </c>
      <c r="C75" s="177"/>
      <c r="D75" s="179"/>
      <c r="E75" s="177"/>
      <c r="F75" s="177"/>
      <c r="G75" s="177"/>
      <c r="H75" s="182">
        <v>3500</v>
      </c>
      <c r="I75" s="182">
        <v>34</v>
      </c>
      <c r="J75" s="177"/>
      <c r="K75" s="177"/>
      <c r="L75" s="15" t="s">
        <v>1091</v>
      </c>
    </row>
    <row r="76" spans="1:12" ht="75" customHeight="1">
      <c r="A76" s="14">
        <v>42836</v>
      </c>
      <c r="B76" s="1" t="s">
        <v>20</v>
      </c>
      <c r="C76" s="895" t="s">
        <v>1165</v>
      </c>
      <c r="D76" s="896"/>
      <c r="E76" s="896"/>
      <c r="F76" s="896"/>
      <c r="G76" s="896"/>
      <c r="H76" s="896"/>
      <c r="I76" s="896"/>
      <c r="J76" s="897"/>
      <c r="K76" s="582"/>
    </row>
    <row r="77" spans="1:12">
      <c r="A77" s="14">
        <v>42838</v>
      </c>
      <c r="B77" s="1" t="s">
        <v>18</v>
      </c>
      <c r="C77" s="931" t="s">
        <v>1099</v>
      </c>
      <c r="D77" s="932"/>
      <c r="E77" s="932"/>
      <c r="F77" s="932"/>
      <c r="G77" s="932"/>
      <c r="H77" s="932"/>
      <c r="I77" s="932"/>
      <c r="J77" s="933"/>
      <c r="K77" s="599"/>
    </row>
    <row r="78" spans="1:12">
      <c r="A78" s="14">
        <v>42946</v>
      </c>
      <c r="B78" s="1" t="s">
        <v>116</v>
      </c>
      <c r="C78" s="177"/>
      <c r="D78" s="179"/>
      <c r="E78" s="177"/>
      <c r="F78" s="177"/>
      <c r="G78" s="177"/>
      <c r="H78" s="892" t="s">
        <v>221</v>
      </c>
      <c r="I78" s="894"/>
      <c r="J78" s="177"/>
      <c r="K78" s="177"/>
      <c r="L78" s="15" t="s">
        <v>1140</v>
      </c>
    </row>
    <row r="79" spans="1:12" ht="20.100000000000001" customHeight="1">
      <c r="A79" s="14">
        <v>43000</v>
      </c>
      <c r="B79" s="397" t="s">
        <v>20</v>
      </c>
      <c r="C79" s="931" t="s">
        <v>1164</v>
      </c>
      <c r="D79" s="932"/>
      <c r="E79" s="932"/>
      <c r="F79" s="932"/>
      <c r="G79" s="932"/>
      <c r="H79" s="932"/>
      <c r="I79" s="932"/>
      <c r="J79" s="933"/>
      <c r="K79" s="599"/>
    </row>
    <row r="80" spans="1:12" ht="20.100000000000001" customHeight="1">
      <c r="A80" s="14">
        <v>43008</v>
      </c>
      <c r="B80" s="401" t="s">
        <v>20</v>
      </c>
      <c r="C80" s="931" t="s">
        <v>1167</v>
      </c>
      <c r="D80" s="932"/>
      <c r="E80" s="932"/>
      <c r="F80" s="932"/>
      <c r="G80" s="932"/>
      <c r="H80" s="932"/>
      <c r="I80" s="932"/>
      <c r="J80" s="933"/>
      <c r="K80" s="599"/>
    </row>
    <row r="81" spans="1:12">
      <c r="A81" s="14">
        <v>43035</v>
      </c>
      <c r="B81" s="404" t="s">
        <v>11</v>
      </c>
      <c r="C81" s="177">
        <v>10</v>
      </c>
      <c r="D81" s="179">
        <f>+C81*(100-E81)/100</f>
        <v>9.9</v>
      </c>
      <c r="E81" s="177">
        <v>1</v>
      </c>
      <c r="F81" s="177"/>
      <c r="G81" s="177">
        <v>200</v>
      </c>
      <c r="H81" s="177"/>
      <c r="I81" s="177"/>
      <c r="J81" s="177"/>
      <c r="K81" s="177"/>
      <c r="L81" s="15" t="s">
        <v>1095</v>
      </c>
    </row>
    <row r="82" spans="1:12" ht="16.5" thickBot="1">
      <c r="A82" s="32">
        <v>43103</v>
      </c>
      <c r="B82" s="33" t="s">
        <v>11</v>
      </c>
      <c r="C82" s="353">
        <v>15</v>
      </c>
      <c r="D82" s="188">
        <v>15</v>
      </c>
      <c r="E82" s="353">
        <v>1</v>
      </c>
      <c r="F82" s="353"/>
      <c r="G82" s="353">
        <v>228</v>
      </c>
      <c r="H82" s="353"/>
      <c r="I82" s="353"/>
      <c r="J82" s="353"/>
      <c r="K82" s="353"/>
      <c r="L82" s="36" t="s">
        <v>1199</v>
      </c>
    </row>
    <row r="83" spans="1:12" ht="16.5" thickTop="1">
      <c r="A83" s="414">
        <v>43129</v>
      </c>
      <c r="B83" s="415" t="s">
        <v>116</v>
      </c>
      <c r="C83" s="266"/>
      <c r="D83" s="267"/>
      <c r="E83" s="266"/>
      <c r="F83" s="266"/>
      <c r="G83" s="266"/>
      <c r="H83" s="266">
        <v>4150</v>
      </c>
      <c r="I83" s="177"/>
      <c r="J83" s="266"/>
      <c r="K83" s="266"/>
      <c r="L83" s="13"/>
    </row>
    <row r="84" spans="1:12" ht="54.75" customHeight="1">
      <c r="A84" s="14">
        <v>43158</v>
      </c>
      <c r="B84" s="1" t="s">
        <v>20</v>
      </c>
      <c r="C84" s="895" t="s">
        <v>1221</v>
      </c>
      <c r="D84" s="896"/>
      <c r="E84" s="896"/>
      <c r="F84" s="896"/>
      <c r="G84" s="896"/>
      <c r="H84" s="896"/>
      <c r="I84" s="896"/>
      <c r="J84" s="897"/>
      <c r="K84" s="582"/>
    </row>
    <row r="85" spans="1:12">
      <c r="A85" s="14">
        <v>43232</v>
      </c>
      <c r="B85" s="1" t="s">
        <v>55</v>
      </c>
      <c r="C85" s="931" t="s">
        <v>1235</v>
      </c>
      <c r="D85" s="932"/>
      <c r="E85" s="932"/>
      <c r="F85" s="932"/>
      <c r="G85" s="932"/>
      <c r="H85" s="932"/>
      <c r="I85" s="932"/>
      <c r="J85" s="933"/>
      <c r="K85" s="599"/>
    </row>
    <row r="86" spans="1:12" ht="16.5" thickBot="1">
      <c r="A86" s="32">
        <v>43450</v>
      </c>
      <c r="B86" s="33" t="s">
        <v>18</v>
      </c>
      <c r="C86" s="1271" t="s">
        <v>1333</v>
      </c>
      <c r="D86" s="1272"/>
      <c r="E86" s="1272"/>
      <c r="F86" s="1272"/>
      <c r="G86" s="1272"/>
      <c r="H86" s="1272"/>
      <c r="I86" s="1272"/>
      <c r="J86" s="1273"/>
      <c r="K86" s="686"/>
      <c r="L86" s="36"/>
    </row>
    <row r="87" spans="1:12" ht="20.100000000000001" customHeight="1" thickTop="1">
      <c r="A87" s="504">
        <v>44187</v>
      </c>
      <c r="B87" s="506" t="s">
        <v>116</v>
      </c>
      <c r="C87" s="266"/>
      <c r="D87" s="267" t="s">
        <v>279</v>
      </c>
      <c r="E87" s="266"/>
      <c r="F87" s="266"/>
      <c r="G87" s="266"/>
      <c r="H87" s="266"/>
      <c r="I87" s="266"/>
      <c r="J87" s="266">
        <v>3385</v>
      </c>
      <c r="K87" s="266"/>
      <c r="L87" s="13"/>
    </row>
    <row r="88" spans="1:12" ht="20.100000000000001" customHeight="1">
      <c r="A88" s="14"/>
      <c r="B88" s="1"/>
      <c r="C88" s="177"/>
      <c r="D88" s="179">
        <f t="shared" ref="D88:D96" si="0">+C88*(100-E88)/100</f>
        <v>0</v>
      </c>
      <c r="E88" s="177"/>
      <c r="F88" s="177"/>
      <c r="G88" s="177"/>
      <c r="H88" s="177"/>
      <c r="I88" s="177"/>
      <c r="J88" s="177"/>
      <c r="K88" s="177"/>
    </row>
    <row r="89" spans="1:12" ht="20.100000000000001" customHeight="1">
      <c r="A89" s="14"/>
      <c r="B89" s="1"/>
      <c r="C89" s="177"/>
      <c r="D89" s="179">
        <f t="shared" si="0"/>
        <v>0</v>
      </c>
      <c r="E89" s="177"/>
      <c r="F89" s="177"/>
      <c r="G89" s="177"/>
      <c r="H89" s="177"/>
      <c r="I89" s="177"/>
      <c r="J89" s="177"/>
      <c r="K89" s="177"/>
    </row>
    <row r="90" spans="1:12" ht="20.100000000000001" customHeight="1">
      <c r="A90" s="14"/>
      <c r="B90" s="1"/>
      <c r="C90" s="177"/>
      <c r="D90" s="179">
        <f t="shared" si="0"/>
        <v>0</v>
      </c>
      <c r="E90" s="177"/>
      <c r="F90" s="177"/>
      <c r="G90" s="177"/>
      <c r="H90" s="177"/>
      <c r="I90" s="177"/>
      <c r="J90" s="177"/>
      <c r="K90" s="177"/>
    </row>
    <row r="91" spans="1:12">
      <c r="A91" s="14"/>
      <c r="B91" s="1"/>
      <c r="C91" s="177"/>
      <c r="D91" s="179">
        <f t="shared" si="0"/>
        <v>0</v>
      </c>
      <c r="E91" s="177"/>
      <c r="F91" s="177"/>
      <c r="G91" s="177"/>
      <c r="H91" s="177"/>
      <c r="I91" s="177"/>
      <c r="J91" s="177"/>
      <c r="K91" s="177"/>
    </row>
    <row r="92" spans="1:12" ht="20.100000000000001" customHeight="1">
      <c r="A92" s="14"/>
      <c r="B92" s="1"/>
      <c r="C92" s="177"/>
      <c r="D92" s="179">
        <f t="shared" si="0"/>
        <v>0</v>
      </c>
      <c r="E92" s="177"/>
      <c r="F92" s="177"/>
      <c r="G92" s="177"/>
      <c r="H92" s="177"/>
      <c r="I92" s="177"/>
      <c r="J92" s="177"/>
      <c r="K92" s="177"/>
    </row>
    <row r="93" spans="1:12" ht="20.100000000000001" customHeight="1">
      <c r="A93" s="14"/>
      <c r="B93" s="1"/>
      <c r="C93" s="177"/>
      <c r="D93" s="179">
        <f t="shared" si="0"/>
        <v>0</v>
      </c>
      <c r="E93" s="177"/>
      <c r="F93" s="177"/>
      <c r="G93" s="177"/>
      <c r="H93" s="177"/>
      <c r="I93" s="177"/>
      <c r="J93" s="177"/>
      <c r="K93" s="177"/>
    </row>
    <row r="94" spans="1:12" ht="20.100000000000001" customHeight="1">
      <c r="A94" s="14"/>
      <c r="B94" s="1"/>
      <c r="C94" s="177"/>
      <c r="D94" s="179">
        <f t="shared" si="0"/>
        <v>0</v>
      </c>
      <c r="E94" s="177"/>
      <c r="F94" s="177"/>
      <c r="G94" s="177"/>
      <c r="H94" s="177"/>
      <c r="I94" s="177"/>
      <c r="J94" s="177"/>
      <c r="K94" s="177"/>
    </row>
    <row r="95" spans="1:12" ht="20.100000000000001" customHeight="1">
      <c r="A95" s="14"/>
      <c r="B95" s="1"/>
      <c r="C95" s="177"/>
      <c r="D95" s="179">
        <f t="shared" si="0"/>
        <v>0</v>
      </c>
      <c r="E95" s="177"/>
      <c r="F95" s="177"/>
      <c r="G95" s="177"/>
      <c r="H95" s="177"/>
      <c r="I95" s="177"/>
      <c r="J95" s="177"/>
      <c r="K95" s="177"/>
    </row>
    <row r="96" spans="1:12" ht="20.100000000000001" customHeight="1">
      <c r="A96" s="14"/>
      <c r="B96" s="1"/>
      <c r="C96" s="177"/>
      <c r="D96" s="179">
        <f t="shared" si="0"/>
        <v>0</v>
      </c>
      <c r="E96" s="177"/>
      <c r="F96" s="177"/>
      <c r="G96" s="177"/>
      <c r="H96" s="177"/>
      <c r="I96" s="177"/>
      <c r="J96" s="177"/>
      <c r="K96" s="177"/>
    </row>
    <row r="97" spans="1:11" ht="20.100000000000001" customHeight="1">
      <c r="A97" s="14"/>
      <c r="B97" s="1"/>
      <c r="C97" s="177"/>
      <c r="D97" s="179">
        <f t="shared" ref="D97:D118" si="1">+C97*(100-E97)/100</f>
        <v>0</v>
      </c>
      <c r="E97" s="177"/>
      <c r="F97" s="177"/>
      <c r="G97" s="177"/>
      <c r="H97" s="177"/>
      <c r="I97" s="177"/>
      <c r="J97" s="177"/>
      <c r="K97" s="177"/>
    </row>
    <row r="98" spans="1:11" ht="20.100000000000001" customHeight="1">
      <c r="A98" s="14"/>
      <c r="B98" s="1"/>
      <c r="C98" s="177"/>
      <c r="D98" s="179">
        <f t="shared" si="1"/>
        <v>0</v>
      </c>
      <c r="E98" s="177"/>
      <c r="F98" s="177"/>
      <c r="G98" s="177"/>
      <c r="H98" s="177"/>
      <c r="I98" s="177"/>
      <c r="J98" s="177"/>
      <c r="K98" s="177"/>
    </row>
    <row r="99" spans="1:11" ht="20.100000000000001" customHeight="1">
      <c r="A99" s="14"/>
      <c r="B99" s="1"/>
      <c r="C99" s="177"/>
      <c r="D99" s="179">
        <f t="shared" si="1"/>
        <v>0</v>
      </c>
      <c r="E99" s="177"/>
      <c r="F99" s="177"/>
      <c r="G99" s="177"/>
      <c r="H99" s="177"/>
      <c r="I99" s="177"/>
      <c r="J99" s="177"/>
      <c r="K99" s="177"/>
    </row>
    <row r="100" spans="1:11">
      <c r="A100" s="14"/>
      <c r="B100" s="1"/>
      <c r="C100" s="177"/>
      <c r="D100" s="179">
        <f t="shared" si="1"/>
        <v>0</v>
      </c>
      <c r="E100" s="177"/>
      <c r="F100" s="177"/>
      <c r="G100" s="177"/>
      <c r="H100" s="177"/>
      <c r="I100" s="177"/>
      <c r="J100" s="177"/>
      <c r="K100" s="177"/>
    </row>
    <row r="101" spans="1:11" ht="20.100000000000001" customHeight="1">
      <c r="A101" s="14"/>
      <c r="B101" s="1"/>
      <c r="C101" s="177"/>
      <c r="D101" s="179">
        <f t="shared" si="1"/>
        <v>0</v>
      </c>
      <c r="E101" s="177"/>
      <c r="F101" s="177"/>
      <c r="G101" s="177"/>
      <c r="H101" s="177"/>
      <c r="I101" s="177"/>
      <c r="J101" s="177"/>
      <c r="K101" s="177"/>
    </row>
    <row r="102" spans="1:11">
      <c r="A102" s="14"/>
      <c r="B102" s="1"/>
      <c r="C102" s="177"/>
      <c r="D102" s="179">
        <f t="shared" si="1"/>
        <v>0</v>
      </c>
      <c r="E102" s="177"/>
      <c r="F102" s="177"/>
      <c r="G102" s="177"/>
      <c r="H102" s="177"/>
      <c r="I102" s="177"/>
      <c r="J102" s="177"/>
      <c r="K102" s="177"/>
    </row>
    <row r="103" spans="1:11">
      <c r="A103" s="14"/>
      <c r="B103" s="1"/>
      <c r="C103" s="177"/>
      <c r="D103" s="179">
        <f t="shared" si="1"/>
        <v>0</v>
      </c>
      <c r="E103" s="177"/>
      <c r="F103" s="177"/>
      <c r="G103" s="177"/>
      <c r="H103" s="177"/>
      <c r="I103" s="177"/>
      <c r="J103" s="177"/>
      <c r="K103" s="177"/>
    </row>
    <row r="104" spans="1:11">
      <c r="A104" s="14"/>
      <c r="C104" s="177"/>
      <c r="D104" s="179">
        <f t="shared" si="1"/>
        <v>0</v>
      </c>
      <c r="E104" s="177"/>
      <c r="F104" s="177"/>
      <c r="G104" s="177"/>
      <c r="H104" s="177"/>
      <c r="I104" s="177"/>
      <c r="J104" s="177"/>
      <c r="K104" s="177"/>
    </row>
    <row r="105" spans="1:11">
      <c r="A105" s="14"/>
      <c r="C105" s="177"/>
      <c r="D105" s="179">
        <f t="shared" si="1"/>
        <v>0</v>
      </c>
      <c r="E105" s="177"/>
      <c r="F105" s="177"/>
      <c r="G105" s="177"/>
      <c r="H105" s="177"/>
      <c r="I105" s="177"/>
      <c r="J105" s="177"/>
      <c r="K105" s="177"/>
    </row>
    <row r="106" spans="1:11">
      <c r="A106" s="14"/>
      <c r="C106" s="177"/>
      <c r="D106" s="179">
        <f t="shared" si="1"/>
        <v>0</v>
      </c>
      <c r="E106" s="177"/>
      <c r="F106" s="177"/>
      <c r="G106" s="177"/>
      <c r="H106" s="177"/>
      <c r="I106" s="177"/>
      <c r="J106" s="177"/>
      <c r="K106" s="177"/>
    </row>
    <row r="107" spans="1:11">
      <c r="A107" s="14"/>
      <c r="C107" s="177"/>
      <c r="D107" s="179">
        <f t="shared" si="1"/>
        <v>0</v>
      </c>
      <c r="E107" s="177"/>
      <c r="F107" s="177"/>
      <c r="G107" s="177"/>
      <c r="H107" s="177"/>
      <c r="I107" s="177"/>
      <c r="J107" s="177"/>
      <c r="K107" s="177"/>
    </row>
    <row r="108" spans="1:11">
      <c r="A108" s="14"/>
      <c r="C108" s="177"/>
      <c r="D108" s="179">
        <f t="shared" si="1"/>
        <v>0</v>
      </c>
      <c r="E108" s="177"/>
      <c r="F108" s="177"/>
      <c r="G108" s="177"/>
      <c r="H108" s="177"/>
      <c r="I108" s="177"/>
      <c r="J108" s="177"/>
      <c r="K108" s="177"/>
    </row>
    <row r="109" spans="1:11">
      <c r="A109" s="14"/>
      <c r="C109" s="177"/>
      <c r="D109" s="179">
        <f t="shared" si="1"/>
        <v>0</v>
      </c>
      <c r="E109" s="177"/>
      <c r="F109" s="177"/>
      <c r="G109" s="177"/>
      <c r="H109" s="177"/>
      <c r="I109" s="177"/>
      <c r="J109" s="177"/>
      <c r="K109" s="177"/>
    </row>
    <row r="110" spans="1:11">
      <c r="A110" s="14"/>
      <c r="C110" s="177"/>
      <c r="D110" s="179">
        <f t="shared" si="1"/>
        <v>0</v>
      </c>
      <c r="E110" s="177"/>
      <c r="F110" s="177"/>
      <c r="G110" s="177"/>
      <c r="H110" s="177"/>
      <c r="I110" s="177"/>
      <c r="J110" s="177"/>
      <c r="K110" s="177"/>
    </row>
    <row r="111" spans="1:11">
      <c r="A111" s="14"/>
      <c r="C111" s="177"/>
      <c r="D111" s="179">
        <f t="shared" si="1"/>
        <v>0</v>
      </c>
      <c r="E111" s="177"/>
      <c r="F111" s="177"/>
      <c r="G111" s="177"/>
      <c r="H111" s="177"/>
      <c r="I111" s="177"/>
      <c r="J111" s="177"/>
      <c r="K111" s="177"/>
    </row>
    <row r="112" spans="1:11">
      <c r="A112" s="14"/>
      <c r="C112" s="177"/>
      <c r="D112" s="179">
        <f t="shared" si="1"/>
        <v>0</v>
      </c>
      <c r="E112" s="177"/>
      <c r="F112" s="177"/>
      <c r="G112" s="177"/>
      <c r="H112" s="177"/>
      <c r="I112" s="177"/>
      <c r="J112" s="177"/>
      <c r="K112" s="177"/>
    </row>
    <row r="113" spans="1:11">
      <c r="A113" s="14"/>
      <c r="C113" s="177"/>
      <c r="D113" s="179">
        <f t="shared" si="1"/>
        <v>0</v>
      </c>
      <c r="E113" s="177"/>
      <c r="F113" s="177"/>
      <c r="G113" s="177"/>
      <c r="H113" s="177"/>
      <c r="I113" s="177"/>
      <c r="J113" s="177"/>
      <c r="K113" s="177"/>
    </row>
    <row r="114" spans="1:11">
      <c r="A114" s="14"/>
      <c r="C114" s="177"/>
      <c r="D114" s="179">
        <f t="shared" si="1"/>
        <v>0</v>
      </c>
      <c r="E114" s="177"/>
      <c r="F114" s="177"/>
      <c r="G114" s="177"/>
      <c r="H114" s="177"/>
      <c r="I114" s="177"/>
      <c r="J114" s="177"/>
      <c r="K114" s="177"/>
    </row>
    <row r="115" spans="1:11">
      <c r="A115" s="14"/>
      <c r="C115" s="177"/>
      <c r="D115" s="179">
        <f t="shared" si="1"/>
        <v>0</v>
      </c>
      <c r="E115" s="177"/>
      <c r="F115" s="177"/>
      <c r="G115" s="177"/>
      <c r="H115" s="177"/>
      <c r="I115" s="177"/>
      <c r="J115" s="177"/>
      <c r="K115" s="177"/>
    </row>
    <row r="116" spans="1:11">
      <c r="A116" s="14"/>
      <c r="C116" s="177"/>
      <c r="D116" s="179">
        <f t="shared" si="1"/>
        <v>0</v>
      </c>
      <c r="E116" s="177"/>
      <c r="F116" s="177"/>
      <c r="G116" s="177"/>
      <c r="H116" s="177"/>
      <c r="I116" s="177"/>
      <c r="J116" s="177"/>
      <c r="K116" s="177"/>
    </row>
    <row r="117" spans="1:11">
      <c r="A117" s="14"/>
      <c r="C117" s="177"/>
      <c r="D117" s="179">
        <f t="shared" si="1"/>
        <v>0</v>
      </c>
      <c r="E117" s="177"/>
      <c r="F117" s="177"/>
      <c r="G117" s="177"/>
      <c r="H117" s="177"/>
      <c r="I117" s="177"/>
      <c r="J117" s="177"/>
      <c r="K117" s="177"/>
    </row>
    <row r="118" spans="1:11">
      <c r="A118" s="14"/>
      <c r="C118" s="177"/>
      <c r="D118" s="179">
        <f t="shared" si="1"/>
        <v>0</v>
      </c>
      <c r="E118" s="177"/>
      <c r="F118" s="177"/>
      <c r="G118" s="177"/>
      <c r="H118" s="177"/>
      <c r="I118" s="177"/>
      <c r="J118" s="177"/>
      <c r="K118" s="177"/>
    </row>
    <row r="119" spans="1:11">
      <c r="A119" s="14"/>
    </row>
    <row r="120" spans="1:11">
      <c r="A120" s="14"/>
    </row>
    <row r="121" spans="1:11">
      <c r="A121" s="14"/>
    </row>
    <row r="122" spans="1:11">
      <c r="A122" s="14"/>
    </row>
    <row r="123" spans="1:11">
      <c r="A123" s="14"/>
    </row>
    <row r="124" spans="1:11">
      <c r="A124" s="14"/>
    </row>
    <row r="125" spans="1:11">
      <c r="A125" s="14"/>
    </row>
    <row r="126" spans="1:11">
      <c r="A126" s="14"/>
    </row>
    <row r="127" spans="1:11">
      <c r="A127" s="14"/>
    </row>
    <row r="128" spans="1:11">
      <c r="A128" s="14"/>
    </row>
    <row r="129" spans="1:1">
      <c r="A129" s="14"/>
    </row>
    <row r="130" spans="1:1">
      <c r="A130" s="14"/>
    </row>
  </sheetData>
  <autoFilter ref="B6:B118"/>
  <customSheetViews>
    <customSheetView guid="{0844CA05-8743-4C94-A064-2B8F7267080E}" showAutoFilter="1">
      <pane ySplit="6" topLeftCell="A33" activePane="bottomLeft" state="frozen"/>
      <selection pane="bottomLeft" activeCell="K35" sqref="K35"/>
      <rowBreaks count="1" manualBreakCount="1">
        <brk id="24" max="16383" man="1"/>
      </rowBreaks>
      <colBreaks count="1" manualBreakCount="1">
        <brk id="11" max="1048575" man="1"/>
      </colBreaks>
      <pageMargins left="0.7" right="0.7" top="0.75" bottom="0.75" header="0.3" footer="0.3"/>
      <pageSetup paperSize="9" scale="59" orientation="landscape" r:id="rId1"/>
      <autoFilter ref="B1"/>
    </customSheetView>
    <customSheetView guid="{257C13E9-7F11-4D3D-B195-760B62ED7EA1}" showAutoFilter="1">
      <pane ySplit="6" topLeftCell="A33" activePane="bottomLeft" state="frozen"/>
      <selection pane="bottomLeft" activeCell="K35" sqref="K35"/>
      <rowBreaks count="1" manualBreakCount="1">
        <brk id="24" max="16383" man="1"/>
      </rowBreaks>
      <colBreaks count="1" manualBreakCount="1">
        <brk id="11" max="1048575" man="1"/>
      </colBreaks>
      <pageMargins left="0.7" right="0.7" top="0.75" bottom="0.75" header="0.3" footer="0.3"/>
      <pageSetup paperSize="9" scale="59" orientation="landscape" r:id="rId2"/>
      <autoFilter ref="B1"/>
    </customSheetView>
    <customSheetView guid="{7009FCE3-6810-450D-8A6C-9CEA3E9B616C}" showAutoFilter="1">
      <pane ySplit="5" topLeftCell="A33" activePane="bottomLeft" state="frozen"/>
      <selection pane="bottomLeft" activeCell="K35" sqref="K35"/>
      <rowBreaks count="1" manualBreakCount="1">
        <brk id="24" max="16383" man="1"/>
      </rowBreaks>
      <colBreaks count="1" manualBreakCount="1">
        <brk id="11" max="1048575" man="1"/>
      </colBreaks>
      <pageMargins left="0.7" right="0.7" top="0.75" bottom="0.75" header="0.3" footer="0.3"/>
      <pageSetup paperSize="9" scale="59" orientation="landscape" r:id="rId3"/>
      <autoFilter ref="B1"/>
    </customSheetView>
  </customSheetViews>
  <mergeCells count="63">
    <mergeCell ref="A3:B3"/>
    <mergeCell ref="C33:J33"/>
    <mergeCell ref="C34:J34"/>
    <mergeCell ref="A4:B4"/>
    <mergeCell ref="C57:J57"/>
    <mergeCell ref="C32:J32"/>
    <mergeCell ref="C39:J39"/>
    <mergeCell ref="C44:J44"/>
    <mergeCell ref="C28:J28"/>
    <mergeCell ref="C50:J50"/>
    <mergeCell ref="C19:J19"/>
    <mergeCell ref="H42:J42"/>
    <mergeCell ref="C25:J25"/>
    <mergeCell ref="C11:J11"/>
    <mergeCell ref="G4:H5"/>
    <mergeCell ref="C41:J41"/>
    <mergeCell ref="I4:J4"/>
    <mergeCell ref="C15:J15"/>
    <mergeCell ref="C4:F4"/>
    <mergeCell ref="I5:J5"/>
    <mergeCell ref="C12:J12"/>
    <mergeCell ref="A59:A60"/>
    <mergeCell ref="C59:J59"/>
    <mergeCell ref="C5:F5"/>
    <mergeCell ref="A1:L1"/>
    <mergeCell ref="A2:B2"/>
    <mergeCell ref="C2:F2"/>
    <mergeCell ref="G2:H2"/>
    <mergeCell ref="I2:J2"/>
    <mergeCell ref="K2:L2"/>
    <mergeCell ref="A5:B5"/>
    <mergeCell ref="C14:J14"/>
    <mergeCell ref="C16:J16"/>
    <mergeCell ref="C18:J18"/>
    <mergeCell ref="C21:J21"/>
    <mergeCell ref="C9:J9"/>
    <mergeCell ref="C7:J7"/>
    <mergeCell ref="C66:J66"/>
    <mergeCell ref="C65:J65"/>
    <mergeCell ref="C62:J62"/>
    <mergeCell ref="C22:J22"/>
    <mergeCell ref="C31:J31"/>
    <mergeCell ref="C51:J51"/>
    <mergeCell ref="C45:J45"/>
    <mergeCell ref="C63:J63"/>
    <mergeCell ref="C30:J30"/>
    <mergeCell ref="C60:J60"/>
    <mergeCell ref="K3:L3"/>
    <mergeCell ref="K4:L4"/>
    <mergeCell ref="K5:L5"/>
    <mergeCell ref="C86:J86"/>
    <mergeCell ref="C85:J85"/>
    <mergeCell ref="C84:J84"/>
    <mergeCell ref="C79:J79"/>
    <mergeCell ref="C76:J76"/>
    <mergeCell ref="C80:J80"/>
    <mergeCell ref="H78:I78"/>
    <mergeCell ref="C77:J77"/>
    <mergeCell ref="C71:J71"/>
    <mergeCell ref="G3:H3"/>
    <mergeCell ref="C3:F3"/>
    <mergeCell ref="I3:J3"/>
    <mergeCell ref="C24:J24"/>
  </mergeCells>
  <hyperlinks>
    <hyperlink ref="B34" r:id="rId4"/>
  </hyperlinks>
  <pageMargins left="0.7" right="0.7" top="0.75" bottom="0.75" header="0.3" footer="0.3"/>
  <pageSetup paperSize="9" scale="59" orientation="landscape" r:id="rId5"/>
  <rowBreaks count="1" manualBreakCount="1">
    <brk id="24" max="16383" man="1"/>
  </rowBreaks>
  <colBreaks count="1" manualBreakCount="1">
    <brk id="12" max="1048575" man="1"/>
  </colBreak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>
    <tabColor rgb="FFFF0000"/>
  </sheetPr>
  <dimension ref="A1:R152"/>
  <sheetViews>
    <sheetView workbookViewId="0">
      <pane xSplit="1" ySplit="6" topLeftCell="B42" activePane="bottomRight" state="frozen"/>
      <selection pane="topRight" activeCell="B1" sqref="B1"/>
      <selection pane="bottomLeft" activeCell="A7" sqref="A7"/>
      <selection pane="bottomRight" activeCell="A51" sqref="A51:XFD51"/>
    </sheetView>
  </sheetViews>
  <sheetFormatPr defaultRowHeight="15.75"/>
  <cols>
    <col min="1" max="1" width="11" style="53" customWidth="1"/>
    <col min="2" max="2" width="10.140625" style="16" customWidth="1"/>
    <col min="3" max="3" width="13.28515625" style="16" customWidth="1"/>
    <col min="4" max="5" width="10.140625" style="16" customWidth="1"/>
    <col min="6" max="6" width="10.5703125" style="16" customWidth="1"/>
    <col min="7" max="7" width="10.140625" style="16" customWidth="1"/>
    <col min="8" max="8" width="10.7109375" style="16" customWidth="1"/>
    <col min="9" max="9" width="11.7109375" style="16" customWidth="1"/>
    <col min="10" max="10" width="13.28515625" style="16" customWidth="1"/>
    <col min="11" max="11" width="13.28515625" style="597" customWidth="1"/>
    <col min="12" max="12" width="53.28515625" style="15" customWidth="1"/>
    <col min="13" max="16384" width="9.140625" style="6"/>
  </cols>
  <sheetData>
    <row r="1" spans="1:13" s="3" customFormat="1" ht="30.75" customHeight="1" thickTop="1">
      <c r="A1" s="829" t="s">
        <v>433</v>
      </c>
      <c r="B1" s="830"/>
      <c r="C1" s="830"/>
      <c r="D1" s="830"/>
      <c r="E1" s="830"/>
      <c r="F1" s="830"/>
      <c r="G1" s="830"/>
      <c r="H1" s="830"/>
      <c r="I1" s="830"/>
      <c r="J1" s="830"/>
      <c r="K1" s="830"/>
      <c r="L1" s="831"/>
      <c r="M1" s="2"/>
    </row>
    <row r="2" spans="1:13" ht="20.25" customHeight="1">
      <c r="A2" s="823" t="s">
        <v>157</v>
      </c>
      <c r="B2" s="824"/>
      <c r="C2" s="820">
        <f>(88+120+25)*25</f>
        <v>5825</v>
      </c>
      <c r="D2" s="821"/>
      <c r="E2" s="821"/>
      <c r="F2" s="822"/>
      <c r="G2" s="914"/>
      <c r="H2" s="915"/>
      <c r="I2" s="816" t="s">
        <v>158</v>
      </c>
      <c r="J2" s="817"/>
      <c r="K2" s="825"/>
      <c r="L2" s="826"/>
      <c r="M2" s="5"/>
    </row>
    <row r="3" spans="1:13" ht="20.25" customHeight="1">
      <c r="A3" s="823" t="s">
        <v>159</v>
      </c>
      <c r="B3" s="824"/>
      <c r="C3" s="820"/>
      <c r="D3" s="821"/>
      <c r="E3" s="821"/>
      <c r="F3" s="822"/>
      <c r="G3" s="844"/>
      <c r="H3" s="845"/>
      <c r="I3" s="816" t="s">
        <v>160</v>
      </c>
      <c r="J3" s="817"/>
      <c r="K3" s="825"/>
      <c r="L3" s="826"/>
      <c r="M3" s="5"/>
    </row>
    <row r="4" spans="1:13" ht="20.25" customHeight="1">
      <c r="A4" s="823" t="s">
        <v>161</v>
      </c>
      <c r="B4" s="824"/>
      <c r="C4" s="820" t="s">
        <v>181</v>
      </c>
      <c r="D4" s="821"/>
      <c r="E4" s="821"/>
      <c r="F4" s="822"/>
      <c r="G4" s="914"/>
      <c r="H4" s="915"/>
      <c r="I4" s="816" t="s">
        <v>162</v>
      </c>
      <c r="J4" s="817"/>
      <c r="K4" s="827">
        <v>1.5</v>
      </c>
      <c r="L4" s="828"/>
      <c r="M4" s="5"/>
    </row>
    <row r="5" spans="1:13" ht="52.5" customHeight="1" thickBot="1">
      <c r="A5" s="849" t="s">
        <v>163</v>
      </c>
      <c r="B5" s="850"/>
      <c r="C5" s="846" t="s">
        <v>984</v>
      </c>
      <c r="D5" s="847"/>
      <c r="E5" s="847"/>
      <c r="F5" s="848"/>
      <c r="G5" s="54"/>
      <c r="H5" s="55"/>
      <c r="I5" s="816" t="s">
        <v>255</v>
      </c>
      <c r="J5" s="817"/>
      <c r="K5" s="916" t="s">
        <v>1033</v>
      </c>
      <c r="L5" s="917"/>
      <c r="M5" s="5"/>
    </row>
    <row r="6" spans="1:13" s="3" customFormat="1" ht="39" customHeight="1" thickTop="1" thickBot="1">
      <c r="A6" s="8" t="s">
        <v>0</v>
      </c>
      <c r="B6" s="9" t="s">
        <v>1</v>
      </c>
      <c r="C6" s="9" t="s">
        <v>2</v>
      </c>
      <c r="D6" s="9" t="s">
        <v>3</v>
      </c>
      <c r="E6" s="9" t="s">
        <v>4</v>
      </c>
      <c r="F6" s="9" t="s">
        <v>5</v>
      </c>
      <c r="G6" s="9" t="s">
        <v>6</v>
      </c>
      <c r="H6" s="9" t="s">
        <v>7</v>
      </c>
      <c r="I6" s="9" t="s">
        <v>8</v>
      </c>
      <c r="J6" s="9" t="s">
        <v>9</v>
      </c>
      <c r="K6" s="692" t="s">
        <v>1458</v>
      </c>
      <c r="L6" s="10" t="s">
        <v>10</v>
      </c>
      <c r="M6" s="2"/>
    </row>
    <row r="7" spans="1:13" ht="96" customHeight="1" thickTop="1">
      <c r="A7" s="661">
        <v>41529</v>
      </c>
      <c r="B7" s="411" t="s">
        <v>48</v>
      </c>
      <c r="C7" s="1286" t="s">
        <v>486</v>
      </c>
      <c r="D7" s="1177"/>
      <c r="E7" s="1177"/>
      <c r="F7" s="1177"/>
      <c r="G7" s="1177"/>
      <c r="H7" s="1177"/>
      <c r="I7" s="1177"/>
      <c r="J7" s="1177"/>
      <c r="K7" s="683" t="s">
        <v>1072</v>
      </c>
      <c r="L7" s="442" t="s">
        <v>1075</v>
      </c>
    </row>
    <row r="8" spans="1:13" ht="20.100000000000001" customHeight="1">
      <c r="A8" s="81">
        <v>41532</v>
      </c>
      <c r="B8" s="82" t="s">
        <v>116</v>
      </c>
      <c r="C8" s="83"/>
      <c r="D8" s="49"/>
      <c r="E8" s="83"/>
      <c r="F8" s="83"/>
      <c r="G8" s="83"/>
      <c r="H8" s="83">
        <v>3145</v>
      </c>
      <c r="I8" s="83">
        <v>85</v>
      </c>
      <c r="J8" s="83"/>
      <c r="K8" s="83"/>
      <c r="L8" s="84" t="s">
        <v>223</v>
      </c>
    </row>
    <row r="9" spans="1:13" ht="20.100000000000001" customHeight="1">
      <c r="A9" s="14">
        <v>41534</v>
      </c>
      <c r="B9" s="1" t="s">
        <v>224</v>
      </c>
      <c r="C9" s="837" t="s">
        <v>225</v>
      </c>
      <c r="D9" s="841"/>
      <c r="E9" s="841"/>
      <c r="F9" s="841"/>
      <c r="G9" s="841"/>
      <c r="H9" s="841"/>
      <c r="I9" s="841"/>
      <c r="J9" s="838"/>
      <c r="K9" s="566"/>
    </row>
    <row r="10" spans="1:13" ht="20.100000000000001" customHeight="1">
      <c r="A10" s="14">
        <v>41546</v>
      </c>
      <c r="B10" s="1" t="s">
        <v>11</v>
      </c>
      <c r="C10" s="57">
        <v>185</v>
      </c>
      <c r="D10" s="49">
        <f>+C10*(100-E10)/100</f>
        <v>92.5</v>
      </c>
      <c r="E10" s="57">
        <v>50</v>
      </c>
      <c r="F10" s="57"/>
      <c r="G10" s="57">
        <v>175</v>
      </c>
      <c r="H10" s="57"/>
      <c r="I10" s="57"/>
      <c r="J10" s="57"/>
      <c r="K10" s="570"/>
      <c r="L10" s="15" t="s">
        <v>17</v>
      </c>
    </row>
    <row r="11" spans="1:13" ht="20.100000000000001" customHeight="1" thickBot="1">
      <c r="A11" s="17">
        <v>41586</v>
      </c>
      <c r="B11" s="18" t="s">
        <v>20</v>
      </c>
      <c r="C11" s="927" t="s">
        <v>21</v>
      </c>
      <c r="D11" s="928"/>
      <c r="E11" s="928"/>
      <c r="F11" s="928"/>
      <c r="G11" s="928"/>
      <c r="H11" s="928"/>
      <c r="I11" s="928"/>
      <c r="J11" s="929"/>
      <c r="K11" s="591"/>
      <c r="L11" s="20"/>
    </row>
    <row r="12" spans="1:13" ht="20.100000000000001" customHeight="1" thickTop="1">
      <c r="A12" s="21">
        <v>41641</v>
      </c>
      <c r="B12" s="22" t="s">
        <v>116</v>
      </c>
      <c r="C12" s="85"/>
      <c r="D12" s="86"/>
      <c r="E12" s="85"/>
      <c r="F12" s="85"/>
      <c r="G12" s="85"/>
      <c r="H12" s="85">
        <v>2870</v>
      </c>
      <c r="I12" s="85">
        <v>52</v>
      </c>
      <c r="J12" s="85"/>
      <c r="K12" s="85"/>
      <c r="L12" s="23" t="s">
        <v>223</v>
      </c>
    </row>
    <row r="13" spans="1:13" ht="20.100000000000001" customHeight="1">
      <c r="A13" s="14">
        <v>41671</v>
      </c>
      <c r="B13" s="1" t="s">
        <v>224</v>
      </c>
      <c r="C13" s="905" t="s">
        <v>1432</v>
      </c>
      <c r="D13" s="906"/>
      <c r="E13" s="906"/>
      <c r="F13" s="906"/>
      <c r="G13" s="906"/>
      <c r="H13" s="906"/>
      <c r="I13" s="906"/>
      <c r="J13" s="907"/>
      <c r="K13" s="588"/>
    </row>
    <row r="14" spans="1:13" ht="20.100000000000001" customHeight="1">
      <c r="A14" s="38">
        <v>41690</v>
      </c>
      <c r="B14" s="39" t="s">
        <v>11</v>
      </c>
      <c r="C14" s="87">
        <v>105</v>
      </c>
      <c r="D14" s="88">
        <f>+C14*(100-E14)/100</f>
        <v>63</v>
      </c>
      <c r="E14" s="87">
        <v>40</v>
      </c>
      <c r="F14" s="87"/>
      <c r="G14" s="87">
        <v>165</v>
      </c>
      <c r="H14" s="87"/>
      <c r="I14" s="87"/>
      <c r="J14" s="87"/>
      <c r="K14" s="604"/>
      <c r="L14" s="41" t="s">
        <v>266</v>
      </c>
    </row>
    <row r="15" spans="1:13" ht="20.100000000000001" customHeight="1">
      <c r="A15" s="14">
        <v>41699</v>
      </c>
      <c r="B15" s="1" t="s">
        <v>20</v>
      </c>
      <c r="C15" s="837" t="s">
        <v>265</v>
      </c>
      <c r="D15" s="841"/>
      <c r="E15" s="841"/>
      <c r="F15" s="841"/>
      <c r="G15" s="841"/>
      <c r="H15" s="841"/>
      <c r="I15" s="841"/>
      <c r="J15" s="838"/>
      <c r="K15" s="566"/>
    </row>
    <row r="16" spans="1:13" ht="20.100000000000001" customHeight="1">
      <c r="A16" s="14">
        <v>41726</v>
      </c>
      <c r="B16" s="1" t="s">
        <v>116</v>
      </c>
      <c r="C16" s="57"/>
      <c r="D16" s="49"/>
      <c r="E16" s="57"/>
      <c r="F16" s="57"/>
      <c r="G16" s="57"/>
      <c r="H16" s="57">
        <v>2925</v>
      </c>
      <c r="I16" s="57">
        <v>73</v>
      </c>
      <c r="J16" s="57"/>
      <c r="K16" s="570"/>
      <c r="L16" s="15" t="s">
        <v>487</v>
      </c>
    </row>
    <row r="17" spans="1:18" ht="20.100000000000001" customHeight="1">
      <c r="A17" s="59">
        <v>41738</v>
      </c>
      <c r="B17" s="60" t="s">
        <v>121</v>
      </c>
      <c r="C17" s="1288" t="s">
        <v>122</v>
      </c>
      <c r="D17" s="1289"/>
      <c r="E17" s="1289"/>
      <c r="F17" s="1289"/>
      <c r="G17" s="1289"/>
      <c r="H17" s="1289"/>
      <c r="I17" s="1289"/>
      <c r="J17" s="1290"/>
      <c r="K17" s="689"/>
    </row>
    <row r="18" spans="1:18" ht="20.100000000000001" customHeight="1">
      <c r="A18" s="14">
        <v>41744</v>
      </c>
      <c r="B18" s="1" t="s">
        <v>20</v>
      </c>
      <c r="C18" s="837" t="s">
        <v>21</v>
      </c>
      <c r="D18" s="841"/>
      <c r="E18" s="841"/>
      <c r="F18" s="841"/>
      <c r="G18" s="841"/>
      <c r="H18" s="841"/>
      <c r="I18" s="841"/>
      <c r="J18" s="838"/>
      <c r="K18" s="566"/>
    </row>
    <row r="19" spans="1:18" ht="20.100000000000001" customHeight="1">
      <c r="A19" s="14">
        <v>41746</v>
      </c>
      <c r="B19" s="1" t="s">
        <v>274</v>
      </c>
      <c r="C19" s="837" t="s">
        <v>280</v>
      </c>
      <c r="D19" s="841"/>
      <c r="E19" s="841"/>
      <c r="F19" s="841"/>
      <c r="G19" s="841"/>
      <c r="H19" s="841"/>
      <c r="I19" s="841"/>
      <c r="J19" s="838"/>
      <c r="K19" s="566"/>
    </row>
    <row r="20" spans="1:18" ht="20.100000000000001" customHeight="1">
      <c r="A20" s="14">
        <v>41799</v>
      </c>
      <c r="B20" s="1" t="s">
        <v>116</v>
      </c>
      <c r="D20" s="49"/>
      <c r="H20" s="16">
        <v>2335</v>
      </c>
      <c r="I20" s="16">
        <v>85</v>
      </c>
      <c r="L20" s="15" t="s">
        <v>488</v>
      </c>
    </row>
    <row r="21" spans="1:18">
      <c r="A21" s="14">
        <v>41800</v>
      </c>
      <c r="B21" s="1" t="s">
        <v>11</v>
      </c>
      <c r="C21" s="16">
        <v>105</v>
      </c>
      <c r="D21" s="49">
        <f>+C21*(100-E21)/100</f>
        <v>63</v>
      </c>
      <c r="E21" s="16">
        <v>40</v>
      </c>
      <c r="G21" s="16">
        <v>140</v>
      </c>
      <c r="L21" s="15" t="s">
        <v>271</v>
      </c>
    </row>
    <row r="22" spans="1:18" ht="20.100000000000001" customHeight="1">
      <c r="A22" s="14">
        <v>41913</v>
      </c>
      <c r="B22" s="1" t="s">
        <v>274</v>
      </c>
      <c r="C22" s="820" t="s">
        <v>358</v>
      </c>
      <c r="D22" s="821"/>
      <c r="E22" s="821"/>
      <c r="F22" s="821"/>
      <c r="G22" s="821"/>
      <c r="H22" s="821"/>
      <c r="I22" s="821"/>
      <c r="J22" s="822"/>
      <c r="K22" s="563"/>
    </row>
    <row r="23" spans="1:18" ht="16.5" thickBot="1">
      <c r="A23" s="17">
        <v>41958</v>
      </c>
      <c r="B23" s="18" t="s">
        <v>274</v>
      </c>
      <c r="C23" s="980" t="s">
        <v>359</v>
      </c>
      <c r="D23" s="981"/>
      <c r="E23" s="981"/>
      <c r="F23" s="981"/>
      <c r="G23" s="981"/>
      <c r="H23" s="981"/>
      <c r="I23" s="981"/>
      <c r="J23" s="982"/>
      <c r="K23" s="612"/>
      <c r="L23" s="20"/>
    </row>
    <row r="24" spans="1:18" ht="24" customHeight="1" thickTop="1">
      <c r="A24" s="89">
        <v>42015</v>
      </c>
      <c r="B24" s="90" t="s">
        <v>11</v>
      </c>
      <c r="C24" s="91">
        <v>70</v>
      </c>
      <c r="D24" s="92">
        <f>+C24*(100-E24)/100</f>
        <v>42</v>
      </c>
      <c r="E24" s="91">
        <v>40</v>
      </c>
      <c r="F24" s="91"/>
      <c r="G24" s="91">
        <v>150</v>
      </c>
      <c r="H24" s="91"/>
      <c r="I24" s="91"/>
      <c r="J24" s="91"/>
      <c r="K24" s="91"/>
      <c r="L24" s="93" t="s">
        <v>489</v>
      </c>
    </row>
    <row r="25" spans="1:18" ht="20.100000000000001" customHeight="1">
      <c r="A25" s="14">
        <v>42018</v>
      </c>
      <c r="B25" s="1" t="s">
        <v>20</v>
      </c>
      <c r="C25" s="837" t="s">
        <v>490</v>
      </c>
      <c r="D25" s="841"/>
      <c r="E25" s="841"/>
      <c r="F25" s="841"/>
      <c r="G25" s="841"/>
      <c r="H25" s="841"/>
      <c r="I25" s="841"/>
      <c r="J25" s="838"/>
      <c r="K25" s="566"/>
    </row>
    <row r="26" spans="1:18" ht="20.100000000000001" customHeight="1">
      <c r="A26" s="14">
        <v>42039</v>
      </c>
      <c r="B26" s="1" t="s">
        <v>116</v>
      </c>
      <c r="D26" s="49"/>
      <c r="H26" s="820" t="s">
        <v>41</v>
      </c>
      <c r="I26" s="821"/>
      <c r="J26" s="822"/>
      <c r="K26" s="563"/>
      <c r="L26" s="42" t="s">
        <v>491</v>
      </c>
    </row>
    <row r="27" spans="1:18" ht="20.100000000000001" customHeight="1">
      <c r="A27" s="14">
        <v>42128</v>
      </c>
      <c r="B27" s="1" t="s">
        <v>11</v>
      </c>
      <c r="C27" s="16">
        <v>55</v>
      </c>
      <c r="D27" s="49">
        <f>+C27*(100-E27)/100</f>
        <v>44</v>
      </c>
      <c r="E27" s="16">
        <v>20</v>
      </c>
      <c r="G27" s="16">
        <v>150</v>
      </c>
      <c r="L27" s="15" t="s">
        <v>492</v>
      </c>
    </row>
    <row r="28" spans="1:18" s="96" customFormat="1" ht="30.75" customHeight="1">
      <c r="A28" s="1281">
        <v>42138</v>
      </c>
      <c r="B28" s="1158" t="s">
        <v>18</v>
      </c>
      <c r="C28" s="94" t="s">
        <v>377</v>
      </c>
      <c r="D28" s="1284" t="s">
        <v>378</v>
      </c>
      <c r="E28" s="1285"/>
      <c r="F28" s="1284" t="s">
        <v>379</v>
      </c>
      <c r="G28" s="1285"/>
      <c r="H28" s="1298" t="s">
        <v>380</v>
      </c>
      <c r="I28" s="1299"/>
      <c r="J28" s="1295" t="s">
        <v>381</v>
      </c>
      <c r="K28" s="1296"/>
      <c r="L28" s="1297"/>
      <c r="M28" s="95"/>
      <c r="N28" s="95"/>
      <c r="O28" s="95"/>
      <c r="P28" s="95"/>
      <c r="Q28" s="95"/>
      <c r="R28" s="95"/>
    </row>
    <row r="29" spans="1:18" s="96" customFormat="1" ht="24.75" customHeight="1">
      <c r="A29" s="1282"/>
      <c r="B29" s="1287"/>
      <c r="C29" s="94" t="s">
        <v>382</v>
      </c>
      <c r="D29" s="1300">
        <v>0.08</v>
      </c>
      <c r="E29" s="1301"/>
      <c r="F29" s="1300">
        <v>0.72</v>
      </c>
      <c r="G29" s="1301"/>
      <c r="H29" s="1300">
        <v>0.18</v>
      </c>
      <c r="I29" s="1301"/>
      <c r="J29" s="1300">
        <v>0.02</v>
      </c>
      <c r="K29" s="1302"/>
      <c r="L29" s="1301"/>
      <c r="M29" s="95"/>
      <c r="N29" s="95"/>
      <c r="O29" s="95"/>
      <c r="P29" s="95"/>
      <c r="Q29" s="95"/>
      <c r="R29" s="95"/>
    </row>
    <row r="30" spans="1:18" s="96" customFormat="1" ht="32.25" customHeight="1">
      <c r="A30" s="1283"/>
      <c r="B30" s="842"/>
      <c r="C30" s="97" t="s">
        <v>383</v>
      </c>
      <c r="D30" s="1291" t="s">
        <v>384</v>
      </c>
      <c r="E30" s="1292"/>
      <c r="F30" s="1293" t="s">
        <v>385</v>
      </c>
      <c r="G30" s="1294"/>
      <c r="H30" s="1291" t="s">
        <v>386</v>
      </c>
      <c r="I30" s="1292"/>
      <c r="J30" s="1295" t="s">
        <v>388</v>
      </c>
      <c r="K30" s="1296"/>
      <c r="L30" s="1297"/>
      <c r="M30" s="98"/>
    </row>
    <row r="31" spans="1:18" ht="84.75" customHeight="1">
      <c r="A31" s="14">
        <v>42139</v>
      </c>
      <c r="B31" s="1" t="s">
        <v>20</v>
      </c>
      <c r="C31" s="853" t="s">
        <v>493</v>
      </c>
      <c r="D31" s="854"/>
      <c r="E31" s="854"/>
      <c r="F31" s="854"/>
      <c r="G31" s="854"/>
      <c r="H31" s="854"/>
      <c r="I31" s="854"/>
      <c r="J31" s="855"/>
      <c r="K31" s="573"/>
      <c r="L31" s="42"/>
    </row>
    <row r="32" spans="1:18" ht="45.75" customHeight="1" thickBot="1">
      <c r="A32" s="318">
        <v>42179</v>
      </c>
      <c r="B32" s="18" t="s">
        <v>20</v>
      </c>
      <c r="C32" s="921" t="s">
        <v>494</v>
      </c>
      <c r="D32" s="922"/>
      <c r="E32" s="922"/>
      <c r="F32" s="922"/>
      <c r="G32" s="922"/>
      <c r="H32" s="922"/>
      <c r="I32" s="922"/>
      <c r="J32" s="923"/>
      <c r="K32" s="596"/>
      <c r="L32" s="20"/>
    </row>
    <row r="33" spans="1:12" ht="83.25" customHeight="1" thickTop="1">
      <c r="A33" s="67">
        <v>42621</v>
      </c>
      <c r="B33" s="68" t="s">
        <v>27</v>
      </c>
      <c r="C33" s="877" t="s">
        <v>1123</v>
      </c>
      <c r="D33" s="878"/>
      <c r="E33" s="878"/>
      <c r="F33" s="878"/>
      <c r="G33" s="878"/>
      <c r="H33" s="878"/>
      <c r="I33" s="878"/>
      <c r="J33" s="879"/>
      <c r="K33" s="586" t="s">
        <v>1077</v>
      </c>
      <c r="L33" s="279" t="s">
        <v>1077</v>
      </c>
    </row>
    <row r="34" spans="1:12" ht="21" customHeight="1">
      <c r="A34" s="14">
        <v>42636</v>
      </c>
      <c r="B34" s="1" t="s">
        <v>116</v>
      </c>
      <c r="C34" s="1"/>
      <c r="D34" s="49"/>
      <c r="E34" s="1"/>
      <c r="F34" s="1"/>
      <c r="G34" s="1"/>
      <c r="H34" s="1"/>
      <c r="I34" s="1"/>
      <c r="J34" s="1">
        <v>4610</v>
      </c>
      <c r="K34" s="623"/>
      <c r="L34" s="42" t="s">
        <v>997</v>
      </c>
    </row>
    <row r="35" spans="1:12" ht="20.100000000000001" customHeight="1">
      <c r="A35" s="237">
        <v>42648</v>
      </c>
      <c r="B35" s="238" t="s">
        <v>20</v>
      </c>
      <c r="C35" s="837" t="s">
        <v>996</v>
      </c>
      <c r="D35" s="841"/>
      <c r="E35" s="841"/>
      <c r="F35" s="841"/>
      <c r="G35" s="841"/>
      <c r="H35" s="841"/>
      <c r="I35" s="841"/>
      <c r="J35" s="838"/>
      <c r="K35" s="566"/>
    </row>
    <row r="36" spans="1:12" ht="20.100000000000001" customHeight="1">
      <c r="A36" s="14">
        <v>42665</v>
      </c>
      <c r="B36" s="1" t="s">
        <v>20</v>
      </c>
      <c r="C36" s="837" t="s">
        <v>1000</v>
      </c>
      <c r="D36" s="841"/>
      <c r="E36" s="841"/>
      <c r="F36" s="841"/>
      <c r="G36" s="841"/>
      <c r="H36" s="841"/>
      <c r="I36" s="841"/>
      <c r="J36" s="838"/>
      <c r="K36" s="566"/>
    </row>
    <row r="37" spans="1:12">
      <c r="A37" s="856">
        <v>42677</v>
      </c>
      <c r="B37" s="244" t="s">
        <v>20</v>
      </c>
      <c r="C37" s="837" t="s">
        <v>1002</v>
      </c>
      <c r="D37" s="841"/>
      <c r="E37" s="841"/>
      <c r="F37" s="841"/>
      <c r="G37" s="841"/>
      <c r="H37" s="841"/>
      <c r="I37" s="841"/>
      <c r="J37" s="838"/>
      <c r="K37" s="566"/>
    </row>
    <row r="38" spans="1:12" ht="33.75" customHeight="1">
      <c r="A38" s="857"/>
      <c r="B38" s="244" t="s">
        <v>23</v>
      </c>
      <c r="C38" s="924" t="s">
        <v>1004</v>
      </c>
      <c r="D38" s="925"/>
      <c r="E38" s="925"/>
      <c r="F38" s="925"/>
      <c r="G38" s="925"/>
      <c r="H38" s="925"/>
      <c r="I38" s="925"/>
      <c r="J38" s="926"/>
      <c r="K38" s="590" t="s">
        <v>1078</v>
      </c>
      <c r="L38" s="276" t="s">
        <v>1078</v>
      </c>
    </row>
    <row r="39" spans="1:12">
      <c r="A39" s="873"/>
      <c r="B39" s="245" t="s">
        <v>116</v>
      </c>
      <c r="C39" s="177"/>
      <c r="D39" s="179"/>
      <c r="E39" s="177"/>
      <c r="F39" s="177"/>
      <c r="G39" s="177"/>
      <c r="H39" s="177"/>
      <c r="I39" s="177"/>
      <c r="J39" s="177">
        <v>4200</v>
      </c>
      <c r="K39" s="177"/>
      <c r="L39" s="178" t="s">
        <v>1023</v>
      </c>
    </row>
    <row r="40" spans="1:12">
      <c r="A40" s="14">
        <v>42678</v>
      </c>
      <c r="B40" s="245" t="s">
        <v>116</v>
      </c>
      <c r="C40" s="177"/>
      <c r="D40" s="179"/>
      <c r="E40" s="177"/>
      <c r="F40" s="177"/>
      <c r="G40" s="177"/>
      <c r="H40" s="177">
        <v>4365</v>
      </c>
      <c r="I40" s="177">
        <v>100</v>
      </c>
      <c r="J40" s="177"/>
      <c r="K40" s="177"/>
      <c r="L40" s="178" t="s">
        <v>45</v>
      </c>
    </row>
    <row r="41" spans="1:12" ht="16.5" thickBot="1">
      <c r="A41" s="257">
        <v>42680</v>
      </c>
      <c r="B41" s="18" t="s">
        <v>11</v>
      </c>
      <c r="C41" s="258">
        <v>90</v>
      </c>
      <c r="D41" s="193">
        <f>+C41*(100-E41)/100</f>
        <v>45</v>
      </c>
      <c r="E41" s="258">
        <v>50</v>
      </c>
      <c r="F41" s="258"/>
      <c r="G41" s="258">
        <v>245</v>
      </c>
      <c r="H41" s="258"/>
      <c r="I41" s="258"/>
      <c r="J41" s="258"/>
      <c r="K41" s="258"/>
      <c r="L41" s="259" t="s">
        <v>1041</v>
      </c>
    </row>
    <row r="42" spans="1:12" ht="20.100000000000001" customHeight="1" thickTop="1">
      <c r="A42" s="67">
        <v>42763</v>
      </c>
      <c r="B42" s="68" t="s">
        <v>20</v>
      </c>
      <c r="C42" s="1122" t="s">
        <v>207</v>
      </c>
      <c r="D42" s="1123"/>
      <c r="E42" s="1123"/>
      <c r="F42" s="1123"/>
      <c r="G42" s="1123"/>
      <c r="H42" s="1123"/>
      <c r="I42" s="1123"/>
      <c r="J42" s="1124"/>
      <c r="K42" s="652"/>
      <c r="L42" s="260"/>
    </row>
    <row r="43" spans="1:12" ht="20.100000000000001" customHeight="1">
      <c r="A43" s="14">
        <v>42765</v>
      </c>
      <c r="B43" s="1" t="s">
        <v>20</v>
      </c>
      <c r="C43" s="931" t="s">
        <v>1038</v>
      </c>
      <c r="D43" s="932"/>
      <c r="E43" s="932"/>
      <c r="F43" s="932"/>
      <c r="G43" s="932"/>
      <c r="H43" s="932"/>
      <c r="I43" s="932"/>
      <c r="J43" s="933"/>
      <c r="K43" s="599"/>
      <c r="L43" s="178"/>
    </row>
    <row r="44" spans="1:12">
      <c r="A44" s="856">
        <v>42769</v>
      </c>
      <c r="B44" s="1" t="s">
        <v>1042</v>
      </c>
      <c r="C44" s="931" t="s">
        <v>1043</v>
      </c>
      <c r="D44" s="932"/>
      <c r="E44" s="932"/>
      <c r="F44" s="932"/>
      <c r="G44" s="932"/>
      <c r="H44" s="932"/>
      <c r="I44" s="932"/>
      <c r="J44" s="933"/>
      <c r="K44" s="599"/>
      <c r="L44" s="178"/>
    </row>
    <row r="45" spans="1:12" ht="20.100000000000001" customHeight="1">
      <c r="A45" s="873"/>
      <c r="B45" s="263" t="s">
        <v>11</v>
      </c>
      <c r="C45" s="177">
        <v>55</v>
      </c>
      <c r="D45" s="179">
        <f t="shared" ref="D45:D62" si="0">+C45*(100-E45)/100</f>
        <v>11</v>
      </c>
      <c r="E45" s="177">
        <v>80</v>
      </c>
      <c r="F45" s="177"/>
      <c r="G45" s="177">
        <v>300</v>
      </c>
      <c r="H45" s="177"/>
      <c r="I45" s="177"/>
      <c r="J45" s="177"/>
      <c r="K45" s="177"/>
      <c r="L45" s="178" t="s">
        <v>993</v>
      </c>
    </row>
    <row r="46" spans="1:12" ht="20.100000000000001" customHeight="1">
      <c r="A46" s="14">
        <v>42809</v>
      </c>
      <c r="B46" s="1" t="s">
        <v>1083</v>
      </c>
      <c r="C46" s="931" t="s">
        <v>124</v>
      </c>
      <c r="D46" s="932"/>
      <c r="E46" s="932"/>
      <c r="F46" s="932"/>
      <c r="G46" s="932"/>
      <c r="H46" s="932"/>
      <c r="I46" s="932"/>
      <c r="J46" s="933"/>
      <c r="K46" s="599"/>
      <c r="L46" s="178"/>
    </row>
    <row r="47" spans="1:12" ht="20.100000000000001" customHeight="1">
      <c r="A47" s="306">
        <v>42819</v>
      </c>
      <c r="B47" s="307" t="s">
        <v>116</v>
      </c>
      <c r="C47" s="177"/>
      <c r="D47" s="179"/>
      <c r="E47" s="177"/>
      <c r="F47" s="177"/>
      <c r="G47" s="177"/>
      <c r="H47" s="284">
        <v>4980</v>
      </c>
      <c r="I47" s="284">
        <v>36</v>
      </c>
      <c r="J47" s="177"/>
      <c r="K47" s="177"/>
      <c r="L47" s="15" t="s">
        <v>45</v>
      </c>
    </row>
    <row r="48" spans="1:12" ht="20.100000000000001" customHeight="1">
      <c r="A48" s="14">
        <v>42874</v>
      </c>
      <c r="B48" s="375" t="s">
        <v>1083</v>
      </c>
      <c r="C48" s="892" t="s">
        <v>124</v>
      </c>
      <c r="D48" s="893"/>
      <c r="E48" s="893"/>
      <c r="F48" s="893"/>
      <c r="G48" s="893"/>
      <c r="H48" s="893"/>
      <c r="I48" s="893"/>
      <c r="J48" s="894"/>
      <c r="K48" s="580"/>
      <c r="L48" s="178"/>
    </row>
    <row r="49" spans="1:12" ht="20.100000000000001" customHeight="1">
      <c r="A49" s="14">
        <v>42901</v>
      </c>
      <c r="B49" s="1" t="s">
        <v>224</v>
      </c>
      <c r="C49" s="931" t="s">
        <v>1122</v>
      </c>
      <c r="D49" s="932"/>
      <c r="E49" s="932"/>
      <c r="F49" s="932"/>
      <c r="G49" s="932"/>
      <c r="H49" s="932"/>
      <c r="I49" s="932"/>
      <c r="J49" s="933"/>
      <c r="K49" s="599"/>
      <c r="L49" s="178"/>
    </row>
    <row r="50" spans="1:12">
      <c r="A50" s="14">
        <v>42920</v>
      </c>
      <c r="B50" s="1" t="s">
        <v>106</v>
      </c>
      <c r="C50" s="1107" t="s">
        <v>1128</v>
      </c>
      <c r="D50" s="1108"/>
      <c r="E50" s="1108"/>
      <c r="F50" s="1108"/>
      <c r="G50" s="1108"/>
      <c r="H50" s="1108"/>
      <c r="I50" s="1108"/>
      <c r="J50" s="1109"/>
      <c r="K50" s="648"/>
      <c r="L50" s="178"/>
    </row>
    <row r="51" spans="1:12" ht="16.5" customHeight="1">
      <c r="A51" s="394">
        <v>42989</v>
      </c>
      <c r="B51" s="395"/>
      <c r="C51" s="931" t="s">
        <v>1151</v>
      </c>
      <c r="D51" s="932"/>
      <c r="E51" s="932"/>
      <c r="F51" s="932"/>
      <c r="G51" s="932"/>
      <c r="H51" s="932"/>
      <c r="I51" s="932"/>
      <c r="J51" s="933"/>
      <c r="K51" s="599"/>
      <c r="L51" s="178"/>
    </row>
    <row r="52" spans="1:12" ht="20.100000000000001" customHeight="1">
      <c r="A52" s="252"/>
      <c r="B52" s="253"/>
      <c r="C52" s="255"/>
      <c r="D52" s="256">
        <f t="shared" si="0"/>
        <v>0</v>
      </c>
      <c r="E52" s="255"/>
      <c r="F52" s="255"/>
      <c r="G52" s="255"/>
      <c r="H52" s="255"/>
      <c r="I52" s="255"/>
      <c r="J52" s="255"/>
      <c r="K52" s="255"/>
      <c r="L52" s="382"/>
    </row>
    <row r="53" spans="1:12" ht="20.100000000000001" customHeight="1">
      <c r="A53" s="14">
        <v>44188</v>
      </c>
      <c r="B53" s="1" t="s">
        <v>116</v>
      </c>
      <c r="C53" s="177"/>
      <c r="D53" s="179" t="s">
        <v>279</v>
      </c>
      <c r="E53" s="177"/>
      <c r="F53" s="177"/>
      <c r="G53" s="177"/>
      <c r="H53" s="177"/>
      <c r="I53" s="177"/>
      <c r="J53" s="177">
        <v>5825</v>
      </c>
      <c r="K53" s="177"/>
      <c r="L53" s="178"/>
    </row>
    <row r="54" spans="1:12">
      <c r="A54" s="14"/>
      <c r="B54" s="1"/>
      <c r="C54" s="177"/>
      <c r="D54" s="179">
        <f t="shared" si="0"/>
        <v>0</v>
      </c>
      <c r="E54" s="177"/>
      <c r="F54" s="177"/>
      <c r="G54" s="177"/>
      <c r="H54" s="177"/>
      <c r="I54" s="177"/>
      <c r="J54" s="177"/>
      <c r="K54" s="177"/>
      <c r="L54" s="178"/>
    </row>
    <row r="55" spans="1:12">
      <c r="A55" s="14"/>
      <c r="B55" s="1"/>
      <c r="C55" s="177"/>
      <c r="D55" s="179">
        <f t="shared" si="0"/>
        <v>0</v>
      </c>
      <c r="E55" s="177"/>
      <c r="F55" s="177"/>
      <c r="G55" s="177"/>
      <c r="H55" s="177"/>
      <c r="I55" s="177"/>
      <c r="J55" s="177"/>
      <c r="K55" s="177"/>
      <c r="L55" s="178"/>
    </row>
    <row r="56" spans="1:12">
      <c r="A56" s="14"/>
      <c r="B56" s="1"/>
      <c r="C56" s="177"/>
      <c r="D56" s="179">
        <f t="shared" si="0"/>
        <v>0</v>
      </c>
      <c r="E56" s="177"/>
      <c r="F56" s="177"/>
      <c r="G56" s="177"/>
      <c r="H56" s="177"/>
      <c r="I56" s="177"/>
      <c r="J56" s="177"/>
      <c r="K56" s="177"/>
      <c r="L56" s="178"/>
    </row>
    <row r="57" spans="1:12">
      <c r="A57" s="14"/>
      <c r="B57" s="1"/>
      <c r="C57" s="177"/>
      <c r="D57" s="179">
        <f t="shared" si="0"/>
        <v>0</v>
      </c>
      <c r="E57" s="177"/>
      <c r="F57" s="177"/>
      <c r="G57" s="177"/>
      <c r="H57" s="177"/>
      <c r="I57" s="177"/>
      <c r="J57" s="177"/>
      <c r="K57" s="177"/>
      <c r="L57" s="178"/>
    </row>
    <row r="58" spans="1:12">
      <c r="A58" s="14"/>
      <c r="B58" s="1"/>
      <c r="C58" s="177"/>
      <c r="D58" s="179">
        <f t="shared" si="0"/>
        <v>0</v>
      </c>
      <c r="E58" s="177"/>
      <c r="F58" s="177"/>
      <c r="G58" s="177"/>
      <c r="H58" s="177"/>
      <c r="I58" s="177"/>
      <c r="J58" s="177"/>
      <c r="K58" s="177"/>
      <c r="L58" s="178"/>
    </row>
    <row r="59" spans="1:12">
      <c r="A59" s="14"/>
      <c r="B59" s="1"/>
      <c r="C59" s="177"/>
      <c r="D59" s="179">
        <f t="shared" si="0"/>
        <v>0</v>
      </c>
      <c r="E59" s="177"/>
      <c r="F59" s="177"/>
      <c r="G59" s="177"/>
      <c r="H59" s="177"/>
      <c r="I59" s="177"/>
      <c r="J59" s="177"/>
      <c r="K59" s="177"/>
      <c r="L59" s="178"/>
    </row>
    <row r="60" spans="1:12" ht="20.100000000000001" customHeight="1">
      <c r="A60" s="14"/>
      <c r="B60" s="1"/>
      <c r="C60" s="177"/>
      <c r="D60" s="179">
        <f t="shared" si="0"/>
        <v>0</v>
      </c>
      <c r="E60" s="177"/>
      <c r="F60" s="177"/>
      <c r="G60" s="177"/>
      <c r="H60" s="177"/>
      <c r="I60" s="177"/>
      <c r="J60" s="177"/>
      <c r="K60" s="177"/>
      <c r="L60" s="178"/>
    </row>
    <row r="61" spans="1:12">
      <c r="A61" s="14"/>
      <c r="B61" s="1"/>
      <c r="C61" s="177"/>
      <c r="D61" s="179">
        <f t="shared" si="0"/>
        <v>0</v>
      </c>
      <c r="E61" s="177"/>
      <c r="F61" s="177"/>
      <c r="G61" s="177"/>
      <c r="H61" s="177"/>
      <c r="I61" s="177"/>
      <c r="J61" s="177"/>
      <c r="K61" s="177"/>
      <c r="L61" s="178"/>
    </row>
    <row r="62" spans="1:12" ht="20.100000000000001" customHeight="1">
      <c r="A62" s="14"/>
      <c r="B62" s="1"/>
      <c r="C62" s="177"/>
      <c r="D62" s="179">
        <f t="shared" si="0"/>
        <v>0</v>
      </c>
      <c r="E62" s="177"/>
      <c r="F62" s="177"/>
      <c r="G62" s="177"/>
      <c r="H62" s="177"/>
      <c r="I62" s="177"/>
      <c r="J62" s="177"/>
      <c r="K62" s="177"/>
      <c r="L62" s="178"/>
    </row>
    <row r="63" spans="1:12">
      <c r="A63" s="14"/>
      <c r="B63" s="1"/>
      <c r="C63" s="177"/>
      <c r="D63" s="177"/>
      <c r="E63" s="177"/>
      <c r="F63" s="177"/>
      <c r="G63" s="177"/>
      <c r="H63" s="177"/>
      <c r="I63" s="177"/>
      <c r="J63" s="177"/>
      <c r="K63" s="177"/>
      <c r="L63" s="178"/>
    </row>
    <row r="64" spans="1:12">
      <c r="A64" s="14"/>
      <c r="B64" s="1"/>
      <c r="C64" s="177"/>
      <c r="D64" s="177"/>
      <c r="E64" s="177"/>
      <c r="F64" s="177"/>
      <c r="G64" s="177"/>
      <c r="H64" s="177"/>
      <c r="I64" s="177"/>
      <c r="J64" s="177"/>
      <c r="K64" s="177"/>
      <c r="L64" s="178"/>
    </row>
    <row r="65" spans="1:12">
      <c r="A65" s="14"/>
      <c r="B65" s="1"/>
      <c r="C65" s="177"/>
      <c r="D65" s="177"/>
      <c r="E65" s="177"/>
      <c r="F65" s="177"/>
      <c r="G65" s="177"/>
      <c r="H65" s="177"/>
      <c r="I65" s="177"/>
      <c r="J65" s="177"/>
      <c r="K65" s="177"/>
      <c r="L65" s="178"/>
    </row>
    <row r="66" spans="1:12">
      <c r="A66" s="14"/>
      <c r="B66" s="1"/>
      <c r="C66" s="177"/>
      <c r="D66" s="177"/>
      <c r="E66" s="177"/>
      <c r="F66" s="177"/>
      <c r="G66" s="177"/>
      <c r="H66" s="177"/>
      <c r="I66" s="177"/>
      <c r="J66" s="177"/>
      <c r="K66" s="177"/>
      <c r="L66" s="178"/>
    </row>
    <row r="67" spans="1:12">
      <c r="A67" s="14"/>
      <c r="B67" s="1"/>
      <c r="C67" s="177"/>
      <c r="D67" s="177"/>
      <c r="E67" s="177"/>
      <c r="F67" s="177"/>
      <c r="G67" s="177"/>
      <c r="H67" s="177"/>
      <c r="I67" s="177"/>
      <c r="J67" s="177"/>
      <c r="K67" s="177"/>
      <c r="L67" s="178"/>
    </row>
    <row r="68" spans="1:12" ht="20.100000000000001" customHeight="1">
      <c r="A68" s="14"/>
      <c r="B68" s="1"/>
      <c r="C68" s="177"/>
      <c r="D68" s="177"/>
      <c r="E68" s="177"/>
      <c r="F68" s="177"/>
      <c r="G68" s="177"/>
      <c r="H68" s="177"/>
      <c r="I68" s="177"/>
      <c r="J68" s="177"/>
      <c r="K68" s="177"/>
      <c r="L68" s="178"/>
    </row>
    <row r="69" spans="1:12" ht="20.100000000000001" customHeight="1">
      <c r="A69" s="14"/>
      <c r="B69" s="1"/>
      <c r="C69" s="177"/>
      <c r="D69" s="177"/>
      <c r="E69" s="177"/>
      <c r="F69" s="177"/>
      <c r="G69" s="177"/>
      <c r="H69" s="177"/>
      <c r="I69" s="177"/>
      <c r="J69" s="177"/>
      <c r="K69" s="177"/>
      <c r="L69" s="178"/>
    </row>
    <row r="70" spans="1:12" ht="20.100000000000001" customHeight="1">
      <c r="A70" s="14"/>
      <c r="B70" s="1"/>
      <c r="C70" s="177"/>
      <c r="D70" s="177"/>
      <c r="E70" s="177"/>
      <c r="F70" s="177"/>
      <c r="G70" s="177"/>
      <c r="H70" s="177"/>
      <c r="I70" s="177"/>
      <c r="J70" s="177"/>
      <c r="K70" s="177"/>
      <c r="L70" s="178"/>
    </row>
    <row r="71" spans="1:12" ht="20.100000000000001" customHeight="1">
      <c r="A71" s="14"/>
      <c r="B71" s="1"/>
      <c r="C71" s="177"/>
      <c r="D71" s="177"/>
      <c r="E71" s="177"/>
      <c r="F71" s="177"/>
      <c r="G71" s="177"/>
      <c r="H71" s="177"/>
      <c r="I71" s="177"/>
      <c r="J71" s="177"/>
      <c r="K71" s="177"/>
      <c r="L71" s="178"/>
    </row>
    <row r="72" spans="1:12" ht="20.100000000000001" customHeight="1">
      <c r="A72" s="14"/>
      <c r="B72" s="1"/>
      <c r="C72" s="177"/>
      <c r="D72" s="177"/>
      <c r="E72" s="177"/>
      <c r="F72" s="177"/>
      <c r="G72" s="177"/>
      <c r="H72" s="177"/>
      <c r="I72" s="177"/>
      <c r="J72" s="177"/>
      <c r="K72" s="177"/>
      <c r="L72" s="178"/>
    </row>
    <row r="73" spans="1:12" ht="20.100000000000001" customHeight="1">
      <c r="A73" s="14"/>
      <c r="B73" s="1"/>
      <c r="C73" s="177"/>
      <c r="D73" s="177"/>
      <c r="E73" s="177"/>
      <c r="F73" s="177"/>
      <c r="G73" s="177"/>
      <c r="H73" s="177"/>
      <c r="I73" s="177"/>
      <c r="J73" s="177"/>
      <c r="K73" s="177"/>
      <c r="L73" s="178"/>
    </row>
    <row r="74" spans="1:12" ht="20.100000000000001" customHeight="1">
      <c r="A74" s="14"/>
      <c r="B74" s="1"/>
      <c r="C74" s="177"/>
      <c r="D74" s="177"/>
      <c r="E74" s="177"/>
      <c r="F74" s="177"/>
      <c r="G74" s="177"/>
      <c r="H74" s="177"/>
      <c r="I74" s="177"/>
      <c r="J74" s="177"/>
      <c r="K74" s="177"/>
      <c r="L74" s="178"/>
    </row>
    <row r="75" spans="1:12" ht="20.100000000000001" customHeight="1">
      <c r="A75" s="14"/>
      <c r="B75" s="1"/>
      <c r="C75" s="177"/>
      <c r="D75" s="177"/>
      <c r="E75" s="177"/>
      <c r="F75" s="177"/>
      <c r="G75" s="177"/>
      <c r="H75" s="177"/>
      <c r="I75" s="177"/>
      <c r="J75" s="177"/>
      <c r="K75" s="177"/>
      <c r="L75" s="178"/>
    </row>
    <row r="76" spans="1:12">
      <c r="A76" s="14"/>
      <c r="B76" s="1"/>
      <c r="C76" s="177"/>
      <c r="D76" s="177"/>
      <c r="E76" s="177"/>
      <c r="F76" s="177"/>
      <c r="G76" s="177"/>
      <c r="H76" s="177"/>
      <c r="I76" s="177"/>
      <c r="J76" s="177"/>
      <c r="K76" s="177"/>
      <c r="L76" s="178"/>
    </row>
    <row r="77" spans="1:12" ht="20.100000000000001" customHeight="1">
      <c r="A77" s="14"/>
      <c r="B77" s="1"/>
      <c r="C77" s="177"/>
      <c r="D77" s="177"/>
      <c r="E77" s="177"/>
      <c r="F77" s="177"/>
      <c r="G77" s="177"/>
      <c r="H77" s="177"/>
      <c r="I77" s="177"/>
      <c r="J77" s="177"/>
      <c r="K77" s="177"/>
      <c r="L77" s="178"/>
    </row>
    <row r="78" spans="1:12">
      <c r="A78" s="14"/>
      <c r="B78" s="1"/>
      <c r="C78" s="177"/>
      <c r="D78" s="177"/>
      <c r="E78" s="177"/>
      <c r="F78" s="177"/>
      <c r="G78" s="177"/>
      <c r="H78" s="177"/>
      <c r="I78" s="177"/>
      <c r="J78" s="177"/>
      <c r="K78" s="177"/>
      <c r="L78" s="178"/>
    </row>
    <row r="79" spans="1:12" ht="20.100000000000001" customHeight="1">
      <c r="A79" s="14"/>
      <c r="B79" s="1"/>
      <c r="C79" s="177"/>
      <c r="D79" s="177"/>
      <c r="E79" s="177"/>
      <c r="F79" s="177"/>
      <c r="G79" s="177"/>
      <c r="H79" s="177"/>
      <c r="I79" s="177"/>
      <c r="J79" s="177"/>
      <c r="K79" s="177"/>
      <c r="L79" s="178"/>
    </row>
    <row r="80" spans="1:12">
      <c r="A80" s="14"/>
      <c r="B80" s="1"/>
      <c r="C80" s="177"/>
      <c r="D80" s="177"/>
      <c r="E80" s="177"/>
      <c r="F80" s="177"/>
      <c r="G80" s="177"/>
      <c r="H80" s="177"/>
      <c r="I80" s="177"/>
      <c r="J80" s="177"/>
      <c r="K80" s="177"/>
      <c r="L80" s="178"/>
    </row>
    <row r="81" spans="1:12">
      <c r="A81" s="14"/>
      <c r="B81" s="1"/>
      <c r="C81" s="177"/>
      <c r="D81" s="177"/>
      <c r="E81" s="177"/>
      <c r="F81" s="177"/>
      <c r="G81" s="177"/>
      <c r="H81" s="177"/>
      <c r="I81" s="177"/>
      <c r="J81" s="177"/>
      <c r="K81" s="177"/>
      <c r="L81" s="178"/>
    </row>
    <row r="82" spans="1:12">
      <c r="A82" s="14"/>
      <c r="B82" s="1"/>
      <c r="C82" s="177"/>
      <c r="D82" s="177"/>
      <c r="E82" s="177"/>
      <c r="F82" s="177"/>
      <c r="G82" s="177"/>
      <c r="H82" s="177"/>
      <c r="I82" s="177"/>
      <c r="J82" s="177"/>
      <c r="K82" s="177"/>
      <c r="L82" s="178"/>
    </row>
    <row r="83" spans="1:12" ht="20.100000000000001" customHeight="1">
      <c r="A83" s="14"/>
      <c r="B83" s="1"/>
      <c r="C83" s="177"/>
      <c r="D83" s="177"/>
      <c r="E83" s="177"/>
      <c r="F83" s="177"/>
      <c r="G83" s="177"/>
      <c r="H83" s="177"/>
      <c r="I83" s="177"/>
      <c r="J83" s="177"/>
      <c r="K83" s="177"/>
      <c r="L83" s="178"/>
    </row>
    <row r="84" spans="1:12" ht="20.100000000000001" customHeight="1">
      <c r="A84" s="14"/>
      <c r="B84" s="1"/>
      <c r="C84" s="177"/>
      <c r="D84" s="177"/>
      <c r="E84" s="177"/>
      <c r="F84" s="177"/>
      <c r="G84" s="177"/>
      <c r="H84" s="177"/>
      <c r="I84" s="177"/>
      <c r="J84" s="177"/>
      <c r="K84" s="177"/>
      <c r="L84" s="178"/>
    </row>
    <row r="85" spans="1:12" ht="20.100000000000001" customHeight="1">
      <c r="A85" s="14"/>
      <c r="B85" s="1"/>
      <c r="C85" s="177"/>
      <c r="D85" s="177"/>
      <c r="E85" s="177"/>
      <c r="F85" s="177"/>
      <c r="G85" s="177"/>
      <c r="H85" s="177"/>
      <c r="I85" s="177"/>
      <c r="J85" s="177"/>
      <c r="K85" s="177"/>
      <c r="L85" s="178"/>
    </row>
    <row r="86" spans="1:12" ht="20.100000000000001" customHeight="1">
      <c r="A86" s="14"/>
      <c r="B86" s="1"/>
      <c r="C86" s="177"/>
      <c r="D86" s="177"/>
      <c r="E86" s="177"/>
      <c r="F86" s="177"/>
      <c r="G86" s="177"/>
      <c r="H86" s="177"/>
      <c r="I86" s="177"/>
      <c r="J86" s="177"/>
      <c r="K86" s="177"/>
      <c r="L86" s="178"/>
    </row>
    <row r="87" spans="1:12">
      <c r="A87" s="14"/>
      <c r="B87" s="1"/>
      <c r="C87" s="177"/>
      <c r="D87" s="177"/>
      <c r="E87" s="177"/>
      <c r="F87" s="177"/>
      <c r="G87" s="177"/>
      <c r="H87" s="177"/>
      <c r="I87" s="177"/>
      <c r="J87" s="177"/>
      <c r="K87" s="177"/>
      <c r="L87" s="178"/>
    </row>
    <row r="88" spans="1:12">
      <c r="A88" s="14"/>
      <c r="B88" s="1"/>
      <c r="C88" s="177"/>
      <c r="D88" s="177"/>
      <c r="E88" s="177"/>
      <c r="F88" s="177"/>
      <c r="G88" s="177"/>
      <c r="H88" s="177"/>
      <c r="I88" s="177"/>
      <c r="J88" s="177"/>
      <c r="K88" s="177"/>
      <c r="L88" s="178"/>
    </row>
    <row r="89" spans="1:12">
      <c r="A89" s="14"/>
      <c r="B89" s="1"/>
      <c r="C89" s="177"/>
      <c r="D89" s="177"/>
      <c r="E89" s="177"/>
      <c r="F89" s="177"/>
      <c r="G89" s="177"/>
      <c r="H89" s="177"/>
      <c r="I89" s="177"/>
      <c r="J89" s="177"/>
      <c r="K89" s="177"/>
      <c r="L89" s="178"/>
    </row>
    <row r="90" spans="1:12" ht="20.100000000000001" customHeight="1">
      <c r="A90" s="14"/>
      <c r="B90" s="1"/>
      <c r="C90" s="177"/>
      <c r="D90" s="177"/>
      <c r="E90" s="177"/>
      <c r="F90" s="177"/>
      <c r="G90" s="177"/>
      <c r="H90" s="177"/>
      <c r="I90" s="177"/>
      <c r="J90" s="177"/>
      <c r="K90" s="177"/>
      <c r="L90" s="178"/>
    </row>
    <row r="91" spans="1:12">
      <c r="A91" s="14"/>
      <c r="B91" s="1"/>
      <c r="C91" s="177"/>
      <c r="D91" s="177"/>
      <c r="E91" s="177"/>
      <c r="F91" s="177"/>
      <c r="G91" s="177"/>
      <c r="H91" s="177"/>
      <c r="I91" s="177"/>
      <c r="J91" s="177"/>
      <c r="K91" s="177"/>
      <c r="L91" s="178"/>
    </row>
    <row r="92" spans="1:12">
      <c r="A92" s="14"/>
      <c r="B92" s="1"/>
      <c r="C92" s="177"/>
      <c r="D92" s="177"/>
      <c r="E92" s="177"/>
      <c r="F92" s="177"/>
      <c r="G92" s="177"/>
      <c r="H92" s="177"/>
      <c r="I92" s="177"/>
      <c r="J92" s="177"/>
      <c r="K92" s="177"/>
      <c r="L92" s="178"/>
    </row>
    <row r="93" spans="1:12">
      <c r="A93" s="14"/>
      <c r="B93" s="1"/>
      <c r="C93" s="177"/>
      <c r="D93" s="177"/>
      <c r="E93" s="177"/>
      <c r="F93" s="177"/>
      <c r="G93" s="177"/>
      <c r="H93" s="177"/>
      <c r="I93" s="177"/>
      <c r="J93" s="177"/>
      <c r="K93" s="177"/>
      <c r="L93" s="178"/>
    </row>
    <row r="94" spans="1:12" ht="20.100000000000001" customHeight="1">
      <c r="A94" s="14"/>
      <c r="B94" s="1"/>
      <c r="C94" s="177"/>
      <c r="D94" s="177"/>
      <c r="E94" s="177"/>
      <c r="F94" s="177"/>
      <c r="G94" s="177"/>
      <c r="H94" s="177"/>
      <c r="I94" s="177"/>
      <c r="J94" s="177"/>
      <c r="K94" s="177"/>
      <c r="L94" s="178"/>
    </row>
    <row r="95" spans="1:12" ht="20.100000000000001" customHeight="1">
      <c r="A95" s="14"/>
      <c r="B95" s="1"/>
      <c r="C95" s="177"/>
      <c r="D95" s="177"/>
      <c r="E95" s="177"/>
      <c r="F95" s="177"/>
      <c r="G95" s="177"/>
      <c r="H95" s="177"/>
      <c r="I95" s="177"/>
      <c r="J95" s="177"/>
      <c r="K95" s="177"/>
      <c r="L95" s="178"/>
    </row>
    <row r="96" spans="1:12">
      <c r="A96" s="14"/>
      <c r="B96" s="1"/>
      <c r="C96" s="177"/>
      <c r="D96" s="177"/>
      <c r="E96" s="177"/>
      <c r="F96" s="177"/>
      <c r="G96" s="177"/>
      <c r="H96" s="177"/>
      <c r="I96" s="177"/>
      <c r="J96" s="177"/>
      <c r="K96" s="177"/>
      <c r="L96" s="178"/>
    </row>
    <row r="97" spans="1:12">
      <c r="A97" s="14"/>
      <c r="B97" s="1"/>
      <c r="C97" s="177"/>
      <c r="D97" s="177"/>
      <c r="E97" s="177"/>
      <c r="F97" s="177"/>
      <c r="G97" s="177"/>
      <c r="H97" s="177"/>
      <c r="I97" s="177"/>
      <c r="J97" s="177"/>
      <c r="K97" s="177"/>
      <c r="L97" s="178"/>
    </row>
    <row r="98" spans="1:12">
      <c r="A98" s="14"/>
      <c r="B98" s="1"/>
      <c r="C98" s="177"/>
      <c r="D98" s="177"/>
      <c r="E98" s="177"/>
      <c r="F98" s="177"/>
      <c r="G98" s="177"/>
      <c r="H98" s="177"/>
      <c r="I98" s="177"/>
      <c r="J98" s="177"/>
      <c r="K98" s="177"/>
      <c r="L98" s="178"/>
    </row>
    <row r="99" spans="1:12">
      <c r="A99" s="14"/>
      <c r="B99" s="1"/>
      <c r="C99" s="177"/>
      <c r="D99" s="177"/>
      <c r="E99" s="177"/>
      <c r="F99" s="177"/>
      <c r="G99" s="177"/>
      <c r="H99" s="177"/>
      <c r="I99" s="177"/>
      <c r="J99" s="177"/>
      <c r="K99" s="177"/>
      <c r="L99" s="178"/>
    </row>
    <row r="100" spans="1:12">
      <c r="A100" s="14"/>
      <c r="B100" s="1"/>
      <c r="C100" s="177"/>
      <c r="D100" s="177"/>
      <c r="E100" s="177"/>
      <c r="F100" s="177"/>
      <c r="G100" s="177"/>
      <c r="H100" s="177"/>
      <c r="I100" s="177"/>
      <c r="J100" s="177"/>
      <c r="K100" s="177"/>
      <c r="L100" s="178"/>
    </row>
    <row r="101" spans="1:12">
      <c r="A101" s="14"/>
      <c r="B101" s="1"/>
      <c r="C101" s="177"/>
      <c r="D101" s="177"/>
      <c r="E101" s="177"/>
      <c r="F101" s="177"/>
      <c r="G101" s="177"/>
      <c r="H101" s="177"/>
      <c r="I101" s="177"/>
      <c r="J101" s="177"/>
      <c r="K101" s="177"/>
      <c r="L101" s="178"/>
    </row>
    <row r="102" spans="1:12" ht="20.100000000000001" customHeight="1">
      <c r="A102" s="14"/>
      <c r="B102" s="1"/>
      <c r="C102" s="177"/>
      <c r="D102" s="177"/>
      <c r="E102" s="177"/>
      <c r="F102" s="177"/>
      <c r="G102" s="177"/>
      <c r="H102" s="177"/>
      <c r="I102" s="177"/>
      <c r="J102" s="177"/>
      <c r="K102" s="177"/>
      <c r="L102" s="178"/>
    </row>
    <row r="103" spans="1:12" ht="20.100000000000001" customHeight="1">
      <c r="A103" s="14"/>
      <c r="B103" s="1"/>
      <c r="C103" s="177"/>
      <c r="D103" s="177"/>
      <c r="E103" s="177"/>
      <c r="F103" s="177"/>
      <c r="G103" s="177"/>
      <c r="H103" s="177"/>
      <c r="I103" s="177"/>
      <c r="J103" s="177"/>
      <c r="K103" s="177"/>
      <c r="L103" s="178"/>
    </row>
    <row r="104" spans="1:12" ht="20.100000000000001" customHeight="1">
      <c r="A104" s="14"/>
      <c r="B104" s="1"/>
      <c r="C104" s="177"/>
      <c r="D104" s="177"/>
      <c r="E104" s="177"/>
      <c r="F104" s="177"/>
      <c r="G104" s="177"/>
      <c r="H104" s="177"/>
      <c r="I104" s="177"/>
      <c r="J104" s="177"/>
      <c r="K104" s="177"/>
      <c r="L104" s="178"/>
    </row>
    <row r="105" spans="1:12" ht="20.100000000000001" customHeight="1">
      <c r="A105" s="14"/>
      <c r="B105" s="1"/>
      <c r="C105" s="177"/>
      <c r="D105" s="177"/>
      <c r="E105" s="177"/>
      <c r="F105" s="177"/>
      <c r="G105" s="177"/>
      <c r="H105" s="177"/>
      <c r="I105" s="177"/>
      <c r="J105" s="177"/>
      <c r="K105" s="177"/>
      <c r="L105" s="178"/>
    </row>
    <row r="106" spans="1:12">
      <c r="A106" s="14"/>
      <c r="B106" s="1"/>
      <c r="C106" s="177"/>
      <c r="D106" s="177"/>
      <c r="E106" s="177"/>
      <c r="F106" s="177"/>
      <c r="G106" s="177"/>
      <c r="H106" s="177"/>
      <c r="I106" s="177"/>
      <c r="J106" s="177"/>
      <c r="K106" s="177"/>
      <c r="L106" s="178"/>
    </row>
    <row r="107" spans="1:12" ht="20.100000000000001" customHeight="1">
      <c r="A107" s="14"/>
      <c r="B107" s="1"/>
      <c r="C107" s="177"/>
      <c r="D107" s="177"/>
      <c r="E107" s="177"/>
      <c r="F107" s="177"/>
      <c r="G107" s="177"/>
      <c r="H107" s="177"/>
      <c r="I107" s="177"/>
      <c r="J107" s="177"/>
      <c r="K107" s="177"/>
      <c r="L107" s="178"/>
    </row>
    <row r="108" spans="1:12" ht="20.100000000000001" customHeight="1">
      <c r="A108" s="14"/>
      <c r="B108" s="1"/>
      <c r="C108" s="177"/>
      <c r="D108" s="177"/>
      <c r="E108" s="177"/>
      <c r="F108" s="177"/>
      <c r="G108" s="177"/>
      <c r="H108" s="177"/>
      <c r="I108" s="177"/>
      <c r="J108" s="177"/>
      <c r="K108" s="177"/>
      <c r="L108" s="178"/>
    </row>
    <row r="109" spans="1:12" ht="20.100000000000001" customHeight="1">
      <c r="A109" s="14"/>
      <c r="B109" s="1"/>
      <c r="C109" s="177"/>
      <c r="D109" s="177"/>
      <c r="E109" s="177"/>
      <c r="F109" s="177"/>
      <c r="G109" s="177"/>
      <c r="H109" s="177"/>
      <c r="I109" s="177"/>
      <c r="J109" s="177"/>
      <c r="K109" s="177"/>
      <c r="L109" s="178"/>
    </row>
    <row r="110" spans="1:12" ht="20.100000000000001" customHeight="1">
      <c r="A110" s="14"/>
      <c r="B110" s="1"/>
      <c r="C110" s="177"/>
      <c r="D110" s="177"/>
      <c r="E110" s="177"/>
      <c r="F110" s="177"/>
      <c r="G110" s="177"/>
      <c r="H110" s="177"/>
      <c r="I110" s="177"/>
      <c r="J110" s="177"/>
      <c r="K110" s="177"/>
      <c r="L110" s="178"/>
    </row>
    <row r="111" spans="1:12" ht="20.100000000000001" customHeight="1">
      <c r="A111" s="14"/>
      <c r="B111" s="1"/>
      <c r="C111" s="177"/>
      <c r="D111" s="177"/>
      <c r="E111" s="177"/>
      <c r="F111" s="177"/>
      <c r="G111" s="177"/>
      <c r="H111" s="177"/>
      <c r="I111" s="177"/>
      <c r="J111" s="177"/>
      <c r="K111" s="177"/>
      <c r="L111" s="178"/>
    </row>
    <row r="112" spans="1:12" ht="20.100000000000001" customHeight="1">
      <c r="A112" s="14"/>
      <c r="B112" s="1"/>
      <c r="C112" s="177"/>
      <c r="D112" s="177"/>
      <c r="E112" s="177"/>
      <c r="F112" s="177"/>
      <c r="G112" s="177"/>
      <c r="H112" s="177"/>
      <c r="I112" s="177"/>
      <c r="J112" s="177"/>
      <c r="K112" s="177"/>
      <c r="L112" s="178"/>
    </row>
    <row r="113" spans="1:12" ht="20.100000000000001" customHeight="1">
      <c r="A113" s="14"/>
      <c r="B113" s="1"/>
      <c r="C113" s="177"/>
      <c r="D113" s="177"/>
      <c r="E113" s="177"/>
      <c r="F113" s="177"/>
      <c r="G113" s="177"/>
      <c r="H113" s="177"/>
      <c r="I113" s="177"/>
      <c r="J113" s="177"/>
      <c r="K113" s="177"/>
      <c r="L113" s="178"/>
    </row>
    <row r="114" spans="1:12" ht="20.100000000000001" customHeight="1">
      <c r="A114" s="14"/>
      <c r="B114" s="1"/>
      <c r="C114" s="177"/>
      <c r="D114" s="177"/>
      <c r="E114" s="177"/>
      <c r="F114" s="177"/>
      <c r="G114" s="177"/>
      <c r="H114" s="177"/>
      <c r="I114" s="177"/>
      <c r="J114" s="177"/>
      <c r="K114" s="177"/>
      <c r="L114" s="178"/>
    </row>
    <row r="115" spans="1:12">
      <c r="A115" s="14"/>
      <c r="B115" s="1"/>
      <c r="C115" s="177"/>
      <c r="D115" s="177"/>
      <c r="E115" s="177"/>
      <c r="F115" s="177"/>
      <c r="G115" s="177"/>
      <c r="H115" s="177"/>
      <c r="I115" s="177"/>
      <c r="J115" s="177"/>
      <c r="K115" s="177"/>
      <c r="L115" s="178"/>
    </row>
    <row r="116" spans="1:12" ht="20.100000000000001" customHeight="1">
      <c r="A116" s="14"/>
      <c r="B116" s="1"/>
      <c r="C116" s="177"/>
      <c r="D116" s="177"/>
      <c r="E116" s="177"/>
      <c r="F116" s="177"/>
      <c r="G116" s="177"/>
      <c r="H116" s="177"/>
      <c r="I116" s="177"/>
      <c r="J116" s="177"/>
      <c r="K116" s="177"/>
      <c r="L116" s="178"/>
    </row>
    <row r="117" spans="1:12">
      <c r="A117" s="14"/>
      <c r="B117" s="1"/>
      <c r="C117" s="177"/>
      <c r="D117" s="177"/>
      <c r="E117" s="177"/>
      <c r="F117" s="177"/>
      <c r="G117" s="177"/>
      <c r="H117" s="177"/>
      <c r="I117" s="177"/>
      <c r="J117" s="177"/>
      <c r="K117" s="177"/>
      <c r="L117" s="178"/>
    </row>
    <row r="118" spans="1:12">
      <c r="A118" s="14"/>
      <c r="B118" s="1"/>
      <c r="C118" s="177"/>
      <c r="D118" s="177"/>
      <c r="E118" s="177"/>
      <c r="F118" s="177"/>
      <c r="G118" s="177"/>
      <c r="H118" s="177"/>
      <c r="I118" s="177"/>
      <c r="J118" s="177"/>
      <c r="K118" s="177"/>
      <c r="L118" s="178"/>
    </row>
    <row r="119" spans="1:12">
      <c r="A119" s="14"/>
      <c r="C119" s="177"/>
      <c r="D119" s="177"/>
      <c r="E119" s="177"/>
      <c r="F119" s="177"/>
      <c r="G119" s="177"/>
      <c r="H119" s="177"/>
      <c r="I119" s="177"/>
      <c r="J119" s="177"/>
      <c r="K119" s="177"/>
      <c r="L119" s="178"/>
    </row>
    <row r="120" spans="1:12">
      <c r="A120" s="14"/>
      <c r="C120" s="177"/>
      <c r="D120" s="177"/>
      <c r="E120" s="177"/>
      <c r="F120" s="177"/>
      <c r="G120" s="177"/>
      <c r="H120" s="177"/>
      <c r="I120" s="177"/>
      <c r="J120" s="177"/>
      <c r="K120" s="177"/>
      <c r="L120" s="178"/>
    </row>
    <row r="121" spans="1:12">
      <c r="A121" s="14"/>
      <c r="C121" s="177"/>
      <c r="D121" s="177"/>
      <c r="E121" s="177"/>
      <c r="F121" s="177"/>
      <c r="G121" s="177"/>
      <c r="H121" s="177"/>
      <c r="I121" s="177"/>
      <c r="J121" s="177"/>
      <c r="K121" s="177"/>
      <c r="L121" s="178"/>
    </row>
    <row r="122" spans="1:12">
      <c r="A122" s="14"/>
      <c r="C122" s="177"/>
      <c r="D122" s="177"/>
      <c r="E122" s="177"/>
      <c r="F122" s="177"/>
      <c r="G122" s="177"/>
      <c r="H122" s="177"/>
      <c r="I122" s="177"/>
      <c r="J122" s="177"/>
      <c r="K122" s="177"/>
      <c r="L122" s="178"/>
    </row>
    <row r="123" spans="1:12">
      <c r="A123" s="14"/>
      <c r="C123" s="177"/>
      <c r="D123" s="177"/>
      <c r="E123" s="177"/>
      <c r="F123" s="177"/>
      <c r="G123" s="177"/>
      <c r="H123" s="177"/>
      <c r="I123" s="177"/>
      <c r="J123" s="177"/>
      <c r="K123" s="177"/>
      <c r="L123" s="178"/>
    </row>
    <row r="124" spans="1:12">
      <c r="A124" s="14"/>
      <c r="C124" s="177"/>
      <c r="D124" s="177"/>
      <c r="E124" s="177"/>
      <c r="F124" s="177"/>
      <c r="G124" s="177"/>
      <c r="H124" s="177"/>
      <c r="I124" s="177"/>
      <c r="J124" s="177"/>
      <c r="K124" s="177"/>
      <c r="L124" s="178"/>
    </row>
    <row r="125" spans="1:12">
      <c r="A125" s="14"/>
      <c r="C125" s="177"/>
      <c r="D125" s="177"/>
      <c r="E125" s="177"/>
      <c r="F125" s="177"/>
      <c r="G125" s="177"/>
      <c r="H125" s="177"/>
      <c r="I125" s="177"/>
      <c r="J125" s="177"/>
      <c r="K125" s="177"/>
      <c r="L125" s="178"/>
    </row>
    <row r="126" spans="1:12">
      <c r="A126" s="14"/>
      <c r="C126" s="177"/>
      <c r="D126" s="177"/>
      <c r="E126" s="177"/>
      <c r="F126" s="177"/>
      <c r="G126" s="177"/>
      <c r="H126" s="177"/>
      <c r="I126" s="177"/>
      <c r="J126" s="177"/>
      <c r="K126" s="177"/>
      <c r="L126" s="178"/>
    </row>
    <row r="127" spans="1:12">
      <c r="A127" s="14"/>
      <c r="C127" s="177"/>
      <c r="D127" s="177"/>
      <c r="E127" s="177"/>
      <c r="F127" s="177"/>
      <c r="G127" s="177"/>
      <c r="H127" s="177"/>
      <c r="I127" s="177"/>
      <c r="J127" s="177"/>
      <c r="K127" s="177"/>
      <c r="L127" s="178"/>
    </row>
    <row r="128" spans="1:12">
      <c r="A128" s="14"/>
      <c r="C128" s="177"/>
      <c r="D128" s="177"/>
      <c r="E128" s="177"/>
      <c r="F128" s="177"/>
      <c r="G128" s="177"/>
      <c r="H128" s="177"/>
      <c r="I128" s="177"/>
      <c r="J128" s="177"/>
      <c r="K128" s="177"/>
      <c r="L128" s="178"/>
    </row>
    <row r="129" spans="1:12">
      <c r="A129" s="14"/>
      <c r="C129" s="177"/>
      <c r="D129" s="177"/>
      <c r="E129" s="177"/>
      <c r="F129" s="177"/>
      <c r="G129" s="177"/>
      <c r="H129" s="177"/>
      <c r="I129" s="177"/>
      <c r="J129" s="177"/>
      <c r="K129" s="177"/>
      <c r="L129" s="178"/>
    </row>
    <row r="130" spans="1:12">
      <c r="A130" s="14"/>
      <c r="C130" s="177"/>
      <c r="D130" s="177"/>
      <c r="E130" s="177"/>
      <c r="F130" s="177"/>
      <c r="G130" s="177"/>
      <c r="H130" s="177"/>
      <c r="I130" s="177"/>
      <c r="J130" s="177"/>
      <c r="K130" s="177"/>
      <c r="L130" s="178"/>
    </row>
    <row r="131" spans="1:12">
      <c r="A131" s="14"/>
      <c r="C131" s="177"/>
      <c r="D131" s="177"/>
      <c r="E131" s="177"/>
      <c r="F131" s="177"/>
      <c r="G131" s="177"/>
      <c r="H131" s="177"/>
      <c r="I131" s="177"/>
      <c r="J131" s="177"/>
      <c r="K131" s="177"/>
      <c r="L131" s="178"/>
    </row>
    <row r="132" spans="1:12">
      <c r="A132" s="14"/>
      <c r="C132" s="177"/>
      <c r="D132" s="177"/>
      <c r="E132" s="177"/>
      <c r="F132" s="177"/>
      <c r="G132" s="177"/>
      <c r="H132" s="177"/>
      <c r="I132" s="177"/>
      <c r="J132" s="177"/>
      <c r="K132" s="177"/>
      <c r="L132" s="178"/>
    </row>
    <row r="133" spans="1:12">
      <c r="A133" s="14"/>
      <c r="C133" s="177"/>
      <c r="D133" s="177"/>
      <c r="E133" s="177"/>
      <c r="F133" s="177"/>
      <c r="G133" s="177"/>
      <c r="H133" s="177"/>
      <c r="I133" s="177"/>
      <c r="J133" s="177"/>
      <c r="K133" s="177"/>
      <c r="L133" s="178"/>
    </row>
    <row r="134" spans="1:12">
      <c r="A134" s="14"/>
      <c r="C134" s="177"/>
      <c r="D134" s="177"/>
      <c r="E134" s="177"/>
      <c r="F134" s="177"/>
      <c r="G134" s="177"/>
      <c r="H134" s="177"/>
      <c r="I134" s="177"/>
      <c r="J134" s="177"/>
      <c r="K134" s="177"/>
      <c r="L134" s="178"/>
    </row>
    <row r="135" spans="1:12">
      <c r="A135" s="14"/>
      <c r="C135" s="177"/>
      <c r="D135" s="177"/>
      <c r="E135" s="177"/>
      <c r="F135" s="177"/>
      <c r="G135" s="177"/>
      <c r="H135" s="177"/>
      <c r="I135" s="177"/>
      <c r="J135" s="177"/>
      <c r="K135" s="177"/>
      <c r="L135" s="178"/>
    </row>
    <row r="136" spans="1:12">
      <c r="A136" s="14"/>
      <c r="C136" s="177"/>
      <c r="D136" s="177"/>
      <c r="E136" s="177"/>
      <c r="F136" s="177"/>
      <c r="G136" s="177"/>
      <c r="H136" s="177"/>
      <c r="I136" s="177"/>
      <c r="J136" s="177"/>
      <c r="K136" s="177"/>
      <c r="L136" s="178"/>
    </row>
    <row r="137" spans="1:12">
      <c r="A137" s="14"/>
      <c r="C137" s="177"/>
      <c r="D137" s="177"/>
      <c r="E137" s="177"/>
      <c r="F137" s="177"/>
      <c r="G137" s="177"/>
      <c r="H137" s="177"/>
      <c r="I137" s="177"/>
      <c r="J137" s="177"/>
      <c r="K137" s="177"/>
      <c r="L137" s="178"/>
    </row>
    <row r="138" spans="1:12">
      <c r="A138" s="14"/>
      <c r="C138" s="177"/>
      <c r="D138" s="177"/>
      <c r="E138" s="177"/>
      <c r="F138" s="177"/>
      <c r="G138" s="177"/>
      <c r="H138" s="177"/>
      <c r="I138" s="177"/>
      <c r="J138" s="177"/>
      <c r="K138" s="177"/>
      <c r="L138" s="178"/>
    </row>
    <row r="139" spans="1:12">
      <c r="A139" s="14"/>
      <c r="C139" s="177"/>
      <c r="D139" s="177"/>
      <c r="E139" s="177"/>
      <c r="F139" s="177"/>
      <c r="G139" s="177"/>
      <c r="H139" s="177"/>
      <c r="I139" s="177"/>
      <c r="J139" s="177"/>
      <c r="K139" s="177"/>
      <c r="L139" s="178"/>
    </row>
    <row r="140" spans="1:12">
      <c r="A140" s="14"/>
      <c r="C140" s="177"/>
      <c r="D140" s="177"/>
      <c r="E140" s="177"/>
      <c r="F140" s="177"/>
      <c r="G140" s="177"/>
      <c r="H140" s="177"/>
      <c r="I140" s="177"/>
      <c r="J140" s="177"/>
      <c r="K140" s="177"/>
      <c r="L140" s="178"/>
    </row>
    <row r="141" spans="1:12">
      <c r="A141" s="14"/>
      <c r="C141" s="177"/>
      <c r="D141" s="177"/>
      <c r="E141" s="177"/>
      <c r="F141" s="177"/>
      <c r="G141" s="177"/>
      <c r="H141" s="177"/>
      <c r="I141" s="177"/>
      <c r="J141" s="177"/>
      <c r="K141" s="177"/>
      <c r="L141" s="178"/>
    </row>
    <row r="142" spans="1:12">
      <c r="A142" s="14"/>
      <c r="C142" s="177"/>
      <c r="D142" s="177"/>
      <c r="E142" s="177"/>
      <c r="F142" s="177"/>
      <c r="G142" s="177"/>
      <c r="H142" s="177"/>
      <c r="I142" s="177"/>
      <c r="J142" s="177"/>
      <c r="K142" s="177"/>
      <c r="L142" s="178"/>
    </row>
    <row r="143" spans="1:12">
      <c r="A143" s="14"/>
      <c r="C143" s="177"/>
      <c r="D143" s="177"/>
      <c r="E143" s="177"/>
      <c r="F143" s="177"/>
      <c r="G143" s="177"/>
      <c r="H143" s="177"/>
      <c r="I143" s="177"/>
      <c r="J143" s="177"/>
      <c r="K143" s="177"/>
      <c r="L143" s="178"/>
    </row>
    <row r="144" spans="1:12">
      <c r="A144" s="14"/>
      <c r="C144" s="177"/>
      <c r="D144" s="177"/>
      <c r="E144" s="177"/>
      <c r="F144" s="177"/>
      <c r="G144" s="177"/>
      <c r="H144" s="177"/>
      <c r="I144" s="177"/>
      <c r="J144" s="177"/>
      <c r="K144" s="177"/>
      <c r="L144" s="178"/>
    </row>
    <row r="145" spans="1:12">
      <c r="A145" s="14"/>
      <c r="C145" s="177"/>
      <c r="D145" s="177"/>
      <c r="E145" s="177"/>
      <c r="F145" s="177"/>
      <c r="G145" s="177"/>
      <c r="H145" s="177"/>
      <c r="I145" s="177"/>
      <c r="J145" s="177"/>
      <c r="K145" s="177"/>
      <c r="L145" s="178"/>
    </row>
    <row r="146" spans="1:12">
      <c r="C146" s="177"/>
      <c r="D146" s="177"/>
      <c r="E146" s="177"/>
      <c r="F146" s="177"/>
      <c r="G146" s="177"/>
      <c r="H146" s="177"/>
      <c r="I146" s="177"/>
      <c r="J146" s="177"/>
      <c r="K146" s="177"/>
      <c r="L146" s="178"/>
    </row>
    <row r="147" spans="1:12">
      <c r="C147" s="177"/>
      <c r="D147" s="177"/>
      <c r="E147" s="177"/>
      <c r="F147" s="177"/>
      <c r="G147" s="177"/>
      <c r="H147" s="177"/>
      <c r="I147" s="177"/>
      <c r="J147" s="177"/>
      <c r="K147" s="177"/>
      <c r="L147" s="178"/>
    </row>
    <row r="148" spans="1:12">
      <c r="C148" s="177"/>
      <c r="D148" s="177"/>
      <c r="E148" s="177"/>
      <c r="F148" s="177"/>
      <c r="G148" s="177"/>
      <c r="H148" s="177"/>
      <c r="I148" s="177"/>
      <c r="J148" s="177"/>
      <c r="K148" s="177"/>
      <c r="L148" s="178"/>
    </row>
    <row r="149" spans="1:12">
      <c r="C149" s="177"/>
      <c r="D149" s="177"/>
      <c r="E149" s="177"/>
      <c r="F149" s="177"/>
      <c r="G149" s="177"/>
      <c r="H149" s="177"/>
      <c r="I149" s="177"/>
      <c r="J149" s="177"/>
      <c r="K149" s="177"/>
      <c r="L149" s="178"/>
    </row>
    <row r="150" spans="1:12">
      <c r="C150" s="177"/>
      <c r="D150" s="177"/>
      <c r="E150" s="177"/>
      <c r="F150" s="177"/>
      <c r="G150" s="177"/>
      <c r="H150" s="177"/>
      <c r="I150" s="177"/>
      <c r="J150" s="177"/>
      <c r="K150" s="177"/>
      <c r="L150" s="178"/>
    </row>
    <row r="151" spans="1:12">
      <c r="C151" s="177"/>
      <c r="D151" s="177"/>
      <c r="E151" s="177"/>
      <c r="F151" s="177"/>
      <c r="G151" s="177"/>
      <c r="H151" s="177"/>
      <c r="I151" s="177"/>
      <c r="J151" s="177"/>
      <c r="K151" s="177"/>
      <c r="L151" s="178"/>
    </row>
    <row r="152" spans="1:12">
      <c r="C152" s="177"/>
      <c r="D152" s="177"/>
      <c r="E152" s="177"/>
      <c r="F152" s="177"/>
      <c r="G152" s="177"/>
      <c r="H152" s="177"/>
      <c r="I152" s="177"/>
      <c r="J152" s="177"/>
      <c r="K152" s="177"/>
      <c r="L152" s="178"/>
    </row>
  </sheetData>
  <autoFilter ref="B6:B16"/>
  <customSheetViews>
    <customSheetView guid="{0844CA05-8743-4C94-A064-2B8F7267080E}">
      <pane ySplit="6" topLeftCell="A7" activePane="bottomLeft" state="frozen"/>
      <selection pane="bottomLeft" activeCell="K38" sqref="K38"/>
      <pageMargins left="0.7" right="0.7" top="0.75" bottom="0.75" header="0.3" footer="0.3"/>
      <pageSetup paperSize="9" orientation="portrait" r:id="rId1"/>
    </customSheetView>
    <customSheetView guid="{257C13E9-7F11-4D3D-B195-760B62ED7EA1}">
      <pane ySplit="6" topLeftCell="A7" activePane="bottomLeft" state="frozen"/>
      <selection pane="bottomLeft" activeCell="K38" sqref="K38"/>
      <pageMargins left="0.7" right="0.7" top="0.75" bottom="0.75" header="0.3" footer="0.3"/>
      <pageSetup paperSize="9" orientation="portrait" r:id="rId2"/>
    </customSheetView>
    <customSheetView guid="{7009FCE3-6810-450D-8A6C-9CEA3E9B616C}">
      <pane ySplit="5" topLeftCell="A7" activePane="bottomLeft" state="frozen"/>
      <selection pane="bottomLeft" activeCell="K38" sqref="K38"/>
      <pageMargins left="0.7" right="0.7" top="0.75" bottom="0.75" header="0.3" footer="0.3"/>
      <pageSetup paperSize="9" orientation="portrait" r:id="rId3"/>
    </customSheetView>
  </customSheetViews>
  <mergeCells count="63">
    <mergeCell ref="C51:J51"/>
    <mergeCell ref="C49:J49"/>
    <mergeCell ref="C48:J48"/>
    <mergeCell ref="C42:J42"/>
    <mergeCell ref="C44:J44"/>
    <mergeCell ref="C43:J43"/>
    <mergeCell ref="C50:J50"/>
    <mergeCell ref="C36:J36"/>
    <mergeCell ref="C35:J35"/>
    <mergeCell ref="C46:J46"/>
    <mergeCell ref="C33:J33"/>
    <mergeCell ref="C3:F3"/>
    <mergeCell ref="F29:G29"/>
    <mergeCell ref="H29:I29"/>
    <mergeCell ref="D29:E29"/>
    <mergeCell ref="J29:L29"/>
    <mergeCell ref="C9:J9"/>
    <mergeCell ref="G3:H3"/>
    <mergeCell ref="I4:J4"/>
    <mergeCell ref="C15:J15"/>
    <mergeCell ref="C13:J13"/>
    <mergeCell ref="C11:J11"/>
    <mergeCell ref="J28:L28"/>
    <mergeCell ref="K4:L4"/>
    <mergeCell ref="K5:L5"/>
    <mergeCell ref="A3:B3"/>
    <mergeCell ref="I3:J3"/>
    <mergeCell ref="A1:L1"/>
    <mergeCell ref="A2:B2"/>
    <mergeCell ref="C2:F2"/>
    <mergeCell ref="G2:H2"/>
    <mergeCell ref="I2:J2"/>
    <mergeCell ref="K2:L2"/>
    <mergeCell ref="K3:L3"/>
    <mergeCell ref="A5:B5"/>
    <mergeCell ref="A4:B4"/>
    <mergeCell ref="C4:F4"/>
    <mergeCell ref="H26:J26"/>
    <mergeCell ref="C17:J17"/>
    <mergeCell ref="D30:E30"/>
    <mergeCell ref="F30:G30"/>
    <mergeCell ref="H30:I30"/>
    <mergeCell ref="J30:L30"/>
    <mergeCell ref="F28:G28"/>
    <mergeCell ref="H28:I28"/>
    <mergeCell ref="C25:J25"/>
    <mergeCell ref="C22:J22"/>
    <mergeCell ref="A44:A45"/>
    <mergeCell ref="C32:J32"/>
    <mergeCell ref="C23:J23"/>
    <mergeCell ref="G4:H4"/>
    <mergeCell ref="A28:A30"/>
    <mergeCell ref="I5:J5"/>
    <mergeCell ref="C5:F5"/>
    <mergeCell ref="D28:E28"/>
    <mergeCell ref="C7:J7"/>
    <mergeCell ref="A37:A39"/>
    <mergeCell ref="C37:J37"/>
    <mergeCell ref="C38:J38"/>
    <mergeCell ref="C19:J19"/>
    <mergeCell ref="C18:J18"/>
    <mergeCell ref="B28:B30"/>
    <mergeCell ref="C31:J31"/>
  </mergeCells>
  <pageMargins left="0.7" right="0.7" top="0.75" bottom="0.75" header="0.3" footer="0.3"/>
  <pageSetup paperSize="9" orientation="portrait" r:id="rId4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>
    <tabColor rgb="FFFF0000"/>
  </sheetPr>
  <dimension ref="A1:M143"/>
  <sheetViews>
    <sheetView workbookViewId="0">
      <pane xSplit="1" ySplit="6" topLeftCell="B33" activePane="bottomRight" state="frozen"/>
      <selection pane="topRight" activeCell="B1" sqref="B1"/>
      <selection pane="bottomLeft" activeCell="A7" sqref="A7"/>
      <selection pane="bottomRight" activeCell="K38" sqref="K38"/>
    </sheetView>
  </sheetViews>
  <sheetFormatPr defaultRowHeight="15.75"/>
  <cols>
    <col min="1" max="1" width="11" style="53" customWidth="1"/>
    <col min="2" max="5" width="10.140625" style="16" customWidth="1"/>
    <col min="6" max="7" width="10.5703125" style="16" customWidth="1"/>
    <col min="8" max="8" width="10.7109375" style="16" customWidth="1"/>
    <col min="9" max="9" width="11.7109375" style="16" customWidth="1"/>
    <col min="10" max="10" width="13.28515625" style="16" customWidth="1"/>
    <col min="11" max="11" width="13.28515625" style="597" customWidth="1"/>
    <col min="12" max="12" width="51.7109375" style="15" customWidth="1"/>
    <col min="13" max="16384" width="9.140625" style="6"/>
  </cols>
  <sheetData>
    <row r="1" spans="1:13" s="3" customFormat="1" ht="30.75" customHeight="1" thickTop="1">
      <c r="A1" s="829" t="s">
        <v>432</v>
      </c>
      <c r="B1" s="830"/>
      <c r="C1" s="830"/>
      <c r="D1" s="830"/>
      <c r="E1" s="830"/>
      <c r="F1" s="830"/>
      <c r="G1" s="830"/>
      <c r="H1" s="830"/>
      <c r="I1" s="830"/>
      <c r="J1" s="830"/>
      <c r="K1" s="830"/>
      <c r="L1" s="831"/>
      <c r="M1" s="2"/>
    </row>
    <row r="2" spans="1:13" ht="20.25" customHeight="1">
      <c r="A2" s="823" t="s">
        <v>157</v>
      </c>
      <c r="B2" s="824"/>
      <c r="C2" s="820">
        <f>(72+110+25)*25</f>
        <v>5175</v>
      </c>
      <c r="D2" s="821"/>
      <c r="E2" s="821"/>
      <c r="F2" s="822"/>
      <c r="G2" s="914"/>
      <c r="H2" s="915"/>
      <c r="I2" s="816" t="s">
        <v>158</v>
      </c>
      <c r="J2" s="817"/>
      <c r="K2" s="825"/>
      <c r="L2" s="826"/>
      <c r="M2" s="5"/>
    </row>
    <row r="3" spans="1:13" ht="20.25" customHeight="1">
      <c r="A3" s="823" t="s">
        <v>159</v>
      </c>
      <c r="B3" s="824"/>
      <c r="C3" s="820"/>
      <c r="D3" s="821"/>
      <c r="E3" s="821"/>
      <c r="F3" s="822"/>
      <c r="G3" s="844"/>
      <c r="H3" s="845"/>
      <c r="I3" s="816" t="s">
        <v>160</v>
      </c>
      <c r="J3" s="817"/>
      <c r="K3" s="825"/>
      <c r="L3" s="826"/>
      <c r="M3" s="5"/>
    </row>
    <row r="4" spans="1:13" ht="20.25" customHeight="1">
      <c r="A4" s="823" t="s">
        <v>161</v>
      </c>
      <c r="B4" s="824"/>
      <c r="C4" s="820" t="s">
        <v>257</v>
      </c>
      <c r="D4" s="821"/>
      <c r="E4" s="821"/>
      <c r="F4" s="822"/>
      <c r="G4" s="914"/>
      <c r="H4" s="915"/>
      <c r="I4" s="816" t="s">
        <v>162</v>
      </c>
      <c r="J4" s="817"/>
      <c r="K4" s="827" t="s">
        <v>1025</v>
      </c>
      <c r="L4" s="828"/>
      <c r="M4" s="5"/>
    </row>
    <row r="5" spans="1:13" ht="21.75" customHeight="1" thickBot="1">
      <c r="A5" s="849" t="s">
        <v>163</v>
      </c>
      <c r="B5" s="850"/>
      <c r="C5" s="846" t="s">
        <v>1026</v>
      </c>
      <c r="D5" s="847"/>
      <c r="E5" s="847"/>
      <c r="F5" s="848"/>
      <c r="G5" s="54"/>
      <c r="H5" s="55"/>
      <c r="I5" s="816" t="s">
        <v>255</v>
      </c>
      <c r="J5" s="817"/>
      <c r="K5" s="1010" t="s">
        <v>262</v>
      </c>
      <c r="L5" s="1011"/>
      <c r="M5" s="5"/>
    </row>
    <row r="6" spans="1:13" s="3" customFormat="1" ht="39" customHeight="1" thickTop="1" thickBot="1">
      <c r="A6" s="8" t="s">
        <v>0</v>
      </c>
      <c r="B6" s="9" t="s">
        <v>1</v>
      </c>
      <c r="C6" s="9" t="s">
        <v>2</v>
      </c>
      <c r="D6" s="9" t="s">
        <v>3</v>
      </c>
      <c r="E6" s="9" t="s">
        <v>4</v>
      </c>
      <c r="F6" s="9" t="s">
        <v>5</v>
      </c>
      <c r="G6" s="9" t="s">
        <v>6</v>
      </c>
      <c r="H6" s="9" t="s">
        <v>7</v>
      </c>
      <c r="I6" s="9" t="s">
        <v>8</v>
      </c>
      <c r="J6" s="9" t="s">
        <v>9</v>
      </c>
      <c r="K6" s="692" t="s">
        <v>1459</v>
      </c>
      <c r="L6" s="10" t="s">
        <v>10</v>
      </c>
      <c r="M6" s="2"/>
    </row>
    <row r="7" spans="1:13" ht="96" customHeight="1" thickTop="1">
      <c r="A7" s="661">
        <v>41666</v>
      </c>
      <c r="B7" s="411" t="s">
        <v>48</v>
      </c>
      <c r="C7" s="1286" t="s">
        <v>478</v>
      </c>
      <c r="D7" s="1177"/>
      <c r="E7" s="1177"/>
      <c r="F7" s="1177"/>
      <c r="G7" s="1177"/>
      <c r="H7" s="1177"/>
      <c r="I7" s="1177"/>
      <c r="J7" s="1177"/>
      <c r="K7" s="683" t="s">
        <v>1072</v>
      </c>
      <c r="L7" s="442" t="s">
        <v>1079</v>
      </c>
    </row>
    <row r="8" spans="1:13" ht="20.100000000000001" customHeight="1">
      <c r="A8" s="14">
        <v>41689</v>
      </c>
      <c r="B8" s="1" t="s">
        <v>11</v>
      </c>
      <c r="C8" s="57">
        <v>80</v>
      </c>
      <c r="D8" s="49">
        <f>+C8*(100-E8)/100</f>
        <v>80</v>
      </c>
      <c r="E8" s="57">
        <v>0</v>
      </c>
      <c r="F8" s="57" t="s">
        <v>63</v>
      </c>
      <c r="G8" s="57">
        <v>150</v>
      </c>
      <c r="H8" s="57"/>
      <c r="I8" s="57"/>
      <c r="J8" s="57"/>
      <c r="K8" s="570"/>
      <c r="L8" s="15" t="s">
        <v>199</v>
      </c>
    </row>
    <row r="9" spans="1:13" ht="20.100000000000001" customHeight="1">
      <c r="A9" s="14">
        <v>41719</v>
      </c>
      <c r="B9" s="25" t="s">
        <v>116</v>
      </c>
      <c r="C9" s="71"/>
      <c r="D9" s="72"/>
      <c r="E9" s="71"/>
      <c r="F9" s="71"/>
      <c r="G9" s="71"/>
      <c r="H9" s="71">
        <v>2300</v>
      </c>
      <c r="I9" s="71">
        <v>83</v>
      </c>
      <c r="J9" s="71"/>
      <c r="K9" s="653"/>
      <c r="L9" s="31" t="s">
        <v>479</v>
      </c>
    </row>
    <row r="10" spans="1:13" ht="20.100000000000001" customHeight="1">
      <c r="A10" s="59">
        <v>41733</v>
      </c>
      <c r="B10" s="60" t="s">
        <v>121</v>
      </c>
      <c r="C10" s="1288" t="s">
        <v>122</v>
      </c>
      <c r="D10" s="1289"/>
      <c r="E10" s="1289"/>
      <c r="F10" s="1289"/>
      <c r="G10" s="1289"/>
      <c r="H10" s="1289"/>
      <c r="I10" s="1289"/>
      <c r="J10" s="1290"/>
      <c r="K10" s="689"/>
      <c r="L10" s="61"/>
    </row>
    <row r="11" spans="1:13" ht="20.100000000000001" customHeight="1">
      <c r="A11" s="14">
        <v>41746</v>
      </c>
      <c r="B11" s="1" t="s">
        <v>274</v>
      </c>
      <c r="C11" s="837" t="s">
        <v>282</v>
      </c>
      <c r="D11" s="841"/>
      <c r="E11" s="841"/>
      <c r="F11" s="841"/>
      <c r="G11" s="841"/>
      <c r="H11" s="841"/>
      <c r="I11" s="841"/>
      <c r="J11" s="838"/>
      <c r="K11" s="566"/>
    </row>
    <row r="12" spans="1:13" ht="20.100000000000001" customHeight="1">
      <c r="A12" s="14">
        <v>41793</v>
      </c>
      <c r="B12" s="1" t="s">
        <v>11</v>
      </c>
      <c r="C12" s="57">
        <v>80</v>
      </c>
      <c r="D12" s="49">
        <f>+C12*(100-E12)/100</f>
        <v>79.2</v>
      </c>
      <c r="E12" s="57">
        <v>1</v>
      </c>
      <c r="F12" s="57"/>
      <c r="G12" s="57">
        <v>150</v>
      </c>
      <c r="H12" s="57"/>
      <c r="I12" s="57"/>
      <c r="J12" s="57"/>
      <c r="K12" s="570"/>
      <c r="L12" s="15" t="s">
        <v>199</v>
      </c>
    </row>
    <row r="13" spans="1:13" ht="20.100000000000001" customHeight="1">
      <c r="A13" s="14">
        <v>41798</v>
      </c>
      <c r="B13" s="1" t="s">
        <v>116</v>
      </c>
      <c r="C13" s="49"/>
      <c r="D13" s="49"/>
      <c r="E13" s="49"/>
      <c r="F13" s="49"/>
      <c r="G13" s="49"/>
      <c r="H13" s="71">
        <v>2215</v>
      </c>
      <c r="I13" s="71">
        <v>100</v>
      </c>
      <c r="J13" s="71"/>
      <c r="K13" s="653"/>
      <c r="L13" s="42" t="s">
        <v>304</v>
      </c>
    </row>
    <row r="14" spans="1:13" ht="20.100000000000001" customHeight="1">
      <c r="A14" s="14">
        <v>41920</v>
      </c>
      <c r="B14" s="1" t="s">
        <v>20</v>
      </c>
      <c r="C14" s="837" t="s">
        <v>480</v>
      </c>
      <c r="D14" s="841"/>
      <c r="E14" s="841"/>
      <c r="F14" s="841"/>
      <c r="G14" s="841"/>
      <c r="H14" s="841"/>
      <c r="I14" s="841"/>
      <c r="J14" s="838"/>
      <c r="K14" s="566"/>
    </row>
    <row r="15" spans="1:13" ht="20.100000000000001" customHeight="1">
      <c r="A15" s="14">
        <v>41964</v>
      </c>
      <c r="B15" s="1" t="s">
        <v>116</v>
      </c>
      <c r="C15" s="49"/>
      <c r="D15" s="49"/>
      <c r="E15" s="49"/>
      <c r="F15" s="49"/>
      <c r="G15" s="49"/>
      <c r="H15" s="71">
        <v>2560</v>
      </c>
      <c r="I15" s="71">
        <v>28</v>
      </c>
      <c r="J15" s="71"/>
      <c r="K15" s="653"/>
      <c r="L15" s="42" t="s">
        <v>481</v>
      </c>
    </row>
    <row r="16" spans="1:13" ht="20.100000000000001" customHeight="1" thickBot="1">
      <c r="A16" s="73">
        <v>41983</v>
      </c>
      <c r="B16" s="74" t="s">
        <v>11</v>
      </c>
      <c r="C16" s="75">
        <v>215</v>
      </c>
      <c r="D16" s="76" t="e">
        <f>+C16*(100-E16)/100</f>
        <v>#VALUE!</v>
      </c>
      <c r="E16" s="75" t="s">
        <v>63</v>
      </c>
      <c r="F16" s="75"/>
      <c r="G16" s="75">
        <v>120</v>
      </c>
      <c r="H16" s="75"/>
      <c r="I16" s="75"/>
      <c r="J16" s="75"/>
      <c r="K16" s="75"/>
      <c r="L16" s="77" t="s">
        <v>354</v>
      </c>
    </row>
    <row r="17" spans="1:12" ht="16.5" thickTop="1">
      <c r="A17" s="14">
        <v>42043</v>
      </c>
      <c r="B17" s="1" t="s">
        <v>116</v>
      </c>
      <c r="C17" s="78"/>
      <c r="D17" s="79">
        <f>+C17*(100-E17)/100</f>
        <v>0</v>
      </c>
      <c r="E17" s="78"/>
      <c r="F17" s="78"/>
      <c r="G17" s="78"/>
      <c r="H17" s="78">
        <v>2670</v>
      </c>
      <c r="I17" s="78">
        <v>43</v>
      </c>
      <c r="J17" s="78"/>
      <c r="K17" s="569"/>
      <c r="L17" s="15" t="s">
        <v>482</v>
      </c>
    </row>
    <row r="18" spans="1:12" ht="21" customHeight="1">
      <c r="A18" s="11">
        <v>42048</v>
      </c>
      <c r="B18" s="12" t="s">
        <v>20</v>
      </c>
      <c r="C18" s="1303" t="s">
        <v>21</v>
      </c>
      <c r="D18" s="1304"/>
      <c r="E18" s="1304"/>
      <c r="F18" s="1304"/>
      <c r="G18" s="1304"/>
      <c r="H18" s="1304"/>
      <c r="I18" s="1304"/>
      <c r="J18" s="1305"/>
      <c r="K18" s="690"/>
      <c r="L18" s="13"/>
    </row>
    <row r="19" spans="1:12" ht="21.75" customHeight="1">
      <c r="A19" s="14">
        <v>42077</v>
      </c>
      <c r="B19" s="1" t="s">
        <v>20</v>
      </c>
      <c r="C19" s="837" t="s">
        <v>483</v>
      </c>
      <c r="D19" s="841"/>
      <c r="E19" s="841"/>
      <c r="F19" s="841"/>
      <c r="G19" s="841"/>
      <c r="H19" s="841"/>
      <c r="I19" s="841"/>
      <c r="J19" s="838"/>
      <c r="K19" s="566"/>
    </row>
    <row r="20" spans="1:12">
      <c r="A20" s="14">
        <v>42130</v>
      </c>
      <c r="B20" s="1" t="s">
        <v>11</v>
      </c>
      <c r="C20" s="16">
        <v>40</v>
      </c>
      <c r="D20" s="49">
        <f>+C20*(100-E20)/100</f>
        <v>38</v>
      </c>
      <c r="E20" s="16">
        <v>5</v>
      </c>
      <c r="G20" s="16">
        <v>150</v>
      </c>
      <c r="L20" s="15" t="s">
        <v>484</v>
      </c>
    </row>
    <row r="21" spans="1:12" ht="20.100000000000001" customHeight="1">
      <c r="A21" s="14">
        <v>42135</v>
      </c>
      <c r="B21" s="1" t="s">
        <v>116</v>
      </c>
      <c r="D21" s="49"/>
      <c r="H21" s="16">
        <v>2510</v>
      </c>
      <c r="I21" s="16">
        <v>73</v>
      </c>
      <c r="L21" s="42" t="s">
        <v>485</v>
      </c>
    </row>
    <row r="22" spans="1:12" ht="20.100000000000001" customHeight="1">
      <c r="A22" s="62">
        <v>42291</v>
      </c>
      <c r="B22" s="63" t="s">
        <v>11</v>
      </c>
      <c r="C22" s="64">
        <v>410</v>
      </c>
      <c r="D22" s="65" t="e">
        <f t="shared" ref="D22:D83" si="0">+C22*(100-E22)/100</f>
        <v>#VALUE!</v>
      </c>
      <c r="E22" s="64" t="s">
        <v>63</v>
      </c>
      <c r="F22" s="64"/>
      <c r="G22" s="64">
        <v>180</v>
      </c>
      <c r="H22" s="64"/>
      <c r="I22" s="64"/>
      <c r="J22" s="64"/>
      <c r="K22" s="64"/>
      <c r="L22" s="66" t="s">
        <v>402</v>
      </c>
    </row>
    <row r="23" spans="1:12" ht="20.100000000000001" customHeight="1">
      <c r="A23" s="70">
        <v>42314</v>
      </c>
      <c r="B23" s="16" t="s">
        <v>116</v>
      </c>
      <c r="D23" s="49"/>
      <c r="H23" s="16">
        <v>3740</v>
      </c>
      <c r="I23" s="16">
        <v>100</v>
      </c>
      <c r="L23" s="80" t="s">
        <v>411</v>
      </c>
    </row>
    <row r="24" spans="1:12" ht="20.100000000000001" customHeight="1" thickBot="1">
      <c r="A24" s="330">
        <v>42353</v>
      </c>
      <c r="B24" s="331" t="s">
        <v>11</v>
      </c>
      <c r="C24" s="336">
        <v>290</v>
      </c>
      <c r="D24" s="337" t="e">
        <f t="shared" si="0"/>
        <v>#VALUE!</v>
      </c>
      <c r="E24" s="336" t="s">
        <v>63</v>
      </c>
      <c r="F24" s="336"/>
      <c r="G24" s="336">
        <v>125</v>
      </c>
      <c r="H24" s="336"/>
      <c r="I24" s="336"/>
      <c r="J24" s="336"/>
      <c r="K24" s="336"/>
      <c r="L24" s="334" t="s">
        <v>888</v>
      </c>
    </row>
    <row r="25" spans="1:12" ht="20.100000000000001" customHeight="1" thickTop="1">
      <c r="A25" s="67">
        <v>42431</v>
      </c>
      <c r="B25" s="68" t="s">
        <v>20</v>
      </c>
      <c r="C25" s="1015" t="s">
        <v>911</v>
      </c>
      <c r="D25" s="1016"/>
      <c r="E25" s="1016"/>
      <c r="F25" s="1016"/>
      <c r="G25" s="1016"/>
      <c r="H25" s="1016"/>
      <c r="I25" s="1016"/>
      <c r="J25" s="1017"/>
      <c r="K25" s="620"/>
      <c r="L25" s="69"/>
    </row>
    <row r="26" spans="1:12">
      <c r="A26" s="324">
        <v>42448</v>
      </c>
      <c r="B26" s="325" t="s">
        <v>20</v>
      </c>
      <c r="C26" s="837" t="s">
        <v>21</v>
      </c>
      <c r="D26" s="841"/>
      <c r="E26" s="841"/>
      <c r="F26" s="841"/>
      <c r="G26" s="841"/>
      <c r="H26" s="841"/>
      <c r="I26" s="841"/>
      <c r="J26" s="838"/>
      <c r="K26" s="566"/>
    </row>
    <row r="27" spans="1:12">
      <c r="A27" s="856">
        <v>42456</v>
      </c>
      <c r="B27" s="325" t="s">
        <v>20</v>
      </c>
      <c r="C27" s="837" t="s">
        <v>125</v>
      </c>
      <c r="D27" s="841"/>
      <c r="E27" s="841"/>
      <c r="F27" s="841"/>
      <c r="G27" s="841"/>
      <c r="H27" s="841"/>
      <c r="I27" s="841"/>
      <c r="J27" s="838"/>
      <c r="K27" s="566"/>
    </row>
    <row r="28" spans="1:12">
      <c r="A28" s="873"/>
      <c r="B28" s="325" t="s">
        <v>116</v>
      </c>
      <c r="C28" s="325"/>
      <c r="D28" s="49"/>
      <c r="E28" s="325"/>
      <c r="F28" s="325"/>
      <c r="G28" s="325"/>
      <c r="H28" s="325">
        <v>3675</v>
      </c>
      <c r="I28" s="325">
        <v>80</v>
      </c>
      <c r="J28" s="325"/>
      <c r="K28" s="623"/>
      <c r="L28" s="15" t="s">
        <v>926</v>
      </c>
    </row>
    <row r="29" spans="1:12" ht="20.100000000000001" customHeight="1">
      <c r="A29" s="38">
        <v>42499</v>
      </c>
      <c r="B29" s="39" t="s">
        <v>11</v>
      </c>
      <c r="C29" s="39">
        <v>120</v>
      </c>
      <c r="D29" s="88">
        <f t="shared" si="0"/>
        <v>96</v>
      </c>
      <c r="E29" s="39">
        <v>20</v>
      </c>
      <c r="F29" s="39"/>
      <c r="G29" s="39">
        <v>125</v>
      </c>
      <c r="H29" s="39"/>
      <c r="I29" s="39"/>
      <c r="J29" s="39"/>
      <c r="K29" s="39"/>
      <c r="L29" s="41" t="s">
        <v>346</v>
      </c>
    </row>
    <row r="30" spans="1:12" ht="20.100000000000001" customHeight="1">
      <c r="A30" s="324">
        <v>42504</v>
      </c>
      <c r="B30" s="325" t="s">
        <v>20</v>
      </c>
      <c r="C30" s="837" t="s">
        <v>944</v>
      </c>
      <c r="D30" s="841"/>
      <c r="E30" s="841"/>
      <c r="F30" s="841"/>
      <c r="G30" s="841"/>
      <c r="H30" s="841"/>
      <c r="I30" s="841"/>
      <c r="J30" s="838"/>
      <c r="K30" s="566"/>
    </row>
    <row r="31" spans="1:12" ht="20.100000000000001" customHeight="1">
      <c r="A31" s="324">
        <v>42583</v>
      </c>
      <c r="B31" s="325" t="s">
        <v>116</v>
      </c>
      <c r="C31" s="325"/>
      <c r="D31" s="49"/>
      <c r="E31" s="325"/>
      <c r="F31" s="325"/>
      <c r="G31" s="325"/>
      <c r="H31" s="325">
        <v>3680</v>
      </c>
      <c r="I31" s="325">
        <v>65</v>
      </c>
      <c r="J31" s="325"/>
      <c r="K31" s="623"/>
      <c r="L31" s="15" t="s">
        <v>972</v>
      </c>
    </row>
    <row r="32" spans="1:12" ht="20.100000000000001" customHeight="1">
      <c r="A32" s="324">
        <v>42613</v>
      </c>
      <c r="B32" s="325" t="s">
        <v>20</v>
      </c>
      <c r="C32" s="837" t="s">
        <v>981</v>
      </c>
      <c r="D32" s="841"/>
      <c r="E32" s="841"/>
      <c r="F32" s="841"/>
      <c r="G32" s="841"/>
      <c r="H32" s="841"/>
      <c r="I32" s="841"/>
      <c r="J32" s="838"/>
      <c r="K32" s="566"/>
    </row>
    <row r="33" spans="1:12" ht="20.100000000000001" customHeight="1">
      <c r="A33" s="38">
        <v>42624</v>
      </c>
      <c r="B33" s="39" t="s">
        <v>11</v>
      </c>
      <c r="C33" s="39">
        <v>20</v>
      </c>
      <c r="D33" s="88">
        <f t="shared" si="0"/>
        <v>16</v>
      </c>
      <c r="E33" s="39">
        <v>20</v>
      </c>
      <c r="F33" s="39"/>
      <c r="G33" s="39">
        <v>150</v>
      </c>
      <c r="H33" s="39"/>
      <c r="I33" s="39"/>
      <c r="J33" s="39"/>
      <c r="K33" s="39"/>
      <c r="L33" s="218" t="s">
        <v>983</v>
      </c>
    </row>
    <row r="34" spans="1:12">
      <c r="A34" s="324">
        <v>42636</v>
      </c>
      <c r="B34" s="325" t="s">
        <v>116</v>
      </c>
      <c r="C34" s="325"/>
      <c r="D34" s="49">
        <f t="shared" si="0"/>
        <v>0</v>
      </c>
      <c r="E34" s="325"/>
      <c r="F34" s="325"/>
      <c r="G34" s="325"/>
      <c r="H34" s="325">
        <v>3755</v>
      </c>
      <c r="I34" s="325">
        <v>83</v>
      </c>
      <c r="J34" s="325"/>
      <c r="K34" s="623"/>
      <c r="L34" s="6" t="s">
        <v>991</v>
      </c>
    </row>
    <row r="35" spans="1:12" ht="75.75" customHeight="1">
      <c r="A35" s="324">
        <v>42691</v>
      </c>
      <c r="B35" s="325" t="s">
        <v>20</v>
      </c>
      <c r="C35" s="853" t="s">
        <v>1019</v>
      </c>
      <c r="D35" s="854"/>
      <c r="E35" s="854"/>
      <c r="F35" s="854"/>
      <c r="G35" s="854"/>
      <c r="H35" s="854"/>
      <c r="I35" s="854"/>
      <c r="J35" s="855"/>
      <c r="K35" s="573"/>
      <c r="L35" s="6"/>
    </row>
    <row r="36" spans="1:12" ht="42" customHeight="1">
      <c r="A36" s="324">
        <v>42714</v>
      </c>
      <c r="B36" s="325" t="s">
        <v>20</v>
      </c>
      <c r="C36" s="853" t="s">
        <v>1024</v>
      </c>
      <c r="D36" s="854"/>
      <c r="E36" s="854"/>
      <c r="F36" s="854"/>
      <c r="G36" s="854"/>
      <c r="H36" s="854"/>
      <c r="I36" s="854"/>
      <c r="J36" s="855"/>
      <c r="K36" s="573"/>
      <c r="L36" s="6"/>
    </row>
    <row r="37" spans="1:12" ht="31.5" customHeight="1" thickBot="1">
      <c r="A37" s="32">
        <v>42716</v>
      </c>
      <c r="B37" s="33" t="s">
        <v>20</v>
      </c>
      <c r="C37" s="902" t="s">
        <v>1222</v>
      </c>
      <c r="D37" s="903"/>
      <c r="E37" s="903"/>
      <c r="F37" s="903"/>
      <c r="G37" s="903"/>
      <c r="H37" s="903"/>
      <c r="I37" s="903"/>
      <c r="J37" s="904"/>
      <c r="K37" s="584"/>
      <c r="L37" s="355"/>
    </row>
    <row r="38" spans="1:12" ht="20.100000000000001" customHeight="1" thickTop="1">
      <c r="A38" s="319">
        <v>42819</v>
      </c>
      <c r="B38" s="326" t="s">
        <v>116</v>
      </c>
      <c r="C38" s="266"/>
      <c r="D38" s="267"/>
      <c r="E38" s="266"/>
      <c r="F38" s="266"/>
      <c r="G38" s="266"/>
      <c r="H38" s="354"/>
      <c r="I38" s="354"/>
      <c r="J38" s="266">
        <v>4830</v>
      </c>
      <c r="K38" s="266"/>
      <c r="L38" s="13" t="s">
        <v>9</v>
      </c>
    </row>
    <row r="39" spans="1:12" ht="16.5" thickBot="1">
      <c r="A39" s="32">
        <v>42896</v>
      </c>
      <c r="B39" s="33" t="s">
        <v>55</v>
      </c>
      <c r="C39" s="859" t="s">
        <v>1120</v>
      </c>
      <c r="D39" s="860"/>
      <c r="E39" s="860"/>
      <c r="F39" s="860"/>
      <c r="G39" s="860"/>
      <c r="H39" s="860"/>
      <c r="I39" s="860"/>
      <c r="J39" s="861"/>
      <c r="K39" s="574"/>
      <c r="L39" s="355"/>
    </row>
    <row r="40" spans="1:12" ht="20.100000000000001" customHeight="1" thickTop="1">
      <c r="A40" s="504"/>
      <c r="B40" s="506"/>
      <c r="C40" s="506"/>
      <c r="D40" s="126">
        <f t="shared" si="0"/>
        <v>0</v>
      </c>
      <c r="E40" s="506"/>
      <c r="F40" s="506"/>
      <c r="G40" s="506"/>
      <c r="H40" s="506"/>
      <c r="I40" s="506"/>
      <c r="J40" s="506"/>
      <c r="K40" s="645"/>
      <c r="L40" s="418"/>
    </row>
    <row r="41" spans="1:12" ht="20.100000000000001" customHeight="1">
      <c r="A41" s="14"/>
      <c r="B41" s="1"/>
      <c r="C41" s="1"/>
      <c r="D41" s="49">
        <f t="shared" si="0"/>
        <v>0</v>
      </c>
      <c r="E41" s="1"/>
      <c r="F41" s="1"/>
      <c r="G41" s="1"/>
      <c r="H41" s="1"/>
      <c r="I41" s="1"/>
      <c r="J41" s="1"/>
      <c r="K41" s="623"/>
      <c r="L41" s="6"/>
    </row>
    <row r="42" spans="1:12">
      <c r="A42" s="14"/>
      <c r="B42" s="1"/>
      <c r="C42" s="1"/>
      <c r="D42" s="49">
        <f t="shared" si="0"/>
        <v>0</v>
      </c>
      <c r="E42" s="1"/>
      <c r="F42" s="1"/>
      <c r="G42" s="1"/>
      <c r="H42" s="1"/>
      <c r="I42" s="1"/>
      <c r="J42" s="1"/>
      <c r="K42" s="623"/>
      <c r="L42" s="6"/>
    </row>
    <row r="43" spans="1:12" ht="20.100000000000001" customHeight="1">
      <c r="A43" s="14"/>
      <c r="B43" s="1"/>
      <c r="C43" s="1"/>
      <c r="D43" s="49">
        <f t="shared" si="0"/>
        <v>0</v>
      </c>
      <c r="E43" s="1"/>
      <c r="F43" s="1"/>
      <c r="G43" s="1"/>
      <c r="H43" s="1"/>
      <c r="I43" s="1"/>
      <c r="J43" s="1"/>
      <c r="K43" s="623"/>
      <c r="L43" s="6"/>
    </row>
    <row r="44" spans="1:12" ht="20.100000000000001" customHeight="1">
      <c r="A44" s="14"/>
      <c r="B44" s="1"/>
      <c r="C44" s="1"/>
      <c r="D44" s="49">
        <f t="shared" si="0"/>
        <v>0</v>
      </c>
      <c r="E44" s="1"/>
      <c r="F44" s="1"/>
      <c r="G44" s="1"/>
      <c r="H44" s="1"/>
      <c r="I44" s="1"/>
      <c r="J44" s="1"/>
      <c r="K44" s="623"/>
      <c r="L44" s="6"/>
    </row>
    <row r="45" spans="1:12" ht="20.100000000000001" customHeight="1">
      <c r="A45" s="14"/>
      <c r="B45" s="1"/>
      <c r="C45" s="1"/>
      <c r="D45" s="49">
        <f t="shared" si="0"/>
        <v>0</v>
      </c>
      <c r="E45" s="1"/>
      <c r="F45" s="1"/>
      <c r="G45" s="1"/>
      <c r="H45" s="1"/>
      <c r="I45" s="1"/>
      <c r="J45" s="1"/>
      <c r="K45" s="623"/>
      <c r="L45" s="6"/>
    </row>
    <row r="46" spans="1:12" ht="20.100000000000001" customHeight="1">
      <c r="A46" s="14"/>
      <c r="B46" s="1"/>
      <c r="C46" s="1"/>
      <c r="D46" s="49">
        <f t="shared" si="0"/>
        <v>0</v>
      </c>
      <c r="E46" s="1"/>
      <c r="F46" s="1"/>
      <c r="G46" s="1"/>
      <c r="H46" s="1"/>
      <c r="I46" s="1"/>
      <c r="J46" s="1"/>
      <c r="K46" s="623"/>
      <c r="L46" s="6"/>
    </row>
    <row r="47" spans="1:12" ht="20.100000000000001" customHeight="1">
      <c r="A47" s="14"/>
      <c r="B47" s="1"/>
      <c r="C47" s="1"/>
      <c r="D47" s="49">
        <f t="shared" si="0"/>
        <v>0</v>
      </c>
      <c r="E47" s="1"/>
      <c r="F47" s="1"/>
      <c r="G47" s="1"/>
      <c r="H47" s="1"/>
      <c r="I47" s="1"/>
      <c r="J47" s="1"/>
      <c r="K47" s="623"/>
      <c r="L47" s="6"/>
    </row>
    <row r="48" spans="1:12" ht="20.100000000000001" customHeight="1">
      <c r="A48" s="14"/>
      <c r="B48" s="1"/>
      <c r="C48" s="1"/>
      <c r="D48" s="49">
        <f t="shared" si="0"/>
        <v>0</v>
      </c>
      <c r="E48" s="1"/>
      <c r="F48" s="1"/>
      <c r="G48" s="1"/>
      <c r="H48" s="1"/>
      <c r="I48" s="1"/>
      <c r="J48" s="1"/>
      <c r="K48" s="623"/>
      <c r="L48" s="6"/>
    </row>
    <row r="49" spans="1:12">
      <c r="A49" s="14"/>
      <c r="B49" s="1"/>
      <c r="C49" s="1"/>
      <c r="D49" s="49">
        <f t="shared" si="0"/>
        <v>0</v>
      </c>
      <c r="E49" s="1"/>
      <c r="F49" s="1"/>
      <c r="G49" s="1"/>
      <c r="H49" s="1"/>
      <c r="I49" s="1"/>
      <c r="J49" s="1"/>
      <c r="K49" s="623"/>
      <c r="L49" s="6"/>
    </row>
    <row r="50" spans="1:12" ht="20.100000000000001" customHeight="1">
      <c r="A50" s="14"/>
      <c r="B50" s="1"/>
      <c r="C50" s="1"/>
      <c r="D50" s="49">
        <f t="shared" si="0"/>
        <v>0</v>
      </c>
      <c r="E50" s="1"/>
      <c r="F50" s="1"/>
      <c r="G50" s="1"/>
      <c r="H50" s="1"/>
      <c r="I50" s="1"/>
      <c r="J50" s="1"/>
      <c r="K50" s="623"/>
      <c r="L50" s="6"/>
    </row>
    <row r="51" spans="1:12" ht="20.100000000000001" customHeight="1">
      <c r="A51" s="14"/>
      <c r="B51" s="1"/>
      <c r="C51" s="1"/>
      <c r="D51" s="49">
        <f t="shared" si="0"/>
        <v>0</v>
      </c>
      <c r="E51" s="1"/>
      <c r="F51" s="1"/>
      <c r="G51" s="1"/>
      <c r="H51" s="1"/>
      <c r="I51" s="1"/>
      <c r="J51" s="1"/>
      <c r="K51" s="623"/>
      <c r="L51" s="6"/>
    </row>
    <row r="52" spans="1:12">
      <c r="A52" s="14"/>
      <c r="B52" s="1"/>
      <c r="C52" s="1"/>
      <c r="D52" s="49">
        <f t="shared" si="0"/>
        <v>0</v>
      </c>
      <c r="E52" s="1"/>
      <c r="F52" s="1"/>
      <c r="G52" s="1"/>
      <c r="H52" s="1"/>
      <c r="I52" s="1"/>
      <c r="J52" s="1"/>
      <c r="K52" s="623"/>
      <c r="L52" s="6"/>
    </row>
    <row r="53" spans="1:12">
      <c r="A53" s="14"/>
      <c r="B53" s="1"/>
      <c r="C53" s="1"/>
      <c r="D53" s="49">
        <f t="shared" si="0"/>
        <v>0</v>
      </c>
      <c r="E53" s="1"/>
      <c r="F53" s="1"/>
      <c r="G53" s="1"/>
      <c r="H53" s="1"/>
      <c r="I53" s="1"/>
      <c r="J53" s="1"/>
      <c r="K53" s="623"/>
      <c r="L53" s="6"/>
    </row>
    <row r="54" spans="1:12">
      <c r="A54" s="14"/>
      <c r="B54" s="1"/>
      <c r="C54" s="1"/>
      <c r="D54" s="49">
        <f t="shared" si="0"/>
        <v>0</v>
      </c>
      <c r="E54" s="1"/>
      <c r="F54" s="1"/>
      <c r="G54" s="1"/>
      <c r="H54" s="1"/>
      <c r="I54" s="1"/>
      <c r="J54" s="1"/>
      <c r="K54" s="623"/>
      <c r="L54" s="6"/>
    </row>
    <row r="55" spans="1:12">
      <c r="A55" s="14"/>
      <c r="B55" s="1"/>
      <c r="C55" s="1"/>
      <c r="D55" s="49">
        <f t="shared" si="0"/>
        <v>0</v>
      </c>
      <c r="E55" s="1"/>
      <c r="F55" s="1"/>
      <c r="G55" s="1"/>
      <c r="H55" s="1"/>
      <c r="I55" s="1"/>
      <c r="J55" s="1"/>
      <c r="K55" s="623"/>
      <c r="L55" s="6"/>
    </row>
    <row r="56" spans="1:12">
      <c r="A56" s="14"/>
      <c r="B56" s="1"/>
      <c r="C56" s="1"/>
      <c r="D56" s="49">
        <f t="shared" si="0"/>
        <v>0</v>
      </c>
      <c r="E56" s="1"/>
      <c r="F56" s="1"/>
      <c r="G56" s="1"/>
      <c r="H56" s="1"/>
      <c r="I56" s="1"/>
      <c r="J56" s="1"/>
      <c r="K56" s="623"/>
      <c r="L56" s="6"/>
    </row>
    <row r="57" spans="1:12">
      <c r="A57" s="14"/>
      <c r="B57" s="1"/>
      <c r="C57" s="1"/>
      <c r="D57" s="49">
        <f t="shared" si="0"/>
        <v>0</v>
      </c>
      <c r="E57" s="1"/>
      <c r="F57" s="1"/>
      <c r="G57" s="1"/>
      <c r="H57" s="1"/>
      <c r="I57" s="1"/>
      <c r="J57" s="1"/>
      <c r="K57" s="623"/>
      <c r="L57" s="6"/>
    </row>
    <row r="58" spans="1:12" ht="20.100000000000001" customHeight="1">
      <c r="A58" s="14"/>
      <c r="B58" s="1"/>
      <c r="C58" s="1"/>
      <c r="D58" s="49">
        <f t="shared" si="0"/>
        <v>0</v>
      </c>
      <c r="E58" s="1"/>
      <c r="F58" s="1"/>
      <c r="G58" s="1"/>
      <c r="H58" s="1"/>
      <c r="I58" s="1"/>
      <c r="J58" s="1"/>
      <c r="K58" s="623"/>
      <c r="L58" s="6"/>
    </row>
    <row r="59" spans="1:12">
      <c r="A59" s="14"/>
      <c r="B59" s="1"/>
      <c r="C59" s="1"/>
      <c r="D59" s="49">
        <f t="shared" si="0"/>
        <v>0</v>
      </c>
      <c r="E59" s="1"/>
      <c r="F59" s="1"/>
      <c r="G59" s="1"/>
      <c r="H59" s="1"/>
      <c r="I59" s="1"/>
      <c r="J59" s="1"/>
      <c r="K59" s="623"/>
      <c r="L59" s="6"/>
    </row>
    <row r="60" spans="1:12" ht="20.100000000000001" customHeight="1">
      <c r="A60" s="14"/>
      <c r="B60" s="1"/>
      <c r="C60" s="1"/>
      <c r="D60" s="49">
        <f t="shared" si="0"/>
        <v>0</v>
      </c>
      <c r="E60" s="1"/>
      <c r="F60" s="1"/>
      <c r="G60" s="1"/>
      <c r="H60" s="1"/>
      <c r="I60" s="1"/>
      <c r="J60" s="1"/>
      <c r="K60" s="623"/>
      <c r="L60" s="6"/>
    </row>
    <row r="61" spans="1:12">
      <c r="A61" s="14"/>
      <c r="B61" s="1"/>
      <c r="C61" s="1"/>
      <c r="D61" s="49">
        <f t="shared" si="0"/>
        <v>0</v>
      </c>
      <c r="E61" s="1"/>
      <c r="F61" s="1"/>
      <c r="G61" s="1"/>
      <c r="H61" s="1"/>
      <c r="I61" s="1"/>
      <c r="J61" s="1"/>
      <c r="K61" s="623"/>
      <c r="L61" s="6"/>
    </row>
    <row r="62" spans="1:12">
      <c r="A62" s="14"/>
      <c r="B62" s="1"/>
      <c r="C62" s="1"/>
      <c r="D62" s="49">
        <f t="shared" si="0"/>
        <v>0</v>
      </c>
      <c r="E62" s="1"/>
      <c r="F62" s="1"/>
      <c r="G62" s="1"/>
      <c r="H62" s="1"/>
      <c r="I62" s="1"/>
      <c r="J62" s="1"/>
      <c r="K62" s="623"/>
      <c r="L62" s="6"/>
    </row>
    <row r="63" spans="1:12">
      <c r="A63" s="14"/>
      <c r="B63" s="1"/>
      <c r="C63" s="1"/>
      <c r="D63" s="49">
        <f t="shared" si="0"/>
        <v>0</v>
      </c>
      <c r="E63" s="1"/>
      <c r="F63" s="1"/>
      <c r="G63" s="1"/>
      <c r="H63" s="1"/>
      <c r="I63" s="1"/>
      <c r="J63" s="1"/>
      <c r="K63" s="623"/>
      <c r="L63" s="6"/>
    </row>
    <row r="64" spans="1:12">
      <c r="A64" s="14"/>
      <c r="B64" s="1"/>
      <c r="C64" s="1"/>
      <c r="D64" s="49">
        <f t="shared" si="0"/>
        <v>0</v>
      </c>
      <c r="E64" s="1"/>
      <c r="F64" s="1"/>
      <c r="G64" s="1"/>
      <c r="H64" s="1"/>
      <c r="I64" s="1"/>
      <c r="J64" s="1"/>
      <c r="K64" s="623"/>
      <c r="L64" s="6"/>
    </row>
    <row r="65" spans="1:12">
      <c r="A65" s="14"/>
      <c r="B65" s="1"/>
      <c r="C65" s="1"/>
      <c r="D65" s="49">
        <f t="shared" si="0"/>
        <v>0</v>
      </c>
      <c r="E65" s="1"/>
      <c r="F65" s="1"/>
      <c r="G65" s="1"/>
      <c r="H65" s="1"/>
      <c r="I65" s="1"/>
      <c r="J65" s="1"/>
      <c r="K65" s="623"/>
      <c r="L65" s="6"/>
    </row>
    <row r="66" spans="1:12" ht="20.100000000000001" customHeight="1">
      <c r="A66" s="14"/>
      <c r="B66" s="1"/>
      <c r="C66" s="1"/>
      <c r="D66" s="49">
        <f t="shared" si="0"/>
        <v>0</v>
      </c>
      <c r="E66" s="1"/>
      <c r="F66" s="1"/>
      <c r="G66" s="1"/>
      <c r="H66" s="1"/>
      <c r="I66" s="1"/>
      <c r="J66" s="1"/>
      <c r="K66" s="623"/>
      <c r="L66" s="6"/>
    </row>
    <row r="67" spans="1:12" ht="20.100000000000001" customHeight="1">
      <c r="A67" s="14"/>
      <c r="B67" s="1"/>
      <c r="C67" s="1"/>
      <c r="D67" s="49">
        <f t="shared" si="0"/>
        <v>0</v>
      </c>
      <c r="E67" s="1"/>
      <c r="F67" s="1"/>
      <c r="G67" s="1"/>
      <c r="H67" s="1"/>
      <c r="I67" s="1"/>
      <c r="J67" s="1"/>
      <c r="K67" s="623"/>
      <c r="L67" s="6"/>
    </row>
    <row r="68" spans="1:12" ht="20.100000000000001" customHeight="1">
      <c r="A68" s="14"/>
      <c r="B68" s="1"/>
      <c r="C68" s="1"/>
      <c r="D68" s="49">
        <f t="shared" si="0"/>
        <v>0</v>
      </c>
      <c r="E68" s="1"/>
      <c r="F68" s="1"/>
      <c r="G68" s="1"/>
      <c r="H68" s="1"/>
      <c r="I68" s="1"/>
      <c r="J68" s="1"/>
      <c r="K68" s="623"/>
      <c r="L68" s="6"/>
    </row>
    <row r="69" spans="1:12" ht="20.100000000000001" customHeight="1">
      <c r="A69" s="14"/>
      <c r="B69" s="1"/>
      <c r="C69" s="1"/>
      <c r="D69" s="49">
        <f t="shared" si="0"/>
        <v>0</v>
      </c>
      <c r="E69" s="1"/>
      <c r="F69" s="1"/>
      <c r="G69" s="1"/>
      <c r="H69" s="1"/>
      <c r="I69" s="1"/>
      <c r="J69" s="1"/>
      <c r="K69" s="623"/>
      <c r="L69" s="6"/>
    </row>
    <row r="70" spans="1:12" ht="20.100000000000001" customHeight="1">
      <c r="A70" s="14"/>
      <c r="B70" s="1"/>
      <c r="C70" s="1"/>
      <c r="D70" s="49">
        <f t="shared" si="0"/>
        <v>0</v>
      </c>
      <c r="E70" s="1"/>
      <c r="F70" s="1"/>
      <c r="G70" s="1"/>
      <c r="H70" s="1"/>
      <c r="I70" s="1"/>
      <c r="J70" s="1"/>
      <c r="K70" s="623"/>
      <c r="L70" s="6"/>
    </row>
    <row r="71" spans="1:12" ht="20.100000000000001" customHeight="1">
      <c r="A71" s="14"/>
      <c r="B71" s="1"/>
      <c r="C71" s="1"/>
      <c r="D71" s="49">
        <f t="shared" si="0"/>
        <v>0</v>
      </c>
      <c r="E71" s="1"/>
      <c r="F71" s="1"/>
      <c r="G71" s="1"/>
      <c r="H71" s="1"/>
      <c r="I71" s="1"/>
      <c r="J71" s="1"/>
      <c r="K71" s="623"/>
      <c r="L71" s="6"/>
    </row>
    <row r="72" spans="1:12" ht="20.100000000000001" customHeight="1">
      <c r="A72" s="14"/>
      <c r="B72" s="1"/>
      <c r="C72" s="1"/>
      <c r="D72" s="49">
        <f t="shared" si="0"/>
        <v>0</v>
      </c>
      <c r="E72" s="1"/>
      <c r="F72" s="1"/>
      <c r="G72" s="1"/>
      <c r="H72" s="1"/>
      <c r="I72" s="1"/>
      <c r="J72" s="1"/>
      <c r="K72" s="623"/>
      <c r="L72" s="6"/>
    </row>
    <row r="73" spans="1:12" ht="20.100000000000001" customHeight="1">
      <c r="A73" s="14"/>
      <c r="B73" s="1"/>
      <c r="C73" s="1"/>
      <c r="D73" s="49">
        <f t="shared" si="0"/>
        <v>0</v>
      </c>
      <c r="E73" s="1"/>
      <c r="F73" s="1"/>
      <c r="G73" s="1"/>
      <c r="H73" s="1"/>
      <c r="I73" s="1"/>
      <c r="J73" s="1"/>
      <c r="K73" s="623"/>
      <c r="L73" s="6"/>
    </row>
    <row r="74" spans="1:12">
      <c r="A74" s="14"/>
      <c r="B74" s="1"/>
      <c r="C74" s="1"/>
      <c r="D74" s="49">
        <f t="shared" si="0"/>
        <v>0</v>
      </c>
      <c r="E74" s="1"/>
      <c r="F74" s="1"/>
      <c r="G74" s="1"/>
      <c r="H74" s="1"/>
      <c r="I74" s="1"/>
      <c r="J74" s="1"/>
      <c r="K74" s="623"/>
      <c r="L74" s="6"/>
    </row>
    <row r="75" spans="1:12" ht="20.100000000000001" customHeight="1">
      <c r="A75" s="14"/>
      <c r="B75" s="1"/>
      <c r="C75" s="1"/>
      <c r="D75" s="49">
        <f t="shared" si="0"/>
        <v>0</v>
      </c>
      <c r="E75" s="1"/>
      <c r="F75" s="1"/>
      <c r="G75" s="1"/>
      <c r="H75" s="1"/>
      <c r="I75" s="1"/>
      <c r="J75" s="1"/>
      <c r="K75" s="623"/>
      <c r="L75" s="6"/>
    </row>
    <row r="76" spans="1:12">
      <c r="A76" s="14"/>
      <c r="B76" s="1"/>
      <c r="C76" s="1"/>
      <c r="D76" s="49">
        <f t="shared" si="0"/>
        <v>0</v>
      </c>
      <c r="E76" s="1"/>
      <c r="F76" s="1"/>
      <c r="G76" s="1"/>
      <c r="H76" s="1"/>
      <c r="I76" s="1"/>
      <c r="J76" s="1"/>
      <c r="K76" s="623"/>
      <c r="L76" s="6"/>
    </row>
    <row r="77" spans="1:12" ht="20.100000000000001" customHeight="1">
      <c r="A77" s="14"/>
      <c r="B77" s="1"/>
      <c r="C77" s="1"/>
      <c r="D77" s="49">
        <f t="shared" si="0"/>
        <v>0</v>
      </c>
      <c r="E77" s="1"/>
      <c r="F77" s="1"/>
      <c r="G77" s="1"/>
      <c r="H77" s="1"/>
      <c r="I77" s="1"/>
      <c r="J77" s="1"/>
      <c r="K77" s="623"/>
      <c r="L77" s="6"/>
    </row>
    <row r="78" spans="1:12">
      <c r="A78" s="14"/>
      <c r="B78" s="1"/>
      <c r="C78" s="1"/>
      <c r="D78" s="49">
        <f t="shared" si="0"/>
        <v>0</v>
      </c>
      <c r="E78" s="1"/>
      <c r="F78" s="1"/>
      <c r="G78" s="1"/>
      <c r="H78" s="1"/>
      <c r="I78" s="1"/>
      <c r="J78" s="1"/>
      <c r="K78" s="623"/>
      <c r="L78" s="6"/>
    </row>
    <row r="79" spans="1:12">
      <c r="A79" s="14"/>
      <c r="B79" s="1"/>
      <c r="C79" s="1"/>
      <c r="D79" s="49">
        <f t="shared" si="0"/>
        <v>0</v>
      </c>
      <c r="E79" s="1"/>
      <c r="F79" s="1"/>
      <c r="G79" s="1"/>
      <c r="H79" s="1"/>
      <c r="I79" s="1"/>
      <c r="J79" s="1"/>
      <c r="K79" s="623"/>
      <c r="L79" s="6"/>
    </row>
    <row r="80" spans="1:12">
      <c r="A80" s="14"/>
      <c r="B80" s="1"/>
      <c r="C80" s="1"/>
      <c r="D80" s="49">
        <f t="shared" si="0"/>
        <v>0</v>
      </c>
      <c r="E80" s="1"/>
      <c r="F80" s="1"/>
      <c r="G80" s="1"/>
      <c r="H80" s="1"/>
      <c r="I80" s="1"/>
      <c r="J80" s="1"/>
      <c r="K80" s="623"/>
      <c r="L80" s="6"/>
    </row>
    <row r="81" spans="1:12" ht="20.100000000000001" customHeight="1">
      <c r="A81" s="14"/>
      <c r="B81" s="1"/>
      <c r="C81" s="1"/>
      <c r="D81" s="49">
        <f t="shared" si="0"/>
        <v>0</v>
      </c>
      <c r="E81" s="1"/>
      <c r="F81" s="1"/>
      <c r="G81" s="1"/>
      <c r="H81" s="1"/>
      <c r="I81" s="1"/>
      <c r="J81" s="1"/>
      <c r="K81" s="623"/>
      <c r="L81" s="6"/>
    </row>
    <row r="82" spans="1:12" ht="20.100000000000001" customHeight="1">
      <c r="A82" s="14"/>
      <c r="B82" s="1"/>
      <c r="C82" s="1"/>
      <c r="D82" s="49">
        <f t="shared" si="0"/>
        <v>0</v>
      </c>
      <c r="E82" s="1"/>
      <c r="F82" s="1"/>
      <c r="G82" s="1"/>
      <c r="H82" s="1"/>
      <c r="I82" s="1"/>
      <c r="J82" s="1"/>
      <c r="K82" s="623"/>
      <c r="L82" s="6"/>
    </row>
    <row r="83" spans="1:12" ht="20.100000000000001" customHeight="1">
      <c r="A83" s="14"/>
      <c r="B83" s="1"/>
      <c r="C83" s="1"/>
      <c r="D83" s="49">
        <f t="shared" si="0"/>
        <v>0</v>
      </c>
      <c r="E83" s="1"/>
      <c r="F83" s="1"/>
      <c r="G83" s="1"/>
      <c r="H83" s="1"/>
      <c r="I83" s="1"/>
      <c r="J83" s="1"/>
      <c r="K83" s="623"/>
      <c r="L83" s="6"/>
    </row>
    <row r="84" spans="1:12" ht="20.100000000000001" customHeight="1">
      <c r="A84" s="14"/>
      <c r="B84" s="1"/>
      <c r="C84" s="1"/>
      <c r="D84" s="1"/>
      <c r="E84" s="1"/>
      <c r="F84" s="1"/>
      <c r="G84" s="1"/>
      <c r="H84" s="1"/>
      <c r="I84" s="1"/>
      <c r="J84" s="1"/>
      <c r="K84" s="623"/>
      <c r="L84" s="6"/>
    </row>
    <row r="85" spans="1:12">
      <c r="A85" s="14"/>
      <c r="B85" s="1"/>
      <c r="C85" s="1"/>
      <c r="D85" s="1"/>
      <c r="E85" s="1"/>
      <c r="F85" s="1"/>
      <c r="G85" s="1"/>
      <c r="H85" s="1"/>
      <c r="I85" s="1"/>
      <c r="J85" s="1"/>
      <c r="K85" s="623"/>
      <c r="L85" s="6"/>
    </row>
    <row r="86" spans="1:12">
      <c r="A86" s="14"/>
      <c r="B86" s="1"/>
      <c r="C86" s="1"/>
      <c r="D86" s="1"/>
      <c r="E86" s="1"/>
      <c r="F86" s="1"/>
      <c r="G86" s="1"/>
      <c r="H86" s="1"/>
      <c r="I86" s="1"/>
      <c r="J86" s="1"/>
      <c r="K86" s="623"/>
      <c r="L86" s="6"/>
    </row>
    <row r="87" spans="1:12">
      <c r="A87" s="14"/>
      <c r="B87" s="1"/>
      <c r="C87" s="1"/>
      <c r="D87" s="1"/>
      <c r="E87" s="1"/>
      <c r="F87" s="1"/>
      <c r="G87" s="1"/>
      <c r="H87" s="1"/>
      <c r="I87" s="1"/>
      <c r="J87" s="1"/>
      <c r="K87" s="623"/>
      <c r="L87" s="6"/>
    </row>
    <row r="88" spans="1:12" ht="20.100000000000001" customHeight="1">
      <c r="A88" s="14"/>
      <c r="B88" s="1"/>
      <c r="C88" s="1"/>
      <c r="D88" s="1"/>
      <c r="E88" s="1"/>
      <c r="F88" s="1"/>
      <c r="G88" s="1"/>
      <c r="H88" s="1"/>
      <c r="I88" s="1"/>
      <c r="J88" s="1"/>
      <c r="K88" s="623"/>
      <c r="L88" s="6"/>
    </row>
    <row r="89" spans="1:12">
      <c r="A89" s="14"/>
      <c r="B89" s="1"/>
      <c r="C89" s="1"/>
      <c r="D89" s="1"/>
      <c r="E89" s="1"/>
      <c r="F89" s="1"/>
      <c r="G89" s="1"/>
      <c r="H89" s="1"/>
      <c r="I89" s="1"/>
      <c r="J89" s="1"/>
      <c r="K89" s="623"/>
      <c r="L89" s="6"/>
    </row>
    <row r="90" spans="1:12">
      <c r="A90" s="14"/>
      <c r="B90" s="1"/>
      <c r="C90" s="1"/>
      <c r="D90" s="1"/>
      <c r="E90" s="1"/>
      <c r="F90" s="1"/>
      <c r="G90" s="1"/>
      <c r="H90" s="1"/>
      <c r="I90" s="1"/>
      <c r="J90" s="1"/>
      <c r="K90" s="623"/>
      <c r="L90" s="6"/>
    </row>
    <row r="91" spans="1:12">
      <c r="A91" s="14"/>
      <c r="B91" s="1"/>
      <c r="C91" s="1"/>
      <c r="D91" s="1"/>
      <c r="E91" s="1"/>
      <c r="F91" s="1"/>
      <c r="G91" s="1"/>
      <c r="H91" s="1"/>
      <c r="I91" s="1"/>
      <c r="J91" s="1"/>
      <c r="K91" s="623"/>
      <c r="L91" s="6"/>
    </row>
    <row r="92" spans="1:12" ht="20.100000000000001" customHeight="1">
      <c r="A92" s="14"/>
      <c r="B92" s="1"/>
      <c r="C92" s="1"/>
      <c r="D92" s="1"/>
      <c r="E92" s="1"/>
      <c r="F92" s="1"/>
      <c r="G92" s="1"/>
      <c r="H92" s="1"/>
      <c r="I92" s="1"/>
      <c r="J92" s="1"/>
      <c r="K92" s="623"/>
      <c r="L92" s="6"/>
    </row>
    <row r="93" spans="1:12" ht="20.100000000000001" customHeight="1">
      <c r="A93" s="14"/>
      <c r="B93" s="1"/>
      <c r="C93" s="1"/>
      <c r="D93" s="1"/>
      <c r="E93" s="1"/>
      <c r="F93" s="1"/>
      <c r="G93" s="1"/>
      <c r="H93" s="1"/>
      <c r="I93" s="1"/>
      <c r="J93" s="1"/>
      <c r="K93" s="623"/>
      <c r="L93" s="6"/>
    </row>
    <row r="94" spans="1:12">
      <c r="A94" s="14"/>
      <c r="B94" s="1"/>
      <c r="C94" s="1"/>
      <c r="D94" s="1"/>
      <c r="E94" s="1"/>
      <c r="F94" s="1"/>
      <c r="G94" s="1"/>
      <c r="H94" s="1"/>
      <c r="I94" s="1"/>
      <c r="J94" s="1"/>
      <c r="K94" s="623"/>
      <c r="L94" s="6"/>
    </row>
    <row r="95" spans="1:12">
      <c r="A95" s="14"/>
      <c r="B95" s="1"/>
      <c r="C95" s="1"/>
      <c r="D95" s="1"/>
      <c r="E95" s="1"/>
      <c r="F95" s="1"/>
      <c r="G95" s="1"/>
      <c r="H95" s="1"/>
      <c r="I95" s="1"/>
      <c r="J95" s="1"/>
      <c r="K95" s="623"/>
      <c r="L95" s="6"/>
    </row>
    <row r="96" spans="1:12">
      <c r="A96" s="14"/>
      <c r="B96" s="1"/>
      <c r="C96" s="1"/>
      <c r="D96" s="1"/>
      <c r="E96" s="1"/>
      <c r="F96" s="1"/>
      <c r="G96" s="1"/>
      <c r="H96" s="1"/>
      <c r="I96" s="1"/>
      <c r="J96" s="1"/>
      <c r="K96" s="623"/>
      <c r="L96" s="6"/>
    </row>
    <row r="97" spans="1:12">
      <c r="A97" s="14"/>
      <c r="B97" s="1"/>
      <c r="C97" s="1"/>
      <c r="D97" s="1"/>
      <c r="E97" s="1"/>
      <c r="F97" s="1"/>
      <c r="G97" s="1"/>
      <c r="H97" s="1"/>
      <c r="I97" s="1"/>
      <c r="J97" s="1"/>
      <c r="K97" s="623"/>
      <c r="L97" s="6"/>
    </row>
    <row r="98" spans="1:12">
      <c r="A98" s="14"/>
      <c r="B98" s="1"/>
      <c r="C98" s="1"/>
      <c r="D98" s="1"/>
      <c r="E98" s="1"/>
      <c r="F98" s="1"/>
      <c r="G98" s="1"/>
      <c r="H98" s="1"/>
      <c r="I98" s="1"/>
      <c r="J98" s="1"/>
      <c r="K98" s="623"/>
      <c r="L98" s="6"/>
    </row>
    <row r="99" spans="1:12">
      <c r="A99" s="14"/>
      <c r="B99" s="1"/>
      <c r="C99" s="1"/>
      <c r="D99" s="1"/>
      <c r="E99" s="1"/>
      <c r="F99" s="1"/>
      <c r="G99" s="1"/>
      <c r="H99" s="1"/>
      <c r="I99" s="1"/>
      <c r="J99" s="1"/>
      <c r="K99" s="623"/>
      <c r="L99" s="6"/>
    </row>
    <row r="100" spans="1:12" ht="20.100000000000001" customHeight="1">
      <c r="A100" s="14"/>
      <c r="B100" s="1"/>
      <c r="C100" s="1"/>
      <c r="D100" s="1"/>
      <c r="E100" s="1"/>
      <c r="F100" s="1"/>
      <c r="G100" s="1"/>
      <c r="H100" s="1"/>
      <c r="I100" s="1"/>
      <c r="J100" s="1"/>
      <c r="K100" s="623"/>
      <c r="L100" s="6"/>
    </row>
    <row r="101" spans="1:12" ht="20.100000000000001" customHeight="1">
      <c r="A101" s="14"/>
      <c r="B101" s="1"/>
      <c r="C101" s="1"/>
      <c r="D101" s="1"/>
      <c r="E101" s="1"/>
      <c r="F101" s="1"/>
      <c r="G101" s="1"/>
      <c r="H101" s="1"/>
      <c r="I101" s="1"/>
      <c r="J101" s="1"/>
      <c r="K101" s="623"/>
      <c r="L101" s="6"/>
    </row>
    <row r="102" spans="1:12" ht="20.100000000000001" customHeight="1">
      <c r="A102" s="14"/>
      <c r="B102" s="1"/>
      <c r="C102" s="1"/>
      <c r="D102" s="1"/>
      <c r="E102" s="1"/>
      <c r="F102" s="1"/>
      <c r="G102" s="1"/>
      <c r="H102" s="1"/>
      <c r="I102" s="1"/>
      <c r="J102" s="1"/>
      <c r="K102" s="623"/>
      <c r="L102" s="6"/>
    </row>
    <row r="103" spans="1:12" ht="20.100000000000001" customHeight="1">
      <c r="A103" s="14"/>
      <c r="B103" s="1"/>
      <c r="C103" s="1"/>
      <c r="D103" s="1"/>
      <c r="E103" s="1"/>
      <c r="F103" s="1"/>
      <c r="G103" s="1"/>
      <c r="H103" s="1"/>
      <c r="I103" s="1"/>
      <c r="J103" s="1"/>
      <c r="K103" s="623"/>
      <c r="L103" s="6"/>
    </row>
    <row r="104" spans="1:12">
      <c r="A104" s="14"/>
      <c r="B104" s="1"/>
      <c r="C104" s="1"/>
      <c r="D104" s="1"/>
      <c r="E104" s="1"/>
      <c r="F104" s="1"/>
      <c r="G104" s="1"/>
      <c r="H104" s="1"/>
      <c r="I104" s="1"/>
      <c r="J104" s="1"/>
      <c r="K104" s="623"/>
      <c r="L104" s="6"/>
    </row>
    <row r="105" spans="1:12" ht="20.100000000000001" customHeight="1">
      <c r="A105" s="14"/>
      <c r="B105" s="1"/>
      <c r="C105" s="1"/>
      <c r="D105" s="1"/>
      <c r="E105" s="1"/>
      <c r="F105" s="1"/>
      <c r="G105" s="1"/>
      <c r="H105" s="1"/>
      <c r="I105" s="1"/>
      <c r="J105" s="1"/>
      <c r="K105" s="623"/>
      <c r="L105" s="6"/>
    </row>
    <row r="106" spans="1:12" ht="20.100000000000001" customHeight="1">
      <c r="A106" s="14"/>
      <c r="B106" s="1"/>
      <c r="C106" s="1"/>
      <c r="D106" s="1"/>
      <c r="E106" s="1"/>
      <c r="F106" s="1"/>
      <c r="G106" s="1"/>
      <c r="H106" s="1"/>
      <c r="I106" s="1"/>
      <c r="J106" s="1"/>
      <c r="K106" s="623"/>
      <c r="L106" s="6"/>
    </row>
    <row r="107" spans="1:12" ht="20.100000000000001" customHeight="1">
      <c r="A107" s="14"/>
      <c r="B107" s="1"/>
      <c r="C107" s="1"/>
      <c r="D107" s="1"/>
      <c r="E107" s="1"/>
      <c r="F107" s="1"/>
      <c r="G107" s="1"/>
      <c r="H107" s="1"/>
      <c r="I107" s="1"/>
      <c r="J107" s="1"/>
      <c r="K107" s="623"/>
      <c r="L107" s="6"/>
    </row>
    <row r="108" spans="1:12" ht="20.100000000000001" customHeight="1">
      <c r="A108" s="14"/>
      <c r="B108" s="1"/>
      <c r="C108" s="1"/>
      <c r="D108" s="1"/>
      <c r="E108" s="1"/>
      <c r="F108" s="1"/>
      <c r="G108" s="1"/>
      <c r="H108" s="1"/>
      <c r="I108" s="1"/>
      <c r="J108" s="1"/>
      <c r="K108" s="623"/>
      <c r="L108" s="6"/>
    </row>
    <row r="109" spans="1:12" ht="20.100000000000001" customHeight="1">
      <c r="A109" s="14"/>
      <c r="B109" s="1"/>
      <c r="C109" s="1"/>
      <c r="D109" s="1"/>
      <c r="E109" s="1"/>
      <c r="F109" s="1"/>
      <c r="G109" s="1"/>
      <c r="H109" s="1"/>
      <c r="I109" s="1"/>
      <c r="J109" s="1"/>
      <c r="K109" s="623"/>
      <c r="L109" s="6"/>
    </row>
    <row r="110" spans="1:12" ht="20.100000000000001" customHeight="1">
      <c r="A110" s="14"/>
      <c r="B110" s="1"/>
      <c r="C110" s="1"/>
      <c r="D110" s="1"/>
      <c r="E110" s="1"/>
      <c r="F110" s="1"/>
      <c r="G110" s="1"/>
      <c r="H110" s="1"/>
      <c r="I110" s="1"/>
      <c r="J110" s="1"/>
      <c r="K110" s="623"/>
      <c r="L110" s="6"/>
    </row>
    <row r="111" spans="1:12" ht="20.100000000000001" customHeight="1">
      <c r="A111" s="14"/>
      <c r="B111" s="1"/>
      <c r="C111" s="1"/>
      <c r="D111" s="1"/>
      <c r="E111" s="1"/>
      <c r="F111" s="1"/>
      <c r="G111" s="1"/>
      <c r="H111" s="1"/>
      <c r="I111" s="1"/>
      <c r="J111" s="1"/>
      <c r="K111" s="623"/>
      <c r="L111" s="6"/>
    </row>
    <row r="112" spans="1:12" ht="20.100000000000001" customHeight="1">
      <c r="A112" s="14"/>
      <c r="B112" s="1"/>
      <c r="C112" s="1"/>
      <c r="D112" s="1"/>
      <c r="E112" s="1"/>
      <c r="F112" s="1"/>
      <c r="G112" s="1"/>
      <c r="H112" s="1"/>
      <c r="I112" s="1"/>
      <c r="J112" s="1"/>
      <c r="K112" s="623"/>
      <c r="L112" s="6"/>
    </row>
    <row r="113" spans="1:12">
      <c r="A113" s="14"/>
      <c r="B113" s="1"/>
      <c r="C113" s="1"/>
      <c r="D113" s="1"/>
      <c r="E113" s="1"/>
      <c r="F113" s="1"/>
      <c r="G113" s="1"/>
      <c r="H113" s="1"/>
      <c r="I113" s="1"/>
      <c r="J113" s="1"/>
      <c r="K113" s="623"/>
      <c r="L113" s="6"/>
    </row>
    <row r="114" spans="1:12" ht="20.100000000000001" customHeight="1">
      <c r="A114" s="14"/>
      <c r="B114" s="1"/>
      <c r="C114" s="1"/>
      <c r="D114" s="1"/>
      <c r="E114" s="1"/>
      <c r="F114" s="1"/>
      <c r="G114" s="1"/>
      <c r="H114" s="1"/>
      <c r="I114" s="1"/>
      <c r="J114" s="1"/>
      <c r="K114" s="623"/>
      <c r="L114" s="6"/>
    </row>
    <row r="115" spans="1:12">
      <c r="A115" s="14"/>
      <c r="B115" s="1"/>
      <c r="C115" s="1"/>
      <c r="D115" s="1"/>
      <c r="E115" s="1"/>
      <c r="F115" s="1"/>
      <c r="G115" s="1"/>
      <c r="H115" s="1"/>
      <c r="I115" s="1"/>
      <c r="J115" s="1"/>
      <c r="K115" s="623"/>
      <c r="L115" s="6"/>
    </row>
    <row r="116" spans="1:12">
      <c r="A116" s="14"/>
      <c r="B116" s="1"/>
      <c r="C116" s="1"/>
      <c r="D116" s="1"/>
      <c r="E116" s="1"/>
      <c r="F116" s="1"/>
      <c r="G116" s="1"/>
      <c r="H116" s="1"/>
      <c r="I116" s="1"/>
      <c r="J116" s="1"/>
      <c r="K116" s="623"/>
      <c r="L116" s="6"/>
    </row>
    <row r="117" spans="1:12">
      <c r="A117" s="14"/>
      <c r="L117" s="6"/>
    </row>
    <row r="118" spans="1:12">
      <c r="A118" s="14"/>
      <c r="L118" s="6"/>
    </row>
    <row r="119" spans="1:12">
      <c r="A119" s="14"/>
      <c r="L119" s="6"/>
    </row>
    <row r="120" spans="1:12">
      <c r="A120" s="14"/>
      <c r="L120" s="6"/>
    </row>
    <row r="121" spans="1:12">
      <c r="A121" s="14"/>
      <c r="L121" s="6"/>
    </row>
    <row r="122" spans="1:12">
      <c r="A122" s="14"/>
      <c r="L122" s="6"/>
    </row>
    <row r="123" spans="1:12">
      <c r="A123" s="14"/>
      <c r="L123" s="6"/>
    </row>
    <row r="124" spans="1:12">
      <c r="A124" s="14"/>
      <c r="L124" s="6"/>
    </row>
    <row r="125" spans="1:12">
      <c r="A125" s="14"/>
      <c r="L125" s="6"/>
    </row>
    <row r="126" spans="1:12">
      <c r="A126" s="14"/>
      <c r="L126" s="6"/>
    </row>
    <row r="127" spans="1:12">
      <c r="A127" s="14"/>
      <c r="L127" s="6"/>
    </row>
    <row r="128" spans="1:12">
      <c r="A128" s="14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</row>
    <row r="129" spans="1:12">
      <c r="A129" s="14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</row>
    <row r="130" spans="1:12">
      <c r="A130" s="14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</row>
    <row r="131" spans="1:12">
      <c r="A131" s="14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</row>
    <row r="132" spans="1:12">
      <c r="A132" s="14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</row>
    <row r="133" spans="1:12">
      <c r="A133" s="14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</row>
    <row r="134" spans="1:12">
      <c r="A134" s="14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</row>
    <row r="135" spans="1:12">
      <c r="A135" s="14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</row>
    <row r="136" spans="1:12">
      <c r="A136" s="14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</row>
    <row r="137" spans="1:12">
      <c r="A137" s="14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</row>
    <row r="138" spans="1:12">
      <c r="A138" s="14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</row>
    <row r="139" spans="1:12">
      <c r="A139" s="14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</row>
    <row r="140" spans="1:12">
      <c r="A140" s="14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</row>
    <row r="141" spans="1:12">
      <c r="A141" s="14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</row>
    <row r="142" spans="1:12">
      <c r="A142" s="14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</row>
    <row r="143" spans="1:12">
      <c r="A143" s="14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</row>
  </sheetData>
  <autoFilter ref="B6:B83"/>
  <customSheetViews>
    <customSheetView guid="{0844CA05-8743-4C94-A064-2B8F7267080E}" showAutoFilter="1">
      <pane ySplit="6" topLeftCell="A7" activePane="bottomLeft" state="frozen"/>
      <selection pane="bottomLeft" activeCell="K10" sqref="K10"/>
      <pageMargins left="0.7" right="0.7" top="0.75" bottom="0.75" header="0.3" footer="0.3"/>
      <pageSetup paperSize="9" orientation="portrait" r:id="rId1"/>
      <autoFilter ref="B1"/>
    </customSheetView>
    <customSheetView guid="{257C13E9-7F11-4D3D-B195-760B62ED7EA1}" showAutoFilter="1">
      <pane ySplit="6" topLeftCell="A7" activePane="bottomLeft" state="frozen"/>
      <selection pane="bottomLeft" activeCell="K10" sqref="K10"/>
      <pageMargins left="0.7" right="0.7" top="0.75" bottom="0.75" header="0.3" footer="0.3"/>
      <pageSetup paperSize="9" orientation="portrait" r:id="rId2"/>
      <autoFilter ref="B1"/>
    </customSheetView>
    <customSheetView guid="{7009FCE3-6810-450D-8A6C-9CEA3E9B616C}" showAutoFilter="1">
      <pane ySplit="5" topLeftCell="A7" activePane="bottomLeft" state="frozen"/>
      <selection pane="bottomLeft" activeCell="K10" sqref="K10"/>
      <pageMargins left="0.7" right="0.7" top="0.75" bottom="0.75" header="0.3" footer="0.3"/>
      <pageSetup paperSize="9" orientation="portrait" r:id="rId3"/>
      <autoFilter ref="B1"/>
    </customSheetView>
  </customSheetViews>
  <mergeCells count="36">
    <mergeCell ref="A3:B3"/>
    <mergeCell ref="C4:F4"/>
    <mergeCell ref="C7:J7"/>
    <mergeCell ref="C10:J10"/>
    <mergeCell ref="G3:H3"/>
    <mergeCell ref="C3:F3"/>
    <mergeCell ref="I4:J4"/>
    <mergeCell ref="I3:J3"/>
    <mergeCell ref="I5:J5"/>
    <mergeCell ref="A5:B5"/>
    <mergeCell ref="A4:B4"/>
    <mergeCell ref="A1:L1"/>
    <mergeCell ref="A2:B2"/>
    <mergeCell ref="C2:F2"/>
    <mergeCell ref="G2:H2"/>
    <mergeCell ref="I2:J2"/>
    <mergeCell ref="K2:L2"/>
    <mergeCell ref="A27:A28"/>
    <mergeCell ref="C36:J36"/>
    <mergeCell ref="C37:J37"/>
    <mergeCell ref="C35:J35"/>
    <mergeCell ref="C30:J30"/>
    <mergeCell ref="C27:J27"/>
    <mergeCell ref="K3:L3"/>
    <mergeCell ref="K4:L4"/>
    <mergeCell ref="K5:L5"/>
    <mergeCell ref="C39:J39"/>
    <mergeCell ref="C32:J32"/>
    <mergeCell ref="C18:J18"/>
    <mergeCell ref="C26:J26"/>
    <mergeCell ref="G4:H4"/>
    <mergeCell ref="C5:F5"/>
    <mergeCell ref="C14:J14"/>
    <mergeCell ref="C25:J25"/>
    <mergeCell ref="C19:J19"/>
    <mergeCell ref="C11:J11"/>
  </mergeCells>
  <pageMargins left="0.7" right="0.7" top="0.75" bottom="0.75" header="0.3" footer="0.3"/>
  <pageSetup paperSize="9" orientation="portrait" r:id="rId4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>
    <tabColor theme="3" tint="0.39997558519241921"/>
  </sheetPr>
  <dimension ref="A1:M144"/>
  <sheetViews>
    <sheetView workbookViewId="0">
      <pane ySplit="6" topLeftCell="A87" activePane="bottomLeft" state="frozen"/>
      <selection pane="bottomLeft" activeCell="E105" sqref="E105"/>
    </sheetView>
  </sheetViews>
  <sheetFormatPr defaultRowHeight="15.75"/>
  <cols>
    <col min="1" max="1" width="11" style="53" customWidth="1"/>
    <col min="2" max="5" width="10.140625" style="16" customWidth="1"/>
    <col min="6" max="6" width="10.5703125" style="16" customWidth="1"/>
    <col min="7" max="7" width="10.140625" style="16" customWidth="1"/>
    <col min="8" max="8" width="10.7109375" style="16" customWidth="1"/>
    <col min="9" max="9" width="11.7109375" style="16" customWidth="1"/>
    <col min="10" max="10" width="13.28515625" style="16" customWidth="1"/>
    <col min="11" max="11" width="13.28515625" style="597" customWidth="1"/>
    <col min="12" max="12" width="47.140625" style="526" customWidth="1"/>
    <col min="13" max="16384" width="9.140625" style="6"/>
  </cols>
  <sheetData>
    <row r="1" spans="1:13" s="3" customFormat="1" ht="30.75" customHeight="1" thickTop="1">
      <c r="A1" s="829" t="s">
        <v>431</v>
      </c>
      <c r="B1" s="830"/>
      <c r="C1" s="830"/>
      <c r="D1" s="830"/>
      <c r="E1" s="830"/>
      <c r="F1" s="830"/>
      <c r="G1" s="830"/>
      <c r="H1" s="830"/>
      <c r="I1" s="830"/>
      <c r="J1" s="830"/>
      <c r="K1" s="830"/>
      <c r="L1" s="831"/>
      <c r="M1" s="2"/>
    </row>
    <row r="2" spans="1:13" ht="20.25" customHeight="1">
      <c r="A2" s="823" t="s">
        <v>157</v>
      </c>
      <c r="B2" s="824"/>
      <c r="C2" s="820">
        <f>(25+115+92)*25</f>
        <v>5800</v>
      </c>
      <c r="D2" s="821"/>
      <c r="E2" s="821"/>
      <c r="F2" s="822"/>
      <c r="G2" s="992" t="s">
        <v>1485</v>
      </c>
      <c r="H2" s="993"/>
      <c r="I2" s="816" t="s">
        <v>158</v>
      </c>
      <c r="J2" s="817"/>
      <c r="K2" s="1295">
        <v>8</v>
      </c>
      <c r="L2" s="1306"/>
      <c r="M2" s="5"/>
    </row>
    <row r="3" spans="1:13" ht="20.25" customHeight="1">
      <c r="A3" s="823" t="s">
        <v>159</v>
      </c>
      <c r="B3" s="824"/>
      <c r="C3" s="820" t="s">
        <v>1411</v>
      </c>
      <c r="D3" s="821"/>
      <c r="E3" s="821"/>
      <c r="F3" s="822"/>
      <c r="G3" s="992" t="s">
        <v>362</v>
      </c>
      <c r="H3" s="993"/>
      <c r="I3" s="816" t="s">
        <v>160</v>
      </c>
      <c r="J3" s="817"/>
      <c r="K3" s="1295">
        <v>112</v>
      </c>
      <c r="L3" s="1306"/>
      <c r="M3" s="5"/>
    </row>
    <row r="4" spans="1:13" ht="20.25" customHeight="1">
      <c r="A4" s="823" t="s">
        <v>161</v>
      </c>
      <c r="B4" s="824"/>
      <c r="C4" s="1036" t="s">
        <v>1506</v>
      </c>
      <c r="D4" s="1037"/>
      <c r="E4" s="1037"/>
      <c r="F4" s="1038"/>
      <c r="G4" s="914" t="s">
        <v>1537</v>
      </c>
      <c r="H4" s="915"/>
      <c r="I4" s="816" t="s">
        <v>162</v>
      </c>
      <c r="J4" s="817"/>
      <c r="K4" s="1295" t="s">
        <v>1236</v>
      </c>
      <c r="L4" s="1306"/>
      <c r="M4" s="5"/>
    </row>
    <row r="5" spans="1:13" ht="33" customHeight="1" thickBot="1">
      <c r="A5" s="849" t="s">
        <v>163</v>
      </c>
      <c r="B5" s="850"/>
      <c r="C5" s="846" t="s">
        <v>1507</v>
      </c>
      <c r="D5" s="847"/>
      <c r="E5" s="847"/>
      <c r="F5" s="848"/>
      <c r="G5" s="1308" t="s">
        <v>1234</v>
      </c>
      <c r="H5" s="1131"/>
      <c r="I5" s="816" t="s">
        <v>255</v>
      </c>
      <c r="J5" s="817"/>
      <c r="K5" s="960" t="s">
        <v>260</v>
      </c>
      <c r="L5" s="1307"/>
      <c r="M5" s="5"/>
    </row>
    <row r="6" spans="1:13" s="3" customFormat="1" ht="39" customHeight="1" thickTop="1" thickBot="1">
      <c r="A6" s="8" t="s">
        <v>0</v>
      </c>
      <c r="B6" s="9" t="s">
        <v>1</v>
      </c>
      <c r="C6" s="9" t="s">
        <v>2</v>
      </c>
      <c r="D6" s="9" t="s">
        <v>3</v>
      </c>
      <c r="E6" s="9" t="s">
        <v>4</v>
      </c>
      <c r="F6" s="9" t="s">
        <v>5</v>
      </c>
      <c r="G6" s="9" t="s">
        <v>6</v>
      </c>
      <c r="H6" s="9" t="s">
        <v>7</v>
      </c>
      <c r="I6" s="9" t="s">
        <v>8</v>
      </c>
      <c r="J6" s="9" t="s">
        <v>9</v>
      </c>
      <c r="K6" s="692" t="s">
        <v>1458</v>
      </c>
      <c r="L6" s="10" t="s">
        <v>10</v>
      </c>
      <c r="M6" s="2"/>
    </row>
    <row r="7" spans="1:13" ht="179.25" customHeight="1" thickTop="1">
      <c r="A7" s="661">
        <v>41678</v>
      </c>
      <c r="B7" s="411" t="s">
        <v>48</v>
      </c>
      <c r="C7" s="1286" t="s">
        <v>472</v>
      </c>
      <c r="D7" s="1177"/>
      <c r="E7" s="1177"/>
      <c r="F7" s="1177"/>
      <c r="G7" s="1177"/>
      <c r="H7" s="1177"/>
      <c r="I7" s="1177"/>
      <c r="J7" s="1177"/>
      <c r="K7" s="683" t="s">
        <v>1072</v>
      </c>
      <c r="L7" s="442" t="s">
        <v>1080</v>
      </c>
    </row>
    <row r="8" spans="1:13" ht="19.5" customHeight="1">
      <c r="A8" s="856">
        <v>41686</v>
      </c>
      <c r="B8" s="1" t="s">
        <v>55</v>
      </c>
      <c r="C8" s="837" t="s">
        <v>84</v>
      </c>
      <c r="D8" s="841"/>
      <c r="E8" s="841"/>
      <c r="F8" s="841"/>
      <c r="G8" s="841"/>
      <c r="H8" s="841"/>
      <c r="I8" s="841"/>
      <c r="J8" s="838"/>
      <c r="K8" s="566"/>
    </row>
    <row r="9" spans="1:13" ht="35.25" customHeight="1">
      <c r="A9" s="857"/>
      <c r="B9" s="1" t="s">
        <v>20</v>
      </c>
      <c r="C9" s="853" t="s">
        <v>473</v>
      </c>
      <c r="D9" s="854"/>
      <c r="E9" s="854"/>
      <c r="F9" s="854"/>
      <c r="G9" s="854"/>
      <c r="H9" s="854"/>
      <c r="I9" s="854"/>
      <c r="J9" s="855"/>
      <c r="K9" s="573"/>
    </row>
    <row r="10" spans="1:13" ht="20.100000000000001" customHeight="1">
      <c r="A10" s="14">
        <v>41699</v>
      </c>
      <c r="B10" s="1" t="s">
        <v>11</v>
      </c>
      <c r="C10" s="57">
        <v>70</v>
      </c>
      <c r="D10" s="49">
        <f>+C10*(100-E10)/100</f>
        <v>70</v>
      </c>
      <c r="E10" s="57">
        <v>0</v>
      </c>
      <c r="F10" s="57"/>
      <c r="G10" s="57">
        <v>160</v>
      </c>
      <c r="H10" s="57"/>
      <c r="I10" s="57"/>
      <c r="J10" s="57"/>
      <c r="K10" s="570"/>
      <c r="L10" s="526" t="s">
        <v>474</v>
      </c>
    </row>
    <row r="11" spans="1:13" ht="20.100000000000001" customHeight="1">
      <c r="A11" s="59">
        <v>41733</v>
      </c>
      <c r="B11" s="60" t="s">
        <v>121</v>
      </c>
      <c r="C11" s="1288" t="s">
        <v>122</v>
      </c>
      <c r="D11" s="1289"/>
      <c r="E11" s="1289"/>
      <c r="F11" s="1289"/>
      <c r="G11" s="1289"/>
      <c r="H11" s="1289"/>
      <c r="I11" s="1289"/>
      <c r="J11" s="1290"/>
      <c r="K11" s="689"/>
      <c r="L11" s="527"/>
    </row>
    <row r="12" spans="1:13" ht="20.100000000000001" customHeight="1">
      <c r="A12" s="14">
        <v>41746</v>
      </c>
      <c r="B12" s="1" t="s">
        <v>274</v>
      </c>
      <c r="C12" s="837" t="s">
        <v>283</v>
      </c>
      <c r="D12" s="841"/>
      <c r="E12" s="841"/>
      <c r="F12" s="841"/>
      <c r="G12" s="841"/>
      <c r="H12" s="841"/>
      <c r="I12" s="841"/>
      <c r="J12" s="838"/>
      <c r="K12" s="566"/>
    </row>
    <row r="13" spans="1:13" ht="20.100000000000001" customHeight="1">
      <c r="A13" s="14">
        <v>41793</v>
      </c>
      <c r="B13" s="1" t="s">
        <v>11</v>
      </c>
      <c r="C13" s="16">
        <v>70</v>
      </c>
      <c r="D13" s="49">
        <f>+C13*(100-E13)/100</f>
        <v>68.599999999999994</v>
      </c>
      <c r="E13" s="16">
        <v>2</v>
      </c>
      <c r="G13" s="16">
        <v>160</v>
      </c>
      <c r="L13" s="526" t="s">
        <v>199</v>
      </c>
    </row>
    <row r="14" spans="1:13">
      <c r="A14" s="14">
        <v>41799</v>
      </c>
      <c r="B14" s="1" t="s">
        <v>116</v>
      </c>
      <c r="D14" s="49"/>
      <c r="H14" s="820" t="s">
        <v>307</v>
      </c>
      <c r="I14" s="821"/>
      <c r="J14" s="822"/>
      <c r="K14" s="563"/>
      <c r="L14" s="526" t="s">
        <v>475</v>
      </c>
    </row>
    <row r="15" spans="1:13" ht="39" customHeight="1">
      <c r="A15" s="14">
        <v>41895</v>
      </c>
      <c r="B15" s="1" t="s">
        <v>20</v>
      </c>
      <c r="C15" s="853" t="s">
        <v>1228</v>
      </c>
      <c r="D15" s="854"/>
      <c r="E15" s="854"/>
      <c r="F15" s="854"/>
      <c r="G15" s="854"/>
      <c r="H15" s="854"/>
      <c r="I15" s="854"/>
      <c r="J15" s="855"/>
      <c r="K15" s="573"/>
    </row>
    <row r="16" spans="1:13">
      <c r="A16" s="14">
        <v>41896</v>
      </c>
      <c r="B16" s="1" t="s">
        <v>20</v>
      </c>
      <c r="C16" s="853" t="s">
        <v>476</v>
      </c>
      <c r="D16" s="854"/>
      <c r="E16" s="854"/>
      <c r="F16" s="854"/>
      <c r="G16" s="854"/>
      <c r="H16" s="854"/>
      <c r="I16" s="854"/>
      <c r="J16" s="855"/>
      <c r="K16" s="573"/>
    </row>
    <row r="17" spans="1:12" ht="24" customHeight="1">
      <c r="A17" s="14">
        <v>41959</v>
      </c>
      <c r="B17" s="1" t="s">
        <v>116</v>
      </c>
      <c r="D17" s="49"/>
      <c r="H17" s="820" t="s">
        <v>351</v>
      </c>
      <c r="I17" s="821"/>
      <c r="J17" s="822"/>
      <c r="K17" s="563"/>
      <c r="L17" s="526" t="s">
        <v>45</v>
      </c>
    </row>
    <row r="18" spans="1:12" ht="20.100000000000001" customHeight="1">
      <c r="A18" s="62">
        <v>41983</v>
      </c>
      <c r="B18" s="63" t="s">
        <v>11</v>
      </c>
      <c r="C18" s="64">
        <v>215</v>
      </c>
      <c r="D18" s="65" t="e">
        <f>+C18*(100-E18)/100</f>
        <v>#VALUE!</v>
      </c>
      <c r="E18" s="64" t="s">
        <v>63</v>
      </c>
      <c r="F18" s="64"/>
      <c r="G18" s="64">
        <v>120</v>
      </c>
      <c r="H18" s="64"/>
      <c r="I18" s="64"/>
      <c r="J18" s="64"/>
      <c r="K18" s="64"/>
      <c r="L18" s="528" t="s">
        <v>354</v>
      </c>
    </row>
    <row r="19" spans="1:12" ht="16.5" thickBot="1">
      <c r="A19" s="17">
        <v>41997</v>
      </c>
      <c r="B19" s="18" t="s">
        <v>20</v>
      </c>
      <c r="C19" s="927" t="s">
        <v>21</v>
      </c>
      <c r="D19" s="928"/>
      <c r="E19" s="928"/>
      <c r="F19" s="928"/>
      <c r="G19" s="928"/>
      <c r="H19" s="928"/>
      <c r="I19" s="928"/>
      <c r="J19" s="929"/>
      <c r="K19" s="591"/>
      <c r="L19" s="155"/>
    </row>
    <row r="20" spans="1:12" ht="39.75" customHeight="1" thickTop="1">
      <c r="A20" s="67">
        <v>42031</v>
      </c>
      <c r="B20" s="68" t="s">
        <v>20</v>
      </c>
      <c r="C20" s="877" t="s">
        <v>367</v>
      </c>
      <c r="D20" s="878"/>
      <c r="E20" s="878"/>
      <c r="F20" s="878"/>
      <c r="G20" s="878"/>
      <c r="H20" s="878"/>
      <c r="I20" s="878"/>
      <c r="J20" s="879"/>
      <c r="K20" s="586"/>
      <c r="L20" s="105"/>
    </row>
    <row r="21" spans="1:12" ht="20.100000000000001" customHeight="1">
      <c r="A21" s="14">
        <v>42036</v>
      </c>
      <c r="B21" s="1" t="s">
        <v>116</v>
      </c>
      <c r="D21" s="49"/>
      <c r="L21" s="526" t="s">
        <v>222</v>
      </c>
    </row>
    <row r="22" spans="1:12">
      <c r="A22" s="14">
        <v>42037</v>
      </c>
      <c r="B22" s="1" t="s">
        <v>20</v>
      </c>
      <c r="C22" s="820" t="s">
        <v>125</v>
      </c>
      <c r="D22" s="821"/>
      <c r="E22" s="821"/>
      <c r="F22" s="821"/>
      <c r="G22" s="821"/>
      <c r="H22" s="821"/>
      <c r="I22" s="821"/>
      <c r="J22" s="822"/>
      <c r="K22" s="563"/>
    </row>
    <row r="23" spans="1:12" ht="20.100000000000001" customHeight="1">
      <c r="A23" s="14">
        <v>42039</v>
      </c>
      <c r="B23" s="1" t="s">
        <v>20</v>
      </c>
      <c r="C23" s="820" t="s">
        <v>125</v>
      </c>
      <c r="D23" s="821"/>
      <c r="E23" s="821"/>
      <c r="F23" s="821"/>
      <c r="G23" s="821"/>
      <c r="H23" s="821"/>
      <c r="I23" s="821"/>
      <c r="J23" s="822"/>
      <c r="K23" s="563"/>
    </row>
    <row r="24" spans="1:12" ht="20.100000000000001" customHeight="1">
      <c r="A24" s="14">
        <v>42043</v>
      </c>
      <c r="B24" s="1" t="s">
        <v>116</v>
      </c>
      <c r="C24" s="1"/>
      <c r="D24" s="49"/>
      <c r="E24" s="1"/>
      <c r="F24" s="1"/>
      <c r="G24" s="1"/>
      <c r="H24" s="820" t="s">
        <v>351</v>
      </c>
      <c r="I24" s="821"/>
      <c r="J24" s="822"/>
      <c r="K24" s="563"/>
      <c r="L24" s="526" t="s">
        <v>45</v>
      </c>
    </row>
    <row r="25" spans="1:12">
      <c r="A25" s="14">
        <v>42075</v>
      </c>
      <c r="B25" s="1" t="s">
        <v>20</v>
      </c>
      <c r="C25" s="820" t="s">
        <v>374</v>
      </c>
      <c r="D25" s="821"/>
      <c r="E25" s="821"/>
      <c r="F25" s="821"/>
      <c r="G25" s="821"/>
      <c r="H25" s="821"/>
      <c r="I25" s="821"/>
      <c r="J25" s="822"/>
      <c r="K25" s="563"/>
    </row>
    <row r="26" spans="1:12">
      <c r="A26" s="14">
        <v>42079</v>
      </c>
      <c r="B26" s="1" t="s">
        <v>20</v>
      </c>
      <c r="C26" s="837" t="s">
        <v>477</v>
      </c>
      <c r="D26" s="841"/>
      <c r="E26" s="841"/>
      <c r="F26" s="841"/>
      <c r="G26" s="841"/>
      <c r="H26" s="841"/>
      <c r="I26" s="841"/>
      <c r="J26" s="838"/>
      <c r="K26" s="566"/>
    </row>
    <row r="27" spans="1:12" ht="20.100000000000001" customHeight="1">
      <c r="A27" s="14">
        <v>42127</v>
      </c>
      <c r="B27" s="1" t="s">
        <v>11</v>
      </c>
      <c r="C27" s="16">
        <v>125</v>
      </c>
      <c r="D27" s="49">
        <f>+C27*(100-E27)/100</f>
        <v>117.5</v>
      </c>
      <c r="E27" s="16">
        <v>6</v>
      </c>
      <c r="G27" s="16">
        <v>160</v>
      </c>
      <c r="H27" s="1"/>
      <c r="I27" s="1"/>
      <c r="J27" s="1"/>
      <c r="K27" s="623"/>
      <c r="L27" s="526" t="s">
        <v>376</v>
      </c>
    </row>
    <row r="28" spans="1:12" ht="20.100000000000001" customHeight="1">
      <c r="A28" s="14">
        <v>42135</v>
      </c>
      <c r="B28" s="1" t="s">
        <v>116</v>
      </c>
      <c r="C28" s="1"/>
      <c r="D28" s="49"/>
      <c r="E28" s="1"/>
      <c r="F28" s="1"/>
      <c r="G28" s="1"/>
      <c r="H28" s="820" t="s">
        <v>351</v>
      </c>
      <c r="I28" s="821"/>
      <c r="J28" s="822"/>
      <c r="K28" s="563"/>
      <c r="L28" s="526" t="s">
        <v>45</v>
      </c>
    </row>
    <row r="29" spans="1:12" ht="20.100000000000001" customHeight="1">
      <c r="A29" s="62">
        <v>42291</v>
      </c>
      <c r="B29" s="63" t="s">
        <v>11</v>
      </c>
      <c r="C29" s="64">
        <v>410</v>
      </c>
      <c r="D29" s="65" t="e">
        <f>+C29*(100-E29)/100</f>
        <v>#VALUE!</v>
      </c>
      <c r="E29" s="64" t="s">
        <v>63</v>
      </c>
      <c r="F29" s="64"/>
      <c r="G29" s="64">
        <v>180</v>
      </c>
      <c r="H29" s="64"/>
      <c r="I29" s="64"/>
      <c r="J29" s="64"/>
      <c r="K29" s="64"/>
      <c r="L29" s="528" t="s">
        <v>402</v>
      </c>
    </row>
    <row r="30" spans="1:12" ht="20.100000000000001" customHeight="1">
      <c r="A30" s="221">
        <v>42314</v>
      </c>
      <c r="B30" s="16" t="s">
        <v>116</v>
      </c>
      <c r="D30" s="49">
        <f>+C30*(100-E30)/100</f>
        <v>0</v>
      </c>
      <c r="H30" s="820" t="s">
        <v>351</v>
      </c>
      <c r="I30" s="821"/>
      <c r="J30" s="822"/>
      <c r="K30" s="563"/>
      <c r="L30" s="526" t="s">
        <v>45</v>
      </c>
    </row>
    <row r="31" spans="1:12" ht="20.100000000000001" customHeight="1" thickBot="1">
      <c r="A31" s="330">
        <v>42353</v>
      </c>
      <c r="B31" s="331" t="s">
        <v>11</v>
      </c>
      <c r="C31" s="336">
        <v>290</v>
      </c>
      <c r="D31" s="337" t="e">
        <f>+C31*(100-E31)/100</f>
        <v>#VALUE!</v>
      </c>
      <c r="E31" s="336" t="s">
        <v>63</v>
      </c>
      <c r="F31" s="336"/>
      <c r="G31" s="336">
        <v>125</v>
      </c>
      <c r="H31" s="336"/>
      <c r="I31" s="336"/>
      <c r="J31" s="336"/>
      <c r="K31" s="336"/>
      <c r="L31" s="529" t="s">
        <v>888</v>
      </c>
    </row>
    <row r="32" spans="1:12" ht="16.5" thickTop="1">
      <c r="A32" s="67">
        <v>42425</v>
      </c>
      <c r="B32" s="68" t="s">
        <v>20</v>
      </c>
      <c r="C32" s="1015" t="s">
        <v>21</v>
      </c>
      <c r="D32" s="1016"/>
      <c r="E32" s="1016"/>
      <c r="F32" s="1016"/>
      <c r="G32" s="1016"/>
      <c r="H32" s="1016"/>
      <c r="I32" s="1016"/>
      <c r="J32" s="1017"/>
      <c r="K32" s="620"/>
      <c r="L32" s="105"/>
    </row>
    <row r="33" spans="1:12" ht="20.100000000000001" customHeight="1">
      <c r="A33" s="324">
        <v>42455</v>
      </c>
      <c r="B33" s="325" t="s">
        <v>20</v>
      </c>
      <c r="C33" s="837" t="s">
        <v>21</v>
      </c>
      <c r="D33" s="841"/>
      <c r="E33" s="841"/>
      <c r="F33" s="841"/>
      <c r="G33" s="841"/>
      <c r="H33" s="841"/>
      <c r="I33" s="841"/>
      <c r="J33" s="838"/>
      <c r="K33" s="566"/>
      <c r="L33" s="525"/>
    </row>
    <row r="34" spans="1:12" ht="29.25" customHeight="1">
      <c r="A34" s="216">
        <v>42465</v>
      </c>
      <c r="B34" s="217" t="s">
        <v>116</v>
      </c>
      <c r="C34" s="217"/>
      <c r="D34" s="49"/>
      <c r="E34" s="217"/>
      <c r="F34" s="217"/>
      <c r="G34" s="217"/>
      <c r="H34" s="217">
        <v>1895</v>
      </c>
      <c r="I34" s="217">
        <v>25</v>
      </c>
      <c r="J34" s="217"/>
      <c r="K34" s="623"/>
      <c r="L34" s="526" t="s">
        <v>930</v>
      </c>
    </row>
    <row r="35" spans="1:12">
      <c r="A35" s="14">
        <v>42477</v>
      </c>
      <c r="B35" s="220" t="s">
        <v>20</v>
      </c>
      <c r="C35" s="837" t="s">
        <v>125</v>
      </c>
      <c r="D35" s="841"/>
      <c r="E35" s="841"/>
      <c r="F35" s="841"/>
      <c r="G35" s="841"/>
      <c r="H35" s="841"/>
      <c r="I35" s="841"/>
      <c r="J35" s="838"/>
      <c r="K35" s="566"/>
    </row>
    <row r="36" spans="1:12">
      <c r="A36" s="14">
        <v>42481</v>
      </c>
      <c r="B36" s="220" t="s">
        <v>20</v>
      </c>
      <c r="C36" s="837" t="s">
        <v>21</v>
      </c>
      <c r="D36" s="841"/>
      <c r="E36" s="841"/>
      <c r="F36" s="841"/>
      <c r="G36" s="841"/>
      <c r="H36" s="841"/>
      <c r="I36" s="841"/>
      <c r="J36" s="838"/>
      <c r="K36" s="566"/>
    </row>
    <row r="37" spans="1:12">
      <c r="A37" s="14">
        <v>42487</v>
      </c>
      <c r="B37" s="222" t="s">
        <v>20</v>
      </c>
      <c r="C37" s="837" t="s">
        <v>125</v>
      </c>
      <c r="D37" s="841"/>
      <c r="E37" s="841"/>
      <c r="F37" s="841"/>
      <c r="G37" s="841"/>
      <c r="H37" s="841"/>
      <c r="I37" s="841"/>
      <c r="J37" s="838"/>
      <c r="K37" s="566"/>
    </row>
    <row r="38" spans="1:12">
      <c r="A38" s="14">
        <v>42496</v>
      </c>
      <c r="B38" s="1" t="s">
        <v>11</v>
      </c>
      <c r="C38" s="1">
        <v>115</v>
      </c>
      <c r="D38" s="49">
        <f>+C38*(100-E38)/100</f>
        <v>103.5</v>
      </c>
      <c r="E38" s="1">
        <v>10</v>
      </c>
      <c r="F38" s="1"/>
      <c r="G38" s="1">
        <v>180</v>
      </c>
      <c r="H38" s="1"/>
      <c r="I38" s="1"/>
      <c r="J38" s="1"/>
      <c r="K38" s="623"/>
      <c r="L38" s="526" t="s">
        <v>940</v>
      </c>
    </row>
    <row r="39" spans="1:12" ht="20.100000000000001" customHeight="1">
      <c r="A39" s="14">
        <v>42518</v>
      </c>
      <c r="B39" s="223" t="s">
        <v>20</v>
      </c>
      <c r="C39" s="837" t="s">
        <v>374</v>
      </c>
      <c r="D39" s="841"/>
      <c r="E39" s="841"/>
      <c r="F39" s="841"/>
      <c r="G39" s="841"/>
      <c r="H39" s="841"/>
      <c r="I39" s="841"/>
      <c r="J39" s="838"/>
      <c r="K39" s="566"/>
    </row>
    <row r="40" spans="1:12" ht="20.100000000000001" customHeight="1">
      <c r="A40" s="14">
        <v>42583</v>
      </c>
      <c r="B40" s="1" t="s">
        <v>116</v>
      </c>
      <c r="C40" s="1"/>
      <c r="D40" s="49"/>
      <c r="E40" s="1"/>
      <c r="F40" s="1"/>
      <c r="G40" s="1"/>
      <c r="H40" s="1007" t="s">
        <v>973</v>
      </c>
      <c r="I40" s="1008"/>
      <c r="J40" s="1009"/>
      <c r="K40" s="614"/>
      <c r="L40" s="526" t="s">
        <v>45</v>
      </c>
    </row>
    <row r="41" spans="1:12">
      <c r="A41" s="14">
        <v>42624</v>
      </c>
      <c r="B41" s="1" t="s">
        <v>11</v>
      </c>
      <c r="C41" s="1">
        <v>135</v>
      </c>
      <c r="D41" s="49">
        <f>+C41*(100-E41)/100</f>
        <v>114.75</v>
      </c>
      <c r="E41" s="1">
        <v>15</v>
      </c>
      <c r="F41" s="1"/>
      <c r="G41" s="1">
        <v>150</v>
      </c>
      <c r="H41" s="1"/>
      <c r="I41" s="1"/>
      <c r="J41" s="1"/>
      <c r="K41" s="623"/>
      <c r="L41" s="526" t="s">
        <v>983</v>
      </c>
    </row>
    <row r="42" spans="1:12" ht="20.100000000000001" customHeight="1">
      <c r="A42" s="239">
        <v>42662</v>
      </c>
      <c r="B42" s="240" t="s">
        <v>20</v>
      </c>
      <c r="C42" s="895" t="s">
        <v>999</v>
      </c>
      <c r="D42" s="896"/>
      <c r="E42" s="896"/>
      <c r="F42" s="896"/>
      <c r="G42" s="896"/>
      <c r="H42" s="896"/>
      <c r="I42" s="896"/>
      <c r="J42" s="897"/>
      <c r="K42" s="582"/>
    </row>
    <row r="43" spans="1:12" ht="20.100000000000001" customHeight="1">
      <c r="A43" s="14">
        <v>42669</v>
      </c>
      <c r="B43" s="1" t="s">
        <v>20</v>
      </c>
      <c r="C43" s="895" t="s">
        <v>999</v>
      </c>
      <c r="D43" s="896"/>
      <c r="E43" s="896"/>
      <c r="F43" s="896"/>
      <c r="G43" s="896"/>
      <c r="H43" s="896"/>
      <c r="I43" s="896"/>
      <c r="J43" s="897"/>
      <c r="K43" s="582"/>
    </row>
    <row r="44" spans="1:12" ht="20.100000000000001" customHeight="1" thickBot="1">
      <c r="A44" s="257">
        <v>42735</v>
      </c>
      <c r="B44" s="18" t="s">
        <v>11</v>
      </c>
      <c r="C44" s="258">
        <v>80</v>
      </c>
      <c r="D44" s="193">
        <f>+C44*(100-E44)/100</f>
        <v>68</v>
      </c>
      <c r="E44" s="258">
        <v>15</v>
      </c>
      <c r="F44" s="258"/>
      <c r="G44" s="258">
        <v>208</v>
      </c>
      <c r="H44" s="258"/>
      <c r="I44" s="258"/>
      <c r="J44" s="258"/>
      <c r="K44" s="258"/>
      <c r="L44" s="155" t="s">
        <v>919</v>
      </c>
    </row>
    <row r="45" spans="1:12" ht="20.100000000000001" customHeight="1" thickTop="1">
      <c r="A45" s="67">
        <v>42786</v>
      </c>
      <c r="B45" s="68" t="s">
        <v>11</v>
      </c>
      <c r="C45" s="261">
        <v>95</v>
      </c>
      <c r="D45" s="262">
        <f>+C45*(100-E45)/100</f>
        <v>80.75</v>
      </c>
      <c r="E45" s="261">
        <v>15</v>
      </c>
      <c r="F45" s="261"/>
      <c r="G45" s="261">
        <v>194</v>
      </c>
      <c r="H45" s="261"/>
      <c r="I45" s="261"/>
      <c r="J45" s="261"/>
      <c r="K45" s="706"/>
      <c r="L45" s="530" t="s">
        <v>983</v>
      </c>
    </row>
    <row r="46" spans="1:12" ht="20.100000000000001" customHeight="1">
      <c r="A46" s="14">
        <v>42793</v>
      </c>
      <c r="B46" s="1" t="s">
        <v>11</v>
      </c>
      <c r="C46" s="177">
        <v>95</v>
      </c>
      <c r="D46" s="179">
        <f>+C46*(100-E46)/100</f>
        <v>80.75</v>
      </c>
      <c r="E46" s="177">
        <v>15</v>
      </c>
      <c r="F46" s="177"/>
      <c r="G46" s="177">
        <v>200</v>
      </c>
      <c r="H46" s="177"/>
      <c r="I46" s="177"/>
      <c r="J46" s="177"/>
      <c r="K46" s="177"/>
      <c r="L46" s="526" t="s">
        <v>983</v>
      </c>
    </row>
    <row r="47" spans="1:12">
      <c r="A47" s="14">
        <v>42946</v>
      </c>
      <c r="B47" s="1" t="s">
        <v>116</v>
      </c>
      <c r="C47" s="177"/>
      <c r="D47" s="179"/>
      <c r="E47" s="177"/>
      <c r="F47" s="177"/>
      <c r="G47" s="177"/>
      <c r="H47" s="177">
        <v>4700</v>
      </c>
      <c r="I47" s="177">
        <v>45</v>
      </c>
      <c r="J47" s="177"/>
      <c r="K47" s="177"/>
      <c r="L47" s="526" t="s">
        <v>1141</v>
      </c>
    </row>
    <row r="48" spans="1:12" ht="20.100000000000001" customHeight="1">
      <c r="A48" s="14">
        <v>43065</v>
      </c>
      <c r="B48" s="1" t="s">
        <v>11</v>
      </c>
      <c r="C48" s="177">
        <v>80</v>
      </c>
      <c r="D48" s="179">
        <f>+C48*(100-E48)/100</f>
        <v>64</v>
      </c>
      <c r="E48" s="177">
        <v>20</v>
      </c>
      <c r="F48" s="177"/>
      <c r="G48" s="177">
        <v>210</v>
      </c>
      <c r="H48" s="177"/>
      <c r="I48" s="177"/>
      <c r="J48" s="177"/>
      <c r="K48" s="177"/>
      <c r="L48" s="526" t="s">
        <v>983</v>
      </c>
    </row>
    <row r="49" spans="1:12" ht="19.5" customHeight="1" thickBot="1">
      <c r="A49" s="447">
        <v>43067</v>
      </c>
      <c r="B49" s="142" t="s">
        <v>116</v>
      </c>
      <c r="C49" s="142"/>
      <c r="D49" s="40"/>
      <c r="E49" s="142"/>
      <c r="F49" s="142"/>
      <c r="G49" s="142"/>
      <c r="H49" s="345">
        <v>4475</v>
      </c>
      <c r="I49" s="345">
        <v>83</v>
      </c>
      <c r="J49" s="142"/>
      <c r="K49" s="142"/>
      <c r="L49" s="531" t="s">
        <v>1189</v>
      </c>
    </row>
    <row r="50" spans="1:12" ht="16.5" thickTop="1">
      <c r="A50" s="67">
        <v>43161</v>
      </c>
      <c r="B50" s="300" t="s">
        <v>11</v>
      </c>
      <c r="C50" s="261">
        <v>75</v>
      </c>
      <c r="D50" s="262">
        <f>+C50*(100-E50)/100</f>
        <v>60</v>
      </c>
      <c r="E50" s="261">
        <v>20</v>
      </c>
      <c r="F50" s="261"/>
      <c r="G50" s="261">
        <v>160</v>
      </c>
      <c r="H50" s="261"/>
      <c r="I50" s="261"/>
      <c r="J50" s="261"/>
      <c r="K50" s="261"/>
      <c r="L50" s="105" t="s">
        <v>993</v>
      </c>
    </row>
    <row r="51" spans="1:12">
      <c r="A51" s="14">
        <v>43181</v>
      </c>
      <c r="B51" s="1" t="s">
        <v>116</v>
      </c>
      <c r="C51" s="177"/>
      <c r="D51" s="179"/>
      <c r="E51" s="177"/>
      <c r="F51" s="177"/>
      <c r="G51" s="177"/>
      <c r="H51" s="177">
        <v>4900</v>
      </c>
      <c r="I51" s="177">
        <v>66</v>
      </c>
      <c r="J51" s="177"/>
      <c r="K51" s="177"/>
      <c r="L51" s="526" t="s">
        <v>1210</v>
      </c>
    </row>
    <row r="52" spans="1:12" ht="60.75" customHeight="1">
      <c r="A52" s="14">
        <v>43198</v>
      </c>
      <c r="B52" s="1" t="s">
        <v>20</v>
      </c>
      <c r="C52" s="895" t="s">
        <v>1216</v>
      </c>
      <c r="D52" s="896"/>
      <c r="E52" s="896"/>
      <c r="F52" s="896"/>
      <c r="G52" s="896"/>
      <c r="H52" s="896"/>
      <c r="I52" s="896"/>
      <c r="J52" s="897"/>
      <c r="K52" s="581"/>
      <c r="L52" s="452" t="s">
        <v>1217</v>
      </c>
    </row>
    <row r="53" spans="1:12" ht="63.75" customHeight="1">
      <c r="A53" s="14">
        <v>43203</v>
      </c>
      <c r="B53" s="1" t="s">
        <v>20</v>
      </c>
      <c r="C53" s="983" t="s">
        <v>1224</v>
      </c>
      <c r="D53" s="984"/>
      <c r="E53" s="984"/>
      <c r="F53" s="984"/>
      <c r="G53" s="984"/>
      <c r="H53" s="984"/>
      <c r="I53" s="984"/>
      <c r="J53" s="985"/>
      <c r="K53" s="636"/>
      <c r="L53" s="452" t="s">
        <v>1223</v>
      </c>
    </row>
    <row r="54" spans="1:12" ht="64.5" customHeight="1">
      <c r="A54" s="14">
        <v>43206</v>
      </c>
      <c r="B54" s="1" t="s">
        <v>20</v>
      </c>
      <c r="C54" s="895" t="s">
        <v>1229</v>
      </c>
      <c r="D54" s="896"/>
      <c r="E54" s="896"/>
      <c r="F54" s="896"/>
      <c r="G54" s="896"/>
      <c r="H54" s="896"/>
      <c r="I54" s="896"/>
      <c r="J54" s="897"/>
      <c r="K54" s="581"/>
      <c r="L54" s="452" t="s">
        <v>1225</v>
      </c>
    </row>
    <row r="55" spans="1:12">
      <c r="A55" s="38">
        <v>43209</v>
      </c>
      <c r="B55" s="39" t="s">
        <v>116</v>
      </c>
      <c r="C55" s="182"/>
      <c r="D55" s="183"/>
      <c r="E55" s="182"/>
      <c r="F55" s="182"/>
      <c r="G55" s="182"/>
      <c r="H55" s="182">
        <v>4310</v>
      </c>
      <c r="I55" s="182">
        <v>66</v>
      </c>
      <c r="J55" s="182"/>
      <c r="K55" s="182"/>
      <c r="L55" s="109" t="s">
        <v>1230</v>
      </c>
    </row>
    <row r="56" spans="1:12" ht="20.100000000000001" customHeight="1">
      <c r="A56" s="14">
        <v>43213</v>
      </c>
      <c r="B56" s="1" t="s">
        <v>11</v>
      </c>
      <c r="C56" s="177">
        <v>65</v>
      </c>
      <c r="D56" s="179">
        <f t="shared" ref="D56:D73" si="0">+C56*(100-E56)/100</f>
        <v>48.75</v>
      </c>
      <c r="E56" s="177">
        <v>25</v>
      </c>
      <c r="F56" s="177"/>
      <c r="G56" s="177">
        <v>140</v>
      </c>
      <c r="H56" s="177"/>
      <c r="I56" s="177"/>
      <c r="J56" s="177"/>
      <c r="K56" s="177"/>
      <c r="L56" s="526" t="s">
        <v>1231</v>
      </c>
    </row>
    <row r="57" spans="1:12" ht="33.75" customHeight="1">
      <c r="A57" s="14">
        <v>43216</v>
      </c>
      <c r="B57" s="1" t="s">
        <v>20</v>
      </c>
      <c r="C57" s="895" t="s">
        <v>1232</v>
      </c>
      <c r="D57" s="896"/>
      <c r="E57" s="896"/>
      <c r="F57" s="896"/>
      <c r="G57" s="896"/>
      <c r="H57" s="896"/>
      <c r="I57" s="896"/>
      <c r="J57" s="897"/>
      <c r="K57" s="582"/>
    </row>
    <row r="58" spans="1:12" ht="49.5" customHeight="1">
      <c r="A58" s="410">
        <v>43223</v>
      </c>
      <c r="B58" s="411" t="s">
        <v>27</v>
      </c>
      <c r="C58" s="1116" t="s">
        <v>1233</v>
      </c>
      <c r="D58" s="1117"/>
      <c r="E58" s="1117"/>
      <c r="F58" s="1117"/>
      <c r="G58" s="1117"/>
      <c r="H58" s="1117"/>
      <c r="I58" s="1117"/>
      <c r="J58" s="1118"/>
      <c r="K58" s="658"/>
      <c r="L58" s="453" t="s">
        <v>1072</v>
      </c>
    </row>
    <row r="59" spans="1:12">
      <c r="A59" s="14">
        <v>43231</v>
      </c>
      <c r="B59" s="1" t="s">
        <v>11</v>
      </c>
      <c r="C59" s="177">
        <v>85</v>
      </c>
      <c r="D59" s="179">
        <f t="shared" si="0"/>
        <v>68</v>
      </c>
      <c r="E59" s="177">
        <v>20</v>
      </c>
      <c r="F59" s="177"/>
      <c r="G59" s="177">
        <v>140</v>
      </c>
      <c r="H59" s="177"/>
      <c r="I59" s="177"/>
      <c r="J59" s="177"/>
      <c r="K59" s="177"/>
      <c r="L59" s="526" t="s">
        <v>1199</v>
      </c>
    </row>
    <row r="60" spans="1:12">
      <c r="A60" s="14">
        <v>43241</v>
      </c>
      <c r="B60" s="1" t="s">
        <v>116</v>
      </c>
      <c r="C60" s="177"/>
      <c r="D60" s="179"/>
      <c r="E60" s="177"/>
      <c r="F60" s="177"/>
      <c r="G60" s="177"/>
      <c r="H60" s="177">
        <v>4550</v>
      </c>
      <c r="I60" s="177">
        <v>26</v>
      </c>
      <c r="J60" s="177"/>
      <c r="K60" s="177"/>
      <c r="L60" s="526" t="s">
        <v>1238</v>
      </c>
    </row>
    <row r="61" spans="1:12">
      <c r="A61" s="38">
        <v>43325</v>
      </c>
      <c r="B61" s="39" t="s">
        <v>11</v>
      </c>
      <c r="C61" s="182">
        <v>105</v>
      </c>
      <c r="D61" s="183">
        <f t="shared" si="0"/>
        <v>84</v>
      </c>
      <c r="E61" s="182">
        <v>20</v>
      </c>
      <c r="F61" s="182" t="s">
        <v>63</v>
      </c>
      <c r="G61" s="182">
        <v>130</v>
      </c>
      <c r="H61" s="182"/>
      <c r="I61" s="182"/>
      <c r="J61" s="182"/>
      <c r="K61" s="182"/>
      <c r="L61" s="109" t="s">
        <v>1199</v>
      </c>
    </row>
    <row r="62" spans="1:12">
      <c r="A62" s="14">
        <v>43345</v>
      </c>
      <c r="B62" s="1" t="s">
        <v>20</v>
      </c>
      <c r="C62" s="931" t="s">
        <v>1288</v>
      </c>
      <c r="D62" s="932"/>
      <c r="E62" s="932"/>
      <c r="F62" s="932"/>
      <c r="G62" s="932"/>
      <c r="H62" s="932"/>
      <c r="I62" s="932"/>
      <c r="J62" s="933"/>
      <c r="K62" s="599"/>
    </row>
    <row r="63" spans="1:12">
      <c r="A63" s="38">
        <v>43356</v>
      </c>
      <c r="B63" s="39" t="s">
        <v>11</v>
      </c>
      <c r="C63" s="182">
        <v>50</v>
      </c>
      <c r="D63" s="183">
        <f t="shared" si="0"/>
        <v>40</v>
      </c>
      <c r="E63" s="182">
        <v>20</v>
      </c>
      <c r="F63" s="182"/>
      <c r="G63" s="182">
        <v>130</v>
      </c>
      <c r="H63" s="182"/>
      <c r="I63" s="182"/>
      <c r="J63" s="182"/>
      <c r="K63" s="182"/>
      <c r="L63" s="109" t="s">
        <v>1199</v>
      </c>
    </row>
    <row r="64" spans="1:12" ht="20.100000000000001" customHeight="1">
      <c r="A64" s="38">
        <v>43358</v>
      </c>
      <c r="B64" s="39" t="s">
        <v>116</v>
      </c>
      <c r="C64" s="182"/>
      <c r="D64" s="183"/>
      <c r="E64" s="182"/>
      <c r="F64" s="182"/>
      <c r="G64" s="182"/>
      <c r="H64" s="1218" t="s">
        <v>221</v>
      </c>
      <c r="I64" s="1232"/>
      <c r="J64" s="182"/>
      <c r="K64" s="182"/>
      <c r="L64" s="109" t="s">
        <v>1291</v>
      </c>
    </row>
    <row r="65" spans="1:12" ht="20.100000000000001" customHeight="1">
      <c r="A65" s="38">
        <v>43365</v>
      </c>
      <c r="B65" s="39" t="s">
        <v>11</v>
      </c>
      <c r="C65" s="1218" t="s">
        <v>1294</v>
      </c>
      <c r="D65" s="1231"/>
      <c r="E65" s="1231"/>
      <c r="F65" s="1231"/>
      <c r="G65" s="1231"/>
      <c r="H65" s="1231"/>
      <c r="I65" s="1231"/>
      <c r="J65" s="1232"/>
      <c r="K65" s="678"/>
      <c r="L65" s="109"/>
    </row>
    <row r="66" spans="1:12" ht="20.100000000000001" customHeight="1">
      <c r="A66" s="14">
        <v>43400</v>
      </c>
      <c r="B66" s="1" t="s">
        <v>11</v>
      </c>
      <c r="C66" s="177">
        <v>85</v>
      </c>
      <c r="D66" s="179">
        <f t="shared" si="0"/>
        <v>68</v>
      </c>
      <c r="E66" s="177">
        <v>20</v>
      </c>
      <c r="F66" s="177"/>
      <c r="G66" s="177">
        <v>140</v>
      </c>
      <c r="H66" s="177"/>
      <c r="I66" s="177"/>
      <c r="J66" s="177"/>
      <c r="K66" s="177"/>
      <c r="L66" s="526" t="s">
        <v>1199</v>
      </c>
    </row>
    <row r="67" spans="1:12" ht="20.100000000000001" customHeight="1">
      <c r="A67" s="14">
        <v>43416</v>
      </c>
      <c r="B67" s="1" t="s">
        <v>116</v>
      </c>
      <c r="C67" s="177"/>
      <c r="D67" s="179"/>
      <c r="E67" s="177"/>
      <c r="F67" s="177"/>
      <c r="G67" s="177"/>
      <c r="H67" s="177">
        <v>5465</v>
      </c>
      <c r="I67" s="177">
        <v>28</v>
      </c>
      <c r="J67" s="177"/>
      <c r="K67" s="177"/>
      <c r="L67" s="526" t="s">
        <v>1315</v>
      </c>
    </row>
    <row r="68" spans="1:12" ht="20.100000000000001" customHeight="1" thickBot="1">
      <c r="A68" s="32">
        <v>43449</v>
      </c>
      <c r="B68" s="33" t="s">
        <v>11</v>
      </c>
      <c r="C68" s="353">
        <v>75</v>
      </c>
      <c r="D68" s="188">
        <f t="shared" si="0"/>
        <v>56.25</v>
      </c>
      <c r="E68" s="353">
        <v>25</v>
      </c>
      <c r="F68" s="353"/>
      <c r="G68" s="353">
        <v>175</v>
      </c>
      <c r="H68" s="353"/>
      <c r="I68" s="353"/>
      <c r="J68" s="353"/>
      <c r="K68" s="353"/>
      <c r="L68" s="147" t="s">
        <v>1332</v>
      </c>
    </row>
    <row r="69" spans="1:12" ht="20.100000000000001" customHeight="1" thickTop="1">
      <c r="A69" s="504">
        <v>43564</v>
      </c>
      <c r="B69" s="506" t="s">
        <v>11</v>
      </c>
      <c r="C69" s="266">
        <v>70</v>
      </c>
      <c r="D69" s="267">
        <f t="shared" si="0"/>
        <v>38.5</v>
      </c>
      <c r="E69" s="266">
        <v>45</v>
      </c>
      <c r="F69" s="266" t="s">
        <v>63</v>
      </c>
      <c r="G69" s="266">
        <v>155</v>
      </c>
      <c r="H69" s="266"/>
      <c r="I69" s="266"/>
      <c r="J69" s="266"/>
      <c r="K69" s="266"/>
      <c r="L69" s="170" t="s">
        <v>1366</v>
      </c>
    </row>
    <row r="70" spans="1:12" ht="20.100000000000001" customHeight="1">
      <c r="A70" s="38">
        <v>43571</v>
      </c>
      <c r="B70" s="39" t="s">
        <v>11</v>
      </c>
      <c r="C70" s="182">
        <v>15</v>
      </c>
      <c r="D70" s="183">
        <f t="shared" si="0"/>
        <v>12</v>
      </c>
      <c r="E70" s="182">
        <v>20</v>
      </c>
      <c r="F70" s="182"/>
      <c r="G70" s="182">
        <v>155</v>
      </c>
      <c r="H70" s="182"/>
      <c r="I70" s="182"/>
      <c r="J70" s="182"/>
      <c r="K70" s="182"/>
      <c r="L70" s="109" t="s">
        <v>1366</v>
      </c>
    </row>
    <row r="71" spans="1:12" ht="20.100000000000001" customHeight="1">
      <c r="A71" s="14">
        <v>43572</v>
      </c>
      <c r="B71" s="1" t="s">
        <v>116</v>
      </c>
      <c r="C71" s="177"/>
      <c r="D71" s="179"/>
      <c r="E71" s="177"/>
      <c r="F71" s="177"/>
      <c r="G71" s="177"/>
      <c r="H71" s="177">
        <v>5555</v>
      </c>
      <c r="I71" s="177">
        <v>30</v>
      </c>
      <c r="J71" s="177"/>
      <c r="K71" s="177"/>
      <c r="L71" s="526" t="s">
        <v>1368</v>
      </c>
    </row>
    <row r="72" spans="1:12">
      <c r="A72" s="14">
        <v>43639</v>
      </c>
      <c r="B72" s="1" t="s">
        <v>11</v>
      </c>
      <c r="C72" s="177">
        <v>55</v>
      </c>
      <c r="D72" s="179">
        <f t="shared" si="0"/>
        <v>30.25</v>
      </c>
      <c r="E72" s="177">
        <v>45</v>
      </c>
      <c r="F72" s="177"/>
      <c r="G72" s="177">
        <v>150</v>
      </c>
      <c r="H72" s="177"/>
      <c r="I72" s="177"/>
      <c r="J72" s="177"/>
      <c r="K72" s="177"/>
      <c r="L72" s="526" t="s">
        <v>17</v>
      </c>
    </row>
    <row r="73" spans="1:12" ht="20.100000000000001" customHeight="1">
      <c r="A73" s="14">
        <v>43785</v>
      </c>
      <c r="B73" s="1" t="s">
        <v>11</v>
      </c>
      <c r="C73" s="177">
        <v>75</v>
      </c>
      <c r="D73" s="179">
        <f t="shared" si="0"/>
        <v>56.25</v>
      </c>
      <c r="E73" s="177">
        <v>25</v>
      </c>
      <c r="F73" s="177"/>
      <c r="G73" s="177">
        <v>180</v>
      </c>
      <c r="H73" s="177"/>
      <c r="I73" s="177"/>
      <c r="J73" s="177"/>
      <c r="K73" s="177"/>
      <c r="L73" s="526" t="s">
        <v>1199</v>
      </c>
    </row>
    <row r="74" spans="1:12" ht="42" customHeight="1">
      <c r="A74" s="14">
        <v>43788</v>
      </c>
      <c r="B74" s="1" t="s">
        <v>30</v>
      </c>
      <c r="C74" s="983" t="s">
        <v>1386</v>
      </c>
      <c r="D74" s="984"/>
      <c r="E74" s="984"/>
      <c r="F74" s="984"/>
      <c r="G74" s="984"/>
      <c r="H74" s="984"/>
      <c r="I74" s="984"/>
      <c r="J74" s="985"/>
      <c r="K74" s="637"/>
    </row>
    <row r="75" spans="1:12" ht="19.5" customHeight="1">
      <c r="A75" s="14">
        <v>43819</v>
      </c>
      <c r="B75" s="1"/>
      <c r="C75" s="177"/>
      <c r="D75" s="179"/>
      <c r="E75" s="177"/>
      <c r="F75" s="177"/>
      <c r="G75" s="177"/>
      <c r="H75" s="177">
        <v>5545</v>
      </c>
      <c r="I75" s="177">
        <v>34</v>
      </c>
      <c r="J75" s="177"/>
      <c r="K75" s="177"/>
      <c r="L75" s="535" t="s">
        <v>1393</v>
      </c>
    </row>
    <row r="76" spans="1:12">
      <c r="A76" s="14">
        <v>43840</v>
      </c>
      <c r="B76" s="1" t="s">
        <v>11</v>
      </c>
      <c r="C76" s="177">
        <v>60</v>
      </c>
      <c r="D76" s="179">
        <f t="shared" ref="D76:D138" si="1">+C76*(100-E76)/100</f>
        <v>45</v>
      </c>
      <c r="E76" s="177">
        <v>25</v>
      </c>
      <c r="F76" s="177" t="s">
        <v>63</v>
      </c>
      <c r="G76" s="177">
        <v>170</v>
      </c>
      <c r="H76" s="177"/>
      <c r="I76" s="177"/>
      <c r="J76" s="177"/>
      <c r="K76" s="177"/>
      <c r="L76" s="542" t="s">
        <v>1199</v>
      </c>
    </row>
    <row r="77" spans="1:12">
      <c r="A77" s="14">
        <v>43855</v>
      </c>
      <c r="B77" s="1" t="s">
        <v>20</v>
      </c>
      <c r="C77" s="892" t="s">
        <v>1330</v>
      </c>
      <c r="D77" s="893"/>
      <c r="E77" s="893"/>
      <c r="F77" s="893"/>
      <c r="G77" s="893"/>
      <c r="H77" s="893"/>
      <c r="I77" s="893"/>
      <c r="J77" s="894"/>
      <c r="K77" s="580"/>
    </row>
    <row r="78" spans="1:12">
      <c r="A78" s="14">
        <v>43891</v>
      </c>
      <c r="B78" s="1" t="s">
        <v>11</v>
      </c>
      <c r="C78" s="177">
        <v>55</v>
      </c>
      <c r="D78" s="179">
        <f t="shared" si="1"/>
        <v>33</v>
      </c>
      <c r="E78" s="177">
        <v>40</v>
      </c>
      <c r="F78" s="177" t="s">
        <v>63</v>
      </c>
      <c r="G78" s="177">
        <v>156</v>
      </c>
      <c r="H78" s="177"/>
      <c r="I78" s="177"/>
      <c r="J78" s="177"/>
      <c r="K78" s="177"/>
      <c r="L78" s="526" t="s">
        <v>1241</v>
      </c>
    </row>
    <row r="79" spans="1:12">
      <c r="A79" s="559">
        <v>43920</v>
      </c>
      <c r="B79" s="544" t="s">
        <v>4</v>
      </c>
      <c r="C79" s="545"/>
      <c r="D79" s="546"/>
      <c r="E79" s="545">
        <v>40</v>
      </c>
      <c r="F79" s="545"/>
      <c r="G79" s="545"/>
      <c r="H79" s="545"/>
      <c r="I79" s="545"/>
      <c r="J79" s="545"/>
      <c r="K79" s="545"/>
      <c r="L79" s="549"/>
    </row>
    <row r="80" spans="1:12" ht="23.25" customHeight="1">
      <c r="A80" s="14">
        <v>43929</v>
      </c>
      <c r="B80" s="1" t="s">
        <v>55</v>
      </c>
      <c r="C80" s="895" t="s">
        <v>1416</v>
      </c>
      <c r="D80" s="932"/>
      <c r="E80" s="932"/>
      <c r="F80" s="932"/>
      <c r="G80" s="932"/>
      <c r="H80" s="932"/>
      <c r="I80" s="932"/>
      <c r="J80" s="933"/>
      <c r="K80" s="599"/>
    </row>
    <row r="81" spans="1:12" ht="24" customHeight="1">
      <c r="A81" s="14">
        <v>43951</v>
      </c>
      <c r="B81" s="1" t="s">
        <v>30</v>
      </c>
      <c r="C81" s="895" t="s">
        <v>1434</v>
      </c>
      <c r="D81" s="932"/>
      <c r="E81" s="932"/>
      <c r="F81" s="932"/>
      <c r="G81" s="932"/>
      <c r="H81" s="932"/>
      <c r="I81" s="932"/>
      <c r="J81" s="933"/>
      <c r="K81" s="599"/>
    </row>
    <row r="82" spans="1:12" ht="21.75" customHeight="1">
      <c r="A82" s="559">
        <v>43951</v>
      </c>
      <c r="B82" s="544" t="s">
        <v>4</v>
      </c>
      <c r="C82" s="545"/>
      <c r="D82" s="546"/>
      <c r="E82" s="545">
        <v>40</v>
      </c>
      <c r="F82" s="545"/>
      <c r="G82" s="545"/>
      <c r="H82" s="545"/>
      <c r="I82" s="545"/>
      <c r="J82" s="545"/>
      <c r="K82" s="545"/>
      <c r="L82" s="549"/>
    </row>
    <row r="83" spans="1:12" ht="46.5" customHeight="1">
      <c r="A83" s="14">
        <v>43978</v>
      </c>
      <c r="B83" s="1" t="s">
        <v>20</v>
      </c>
      <c r="C83" s="983" t="s">
        <v>1440</v>
      </c>
      <c r="D83" s="984"/>
      <c r="E83" s="984"/>
      <c r="F83" s="984"/>
      <c r="G83" s="984"/>
      <c r="H83" s="984"/>
      <c r="I83" s="984"/>
      <c r="J83" s="985"/>
      <c r="K83" s="637"/>
    </row>
    <row r="84" spans="1:12" s="52" customFormat="1" ht="21.75" customHeight="1">
      <c r="A84" s="559">
        <v>43981</v>
      </c>
      <c r="B84" s="544" t="s">
        <v>4</v>
      </c>
      <c r="C84" s="545"/>
      <c r="D84" s="546"/>
      <c r="E84" s="545">
        <v>40</v>
      </c>
      <c r="F84" s="545"/>
      <c r="G84" s="545"/>
      <c r="H84" s="545"/>
      <c r="I84" s="545"/>
      <c r="J84" s="545"/>
      <c r="K84" s="545"/>
      <c r="L84" s="549"/>
    </row>
    <row r="85" spans="1:12" ht="31.5" customHeight="1">
      <c r="A85" s="14">
        <v>43987</v>
      </c>
      <c r="B85" s="1" t="s">
        <v>20</v>
      </c>
      <c r="C85" s="983" t="s">
        <v>1439</v>
      </c>
      <c r="D85" s="984"/>
      <c r="E85" s="984"/>
      <c r="F85" s="984"/>
      <c r="G85" s="984"/>
      <c r="H85" s="984"/>
      <c r="I85" s="984"/>
      <c r="J85" s="985"/>
      <c r="K85" s="637"/>
    </row>
    <row r="86" spans="1:12" ht="18" customHeight="1">
      <c r="A86" s="559">
        <v>44012</v>
      </c>
      <c r="B86" s="544" t="s">
        <v>4</v>
      </c>
      <c r="C86" s="545"/>
      <c r="D86" s="546"/>
      <c r="E86" s="545">
        <v>40</v>
      </c>
      <c r="F86" s="545"/>
      <c r="G86" s="545"/>
      <c r="H86" s="545"/>
      <c r="I86" s="545"/>
      <c r="J86" s="545"/>
      <c r="K86" s="545"/>
      <c r="L86" s="549"/>
    </row>
    <row r="87" spans="1:12" ht="20.100000000000001" customHeight="1">
      <c r="A87" s="56">
        <v>44018</v>
      </c>
      <c r="B87" s="82" t="s">
        <v>20</v>
      </c>
      <c r="C87" s="1026" t="s">
        <v>1446</v>
      </c>
      <c r="D87" s="1027"/>
      <c r="E87" s="1027"/>
      <c r="F87" s="1027"/>
      <c r="G87" s="1027"/>
      <c r="H87" s="1027"/>
      <c r="I87" s="1027"/>
      <c r="J87" s="1028"/>
      <c r="K87" s="624"/>
      <c r="L87" s="557"/>
    </row>
    <row r="88" spans="1:12">
      <c r="A88" s="14">
        <v>44022</v>
      </c>
      <c r="B88" s="1" t="s">
        <v>11</v>
      </c>
      <c r="C88" s="177">
        <v>57</v>
      </c>
      <c r="D88" s="179">
        <f t="shared" si="1"/>
        <v>34.200000000000003</v>
      </c>
      <c r="E88" s="177">
        <v>40</v>
      </c>
      <c r="F88" s="177" t="s">
        <v>63</v>
      </c>
      <c r="G88" s="177">
        <v>110</v>
      </c>
      <c r="H88" s="177"/>
      <c r="I88" s="177"/>
      <c r="J88" s="177"/>
      <c r="K88" s="177"/>
      <c r="L88" s="555" t="s">
        <v>1445</v>
      </c>
    </row>
    <row r="89" spans="1:12">
      <c r="A89" s="732">
        <v>44052</v>
      </c>
      <c r="B89" s="182" t="s">
        <v>116</v>
      </c>
      <c r="C89" s="182"/>
      <c r="D89" s="183" t="s">
        <v>279</v>
      </c>
      <c r="E89" s="182"/>
      <c r="F89" s="182"/>
      <c r="G89" s="182"/>
      <c r="H89" s="182">
        <v>5525</v>
      </c>
      <c r="I89" s="182">
        <v>100</v>
      </c>
      <c r="J89" s="182"/>
      <c r="K89" s="182"/>
      <c r="L89" s="186" t="s">
        <v>1477</v>
      </c>
    </row>
    <row r="90" spans="1:12">
      <c r="A90" s="732">
        <v>44070</v>
      </c>
      <c r="B90" s="182" t="s">
        <v>116</v>
      </c>
      <c r="C90" s="182"/>
      <c r="D90" s="183" t="s">
        <v>279</v>
      </c>
      <c r="E90" s="182"/>
      <c r="F90" s="182"/>
      <c r="G90" s="182"/>
      <c r="H90" s="182">
        <v>5460</v>
      </c>
      <c r="I90" s="182">
        <v>100</v>
      </c>
      <c r="J90" s="182"/>
      <c r="K90" s="182"/>
      <c r="L90" s="186" t="s">
        <v>1477</v>
      </c>
    </row>
    <row r="91" spans="1:12" ht="20.100000000000001" customHeight="1">
      <c r="A91" s="14">
        <v>44187</v>
      </c>
      <c r="B91" s="1" t="s">
        <v>116</v>
      </c>
      <c r="C91" s="177"/>
      <c r="D91" s="179" t="s">
        <v>279</v>
      </c>
      <c r="E91" s="177"/>
      <c r="F91" s="177"/>
      <c r="G91" s="177"/>
      <c r="H91" s="177">
        <v>5250</v>
      </c>
      <c r="I91" s="177">
        <v>100</v>
      </c>
      <c r="J91" s="177"/>
      <c r="K91" s="177"/>
    </row>
    <row r="92" spans="1:12" ht="20.100000000000001" customHeight="1">
      <c r="A92" s="14">
        <v>44188</v>
      </c>
      <c r="B92" s="1" t="s">
        <v>30</v>
      </c>
      <c r="C92" s="892" t="s">
        <v>1491</v>
      </c>
      <c r="D92" s="893"/>
      <c r="E92" s="893"/>
      <c r="F92" s="893"/>
      <c r="G92" s="893"/>
      <c r="H92" s="893"/>
      <c r="I92" s="893"/>
      <c r="J92" s="894"/>
      <c r="K92" s="177"/>
    </row>
    <row r="93" spans="1:12">
      <c r="A93" s="14">
        <v>44208</v>
      </c>
      <c r="B93" s="1" t="s">
        <v>30</v>
      </c>
      <c r="C93" s="892" t="s">
        <v>1499</v>
      </c>
      <c r="D93" s="893"/>
      <c r="E93" s="893"/>
      <c r="F93" s="893"/>
      <c r="G93" s="893"/>
      <c r="H93" s="893"/>
      <c r="I93" s="893"/>
      <c r="J93" s="894"/>
      <c r="K93" s="177"/>
    </row>
    <row r="94" spans="1:12">
      <c r="A94" s="38">
        <v>44213</v>
      </c>
      <c r="B94" s="39" t="s">
        <v>116</v>
      </c>
      <c r="C94" s="182"/>
      <c r="D94" s="183" t="s">
        <v>279</v>
      </c>
      <c r="E94" s="182"/>
      <c r="F94" s="182"/>
      <c r="G94" s="182"/>
      <c r="H94" s="182">
        <v>5510</v>
      </c>
      <c r="I94" s="182">
        <v>83</v>
      </c>
      <c r="J94" s="182"/>
      <c r="K94" s="182"/>
      <c r="L94" s="109" t="s">
        <v>1502</v>
      </c>
    </row>
    <row r="95" spans="1:12" ht="47.25" customHeight="1">
      <c r="A95" s="14">
        <v>44223</v>
      </c>
      <c r="B95" s="1" t="s">
        <v>20</v>
      </c>
      <c r="C95" s="895" t="s">
        <v>1508</v>
      </c>
      <c r="D95" s="896"/>
      <c r="E95" s="896"/>
      <c r="F95" s="896"/>
      <c r="G95" s="896"/>
      <c r="H95" s="896"/>
      <c r="I95" s="896"/>
      <c r="J95" s="897"/>
      <c r="K95" s="177"/>
    </row>
    <row r="96" spans="1:12">
      <c r="A96" s="14">
        <v>44229</v>
      </c>
      <c r="B96" s="1" t="s">
        <v>116</v>
      </c>
      <c r="C96" s="177"/>
      <c r="D96" s="179" t="s">
        <v>279</v>
      </c>
      <c r="E96" s="177"/>
      <c r="F96" s="177"/>
      <c r="G96" s="177"/>
      <c r="H96" s="177">
        <v>4860</v>
      </c>
      <c r="I96" s="177">
        <v>79</v>
      </c>
      <c r="J96" s="177"/>
      <c r="K96" s="177"/>
      <c r="L96" s="751" t="s">
        <v>45</v>
      </c>
    </row>
    <row r="97" spans="1:12">
      <c r="A97" s="14">
        <v>44252</v>
      </c>
      <c r="B97" s="1" t="s">
        <v>20</v>
      </c>
      <c r="C97" s="931" t="s">
        <v>1513</v>
      </c>
      <c r="D97" s="932"/>
      <c r="E97" s="932"/>
      <c r="F97" s="932"/>
      <c r="G97" s="932"/>
      <c r="H97" s="932"/>
      <c r="I97" s="932"/>
      <c r="J97" s="933"/>
      <c r="K97" s="177"/>
    </row>
    <row r="98" spans="1:12" ht="20.100000000000001" customHeight="1">
      <c r="A98" s="14">
        <v>44282</v>
      </c>
      <c r="B98" s="1" t="s">
        <v>20</v>
      </c>
      <c r="C98" s="931" t="s">
        <v>1515</v>
      </c>
      <c r="D98" s="932"/>
      <c r="E98" s="932"/>
      <c r="F98" s="932"/>
      <c r="G98" s="932"/>
      <c r="H98" s="932"/>
      <c r="I98" s="932"/>
      <c r="J98" s="933"/>
      <c r="K98" s="177"/>
    </row>
    <row r="99" spans="1:12" ht="20.100000000000001" customHeight="1">
      <c r="A99" s="14">
        <v>44358</v>
      </c>
      <c r="B99" s="1" t="s">
        <v>116</v>
      </c>
      <c r="C99" s="177"/>
      <c r="D99" s="179"/>
      <c r="E99" s="177"/>
      <c r="F99" s="177"/>
      <c r="G99" s="177"/>
      <c r="H99" s="177">
        <v>5280</v>
      </c>
      <c r="I99" s="177">
        <v>94</v>
      </c>
      <c r="J99" s="177"/>
      <c r="K99" s="177"/>
      <c r="L99" s="778" t="s">
        <v>45</v>
      </c>
    </row>
    <row r="100" spans="1:12" ht="20.25" customHeight="1">
      <c r="A100" s="14">
        <v>44441</v>
      </c>
      <c r="B100" s="1" t="s">
        <v>20</v>
      </c>
      <c r="C100" s="892" t="s">
        <v>145</v>
      </c>
      <c r="D100" s="893"/>
      <c r="E100" s="893"/>
      <c r="F100" s="893"/>
      <c r="G100" s="893"/>
      <c r="H100" s="893"/>
      <c r="I100" s="893"/>
      <c r="J100" s="894"/>
      <c r="K100" s="177"/>
    </row>
    <row r="101" spans="1:12" ht="20.100000000000001" customHeight="1">
      <c r="A101" s="14">
        <v>44446</v>
      </c>
      <c r="B101" s="1" t="s">
        <v>20</v>
      </c>
      <c r="C101" s="892" t="s">
        <v>1330</v>
      </c>
      <c r="D101" s="893"/>
      <c r="E101" s="893"/>
      <c r="F101" s="893"/>
      <c r="G101" s="893"/>
      <c r="H101" s="893"/>
      <c r="I101" s="893"/>
      <c r="J101" s="894"/>
      <c r="K101" s="177"/>
    </row>
    <row r="102" spans="1:12">
      <c r="A102" s="14">
        <v>44448</v>
      </c>
      <c r="B102" s="1" t="s">
        <v>116</v>
      </c>
      <c r="C102" s="177"/>
      <c r="D102" s="179">
        <f t="shared" si="1"/>
        <v>0</v>
      </c>
      <c r="E102" s="177"/>
      <c r="F102" s="177"/>
      <c r="G102" s="177"/>
      <c r="H102" s="177">
        <v>5535</v>
      </c>
      <c r="I102" s="177">
        <v>100</v>
      </c>
      <c r="J102" s="177"/>
      <c r="K102" s="177"/>
      <c r="L102" s="526" t="s">
        <v>45</v>
      </c>
    </row>
    <row r="103" spans="1:12" ht="20.100000000000001" customHeight="1">
      <c r="A103" s="14"/>
      <c r="B103" s="1"/>
      <c r="C103" s="177"/>
      <c r="D103" s="179">
        <f t="shared" si="1"/>
        <v>0</v>
      </c>
      <c r="E103" s="177"/>
      <c r="F103" s="177"/>
      <c r="G103" s="177"/>
      <c r="H103" s="177"/>
      <c r="I103" s="177"/>
      <c r="J103" s="177"/>
      <c r="K103" s="177"/>
    </row>
    <row r="104" spans="1:12" ht="20.100000000000001" customHeight="1">
      <c r="A104" s="14"/>
      <c r="B104" s="1"/>
      <c r="C104" s="177"/>
      <c r="D104" s="179">
        <f t="shared" si="1"/>
        <v>0</v>
      </c>
      <c r="E104" s="177"/>
      <c r="F104" s="177"/>
      <c r="G104" s="177"/>
      <c r="H104" s="177"/>
      <c r="I104" s="177"/>
      <c r="J104" s="177"/>
      <c r="K104" s="177"/>
    </row>
    <row r="105" spans="1:12" ht="20.100000000000001" customHeight="1">
      <c r="A105" s="14"/>
      <c r="B105" s="1"/>
      <c r="C105" s="177"/>
      <c r="D105" s="179">
        <f t="shared" si="1"/>
        <v>0</v>
      </c>
      <c r="E105" s="177"/>
      <c r="F105" s="177"/>
      <c r="G105" s="177"/>
      <c r="H105" s="177"/>
      <c r="I105" s="177"/>
      <c r="J105" s="177"/>
      <c r="K105" s="177"/>
    </row>
    <row r="106" spans="1:12" ht="20.100000000000001" customHeight="1">
      <c r="A106" s="14"/>
      <c r="B106" s="1"/>
      <c r="C106" s="177"/>
      <c r="D106" s="179">
        <f t="shared" si="1"/>
        <v>0</v>
      </c>
      <c r="E106" s="177"/>
      <c r="F106" s="177"/>
      <c r="G106" s="177"/>
      <c r="H106" s="177"/>
      <c r="I106" s="177"/>
      <c r="J106" s="177"/>
      <c r="K106" s="177"/>
    </row>
    <row r="107" spans="1:12" ht="20.100000000000001" customHeight="1">
      <c r="A107" s="14"/>
      <c r="B107" s="1"/>
      <c r="C107" s="177"/>
      <c r="D107" s="179">
        <f t="shared" si="1"/>
        <v>0</v>
      </c>
      <c r="E107" s="177"/>
      <c r="F107" s="177"/>
      <c r="G107" s="177"/>
      <c r="H107" s="177"/>
      <c r="I107" s="177"/>
      <c r="J107" s="177"/>
      <c r="K107" s="177"/>
    </row>
    <row r="108" spans="1:12" ht="20.100000000000001" customHeight="1">
      <c r="A108" s="14"/>
      <c r="B108" s="1"/>
      <c r="C108" s="177"/>
      <c r="D108" s="179">
        <f t="shared" si="1"/>
        <v>0</v>
      </c>
      <c r="E108" s="177"/>
      <c r="F108" s="177"/>
      <c r="G108" s="177"/>
      <c r="H108" s="177"/>
      <c r="I108" s="177"/>
      <c r="J108" s="177"/>
      <c r="K108" s="177"/>
    </row>
    <row r="109" spans="1:12" ht="20.100000000000001" customHeight="1">
      <c r="A109" s="14"/>
      <c r="B109" s="1"/>
      <c r="C109" s="177"/>
      <c r="D109" s="179">
        <f t="shared" si="1"/>
        <v>0</v>
      </c>
      <c r="E109" s="177"/>
      <c r="F109" s="177"/>
      <c r="G109" s="177"/>
      <c r="H109" s="177"/>
      <c r="I109" s="177"/>
      <c r="J109" s="177"/>
      <c r="K109" s="177"/>
    </row>
    <row r="110" spans="1:12" ht="20.100000000000001" customHeight="1">
      <c r="A110" s="14"/>
      <c r="B110" s="1"/>
      <c r="C110" s="177"/>
      <c r="D110" s="179">
        <f t="shared" si="1"/>
        <v>0</v>
      </c>
      <c r="E110" s="177"/>
      <c r="F110" s="177"/>
      <c r="G110" s="177"/>
      <c r="H110" s="177"/>
      <c r="I110" s="177"/>
      <c r="J110" s="177"/>
      <c r="K110" s="177"/>
    </row>
    <row r="111" spans="1:12">
      <c r="A111" s="14"/>
      <c r="B111" s="1"/>
      <c r="C111" s="177"/>
      <c r="D111" s="179">
        <f t="shared" si="1"/>
        <v>0</v>
      </c>
      <c r="E111" s="177"/>
      <c r="F111" s="177"/>
      <c r="G111" s="177"/>
      <c r="H111" s="177"/>
      <c r="I111" s="177"/>
      <c r="J111" s="177"/>
      <c r="K111" s="177"/>
    </row>
    <row r="112" spans="1:12" ht="20.100000000000001" customHeight="1">
      <c r="A112" s="14"/>
      <c r="B112" s="1"/>
      <c r="C112" s="177"/>
      <c r="D112" s="179">
        <f t="shared" si="1"/>
        <v>0</v>
      </c>
      <c r="E112" s="177"/>
      <c r="F112" s="177"/>
      <c r="G112" s="177"/>
      <c r="H112" s="177"/>
      <c r="I112" s="177"/>
      <c r="J112" s="177"/>
      <c r="K112" s="177"/>
    </row>
    <row r="113" spans="1:11">
      <c r="A113" s="14"/>
      <c r="B113" s="1"/>
      <c r="C113" s="177"/>
      <c r="D113" s="179">
        <f t="shared" si="1"/>
        <v>0</v>
      </c>
      <c r="E113" s="177"/>
      <c r="F113" s="177"/>
      <c r="G113" s="177"/>
      <c r="H113" s="177"/>
      <c r="I113" s="177"/>
      <c r="J113" s="177"/>
      <c r="K113" s="177"/>
    </row>
    <row r="114" spans="1:11">
      <c r="A114" s="14"/>
      <c r="B114" s="1"/>
      <c r="C114" s="177"/>
      <c r="D114" s="179">
        <f t="shared" si="1"/>
        <v>0</v>
      </c>
      <c r="E114" s="177"/>
      <c r="F114" s="177"/>
      <c r="G114" s="177"/>
      <c r="H114" s="177"/>
      <c r="I114" s="177"/>
      <c r="J114" s="177"/>
      <c r="K114" s="177"/>
    </row>
    <row r="115" spans="1:11">
      <c r="A115" s="14"/>
      <c r="B115" s="1"/>
      <c r="C115" s="177"/>
      <c r="D115" s="179">
        <f t="shared" si="1"/>
        <v>0</v>
      </c>
      <c r="E115" s="177"/>
      <c r="F115" s="177"/>
      <c r="G115" s="177"/>
      <c r="H115" s="177"/>
      <c r="I115" s="177"/>
      <c r="J115" s="177"/>
      <c r="K115" s="177"/>
    </row>
    <row r="116" spans="1:11">
      <c r="A116" s="14"/>
      <c r="B116" s="1"/>
      <c r="C116" s="177"/>
      <c r="D116" s="179">
        <f t="shared" si="1"/>
        <v>0</v>
      </c>
      <c r="E116" s="177"/>
      <c r="F116" s="177"/>
      <c r="G116" s="177"/>
      <c r="H116" s="177"/>
      <c r="I116" s="177"/>
      <c r="J116" s="177"/>
      <c r="K116" s="177"/>
    </row>
    <row r="117" spans="1:11">
      <c r="A117" s="14"/>
      <c r="B117" s="1"/>
      <c r="C117" s="177"/>
      <c r="D117" s="179">
        <f t="shared" si="1"/>
        <v>0</v>
      </c>
      <c r="E117" s="177"/>
      <c r="F117" s="177"/>
      <c r="G117" s="177"/>
      <c r="H117" s="177"/>
      <c r="I117" s="177"/>
      <c r="J117" s="177"/>
      <c r="K117" s="177"/>
    </row>
    <row r="118" spans="1:11">
      <c r="A118" s="14"/>
      <c r="C118" s="177"/>
      <c r="D118" s="179">
        <f t="shared" si="1"/>
        <v>0</v>
      </c>
      <c r="E118" s="177"/>
      <c r="F118" s="177"/>
      <c r="G118" s="177"/>
      <c r="H118" s="177"/>
      <c r="I118" s="177"/>
      <c r="J118" s="177"/>
      <c r="K118" s="177"/>
    </row>
    <row r="119" spans="1:11">
      <c r="A119" s="14"/>
      <c r="C119" s="177"/>
      <c r="D119" s="179">
        <f t="shared" si="1"/>
        <v>0</v>
      </c>
      <c r="E119" s="177"/>
      <c r="F119" s="177"/>
      <c r="G119" s="177"/>
      <c r="H119" s="177"/>
      <c r="I119" s="177"/>
      <c r="J119" s="177"/>
      <c r="K119" s="177"/>
    </row>
    <row r="120" spans="1:11">
      <c r="A120" s="14"/>
      <c r="C120" s="177"/>
      <c r="D120" s="179">
        <f t="shared" si="1"/>
        <v>0</v>
      </c>
      <c r="E120" s="177"/>
      <c r="F120" s="177"/>
      <c r="G120" s="177"/>
      <c r="H120" s="177"/>
      <c r="I120" s="177"/>
      <c r="J120" s="177"/>
      <c r="K120" s="177"/>
    </row>
    <row r="121" spans="1:11">
      <c r="A121" s="14"/>
      <c r="C121" s="177"/>
      <c r="D121" s="179">
        <f t="shared" si="1"/>
        <v>0</v>
      </c>
      <c r="E121" s="177"/>
      <c r="F121" s="177"/>
      <c r="G121" s="177"/>
      <c r="H121" s="177"/>
      <c r="I121" s="177"/>
      <c r="J121" s="177"/>
      <c r="K121" s="177"/>
    </row>
    <row r="122" spans="1:11">
      <c r="A122" s="14"/>
      <c r="C122" s="177"/>
      <c r="D122" s="179">
        <f t="shared" si="1"/>
        <v>0</v>
      </c>
      <c r="E122" s="177"/>
      <c r="F122" s="177"/>
      <c r="G122" s="177"/>
      <c r="H122" s="177"/>
      <c r="I122" s="177"/>
      <c r="J122" s="177"/>
      <c r="K122" s="177"/>
    </row>
    <row r="123" spans="1:11">
      <c r="A123" s="14"/>
      <c r="C123" s="177"/>
      <c r="D123" s="179">
        <f t="shared" si="1"/>
        <v>0</v>
      </c>
      <c r="E123" s="177"/>
      <c r="F123" s="177"/>
      <c r="G123" s="177"/>
      <c r="H123" s="177"/>
      <c r="I123" s="177"/>
      <c r="J123" s="177"/>
      <c r="K123" s="177"/>
    </row>
    <row r="124" spans="1:11">
      <c r="A124" s="14"/>
      <c r="C124" s="177"/>
      <c r="D124" s="179">
        <f t="shared" si="1"/>
        <v>0</v>
      </c>
      <c r="E124" s="177"/>
      <c r="F124" s="177"/>
      <c r="G124" s="177"/>
      <c r="H124" s="177"/>
      <c r="I124" s="177"/>
      <c r="J124" s="177"/>
      <c r="K124" s="177"/>
    </row>
    <row r="125" spans="1:11">
      <c r="A125" s="14"/>
      <c r="C125" s="177"/>
      <c r="D125" s="179">
        <f t="shared" si="1"/>
        <v>0</v>
      </c>
      <c r="E125" s="177"/>
      <c r="F125" s="177"/>
      <c r="G125" s="177"/>
      <c r="H125" s="177"/>
      <c r="I125" s="177"/>
      <c r="J125" s="177"/>
      <c r="K125" s="177"/>
    </row>
    <row r="126" spans="1:11">
      <c r="A126" s="14"/>
      <c r="C126" s="177"/>
      <c r="D126" s="179">
        <f t="shared" si="1"/>
        <v>0</v>
      </c>
      <c r="E126" s="177"/>
      <c r="F126" s="177"/>
      <c r="G126" s="177"/>
      <c r="H126" s="177"/>
      <c r="I126" s="177"/>
      <c r="J126" s="177"/>
      <c r="K126" s="177"/>
    </row>
    <row r="127" spans="1:11">
      <c r="A127" s="14"/>
      <c r="C127" s="177"/>
      <c r="D127" s="179">
        <f t="shared" si="1"/>
        <v>0</v>
      </c>
      <c r="E127" s="177"/>
      <c r="F127" s="177"/>
      <c r="G127" s="177"/>
      <c r="H127" s="177"/>
      <c r="I127" s="177"/>
      <c r="J127" s="177"/>
      <c r="K127" s="177"/>
    </row>
    <row r="128" spans="1:11">
      <c r="A128" s="14"/>
      <c r="C128" s="177"/>
      <c r="D128" s="179">
        <f t="shared" si="1"/>
        <v>0</v>
      </c>
      <c r="E128" s="177"/>
      <c r="F128" s="177"/>
      <c r="G128" s="177"/>
      <c r="H128" s="177"/>
      <c r="I128" s="177"/>
      <c r="J128" s="177"/>
      <c r="K128" s="177"/>
    </row>
    <row r="129" spans="1:11">
      <c r="A129" s="14"/>
      <c r="C129" s="177"/>
      <c r="D129" s="179">
        <f t="shared" si="1"/>
        <v>0</v>
      </c>
      <c r="E129" s="177"/>
      <c r="F129" s="177"/>
      <c r="G129" s="177"/>
      <c r="H129" s="177"/>
      <c r="I129" s="177"/>
      <c r="J129" s="177"/>
      <c r="K129" s="177"/>
    </row>
    <row r="130" spans="1:11">
      <c r="A130" s="14"/>
      <c r="C130" s="177"/>
      <c r="D130" s="179">
        <f t="shared" si="1"/>
        <v>0</v>
      </c>
      <c r="E130" s="177"/>
      <c r="F130" s="177"/>
      <c r="G130" s="177"/>
      <c r="H130" s="177"/>
      <c r="I130" s="177"/>
      <c r="J130" s="177"/>
      <c r="K130" s="177"/>
    </row>
    <row r="131" spans="1:11">
      <c r="A131" s="14"/>
      <c r="C131" s="177"/>
      <c r="D131" s="179">
        <f t="shared" si="1"/>
        <v>0</v>
      </c>
      <c r="E131" s="177"/>
      <c r="F131" s="177"/>
      <c r="G131" s="177"/>
      <c r="H131" s="177"/>
      <c r="I131" s="177"/>
      <c r="J131" s="177"/>
      <c r="K131" s="177"/>
    </row>
    <row r="132" spans="1:11">
      <c r="A132" s="14"/>
      <c r="C132" s="177"/>
      <c r="D132" s="179">
        <f t="shared" si="1"/>
        <v>0</v>
      </c>
      <c r="E132" s="177"/>
      <c r="F132" s="177"/>
      <c r="G132" s="177"/>
      <c r="H132" s="177"/>
      <c r="I132" s="177"/>
      <c r="J132" s="177"/>
      <c r="K132" s="177"/>
    </row>
    <row r="133" spans="1:11">
      <c r="A133" s="14"/>
      <c r="C133" s="177"/>
      <c r="D133" s="179">
        <f t="shared" si="1"/>
        <v>0</v>
      </c>
      <c r="E133" s="177"/>
      <c r="F133" s="177"/>
      <c r="G133" s="177"/>
      <c r="H133" s="177"/>
      <c r="I133" s="177"/>
      <c r="J133" s="177"/>
      <c r="K133" s="177"/>
    </row>
    <row r="134" spans="1:11">
      <c r="A134" s="14"/>
      <c r="C134" s="177"/>
      <c r="D134" s="179">
        <f t="shared" si="1"/>
        <v>0</v>
      </c>
      <c r="E134" s="177"/>
      <c r="F134" s="177"/>
      <c r="G134" s="177"/>
      <c r="H134" s="177"/>
      <c r="I134" s="177"/>
      <c r="J134" s="177"/>
      <c r="K134" s="177"/>
    </row>
    <row r="135" spans="1:11">
      <c r="A135" s="14"/>
      <c r="C135" s="177"/>
      <c r="D135" s="179">
        <f t="shared" si="1"/>
        <v>0</v>
      </c>
      <c r="E135" s="177"/>
      <c r="F135" s="177"/>
      <c r="G135" s="177"/>
      <c r="H135" s="177"/>
      <c r="I135" s="177"/>
      <c r="J135" s="177"/>
      <c r="K135" s="177"/>
    </row>
    <row r="136" spans="1:11">
      <c r="A136" s="14"/>
      <c r="C136" s="177"/>
      <c r="D136" s="179">
        <f t="shared" si="1"/>
        <v>0</v>
      </c>
      <c r="E136" s="177"/>
      <c r="F136" s="177"/>
      <c r="G136" s="177"/>
      <c r="H136" s="177"/>
      <c r="I136" s="177"/>
      <c r="J136" s="177"/>
      <c r="K136" s="177"/>
    </row>
    <row r="137" spans="1:11">
      <c r="A137" s="14"/>
      <c r="C137" s="177"/>
      <c r="D137" s="179">
        <f t="shared" si="1"/>
        <v>0</v>
      </c>
      <c r="E137" s="177"/>
      <c r="F137" s="177"/>
      <c r="G137" s="177"/>
      <c r="H137" s="177"/>
      <c r="I137" s="177"/>
      <c r="J137" s="177"/>
      <c r="K137" s="177"/>
    </row>
    <row r="138" spans="1:11">
      <c r="A138" s="14"/>
      <c r="C138" s="177"/>
      <c r="D138" s="179">
        <f t="shared" si="1"/>
        <v>0</v>
      </c>
      <c r="E138" s="177"/>
      <c r="F138" s="177"/>
      <c r="G138" s="177"/>
      <c r="H138" s="177"/>
      <c r="I138" s="177"/>
      <c r="J138" s="177"/>
      <c r="K138" s="177"/>
    </row>
    <row r="139" spans="1:11">
      <c r="A139" s="14"/>
    </row>
    <row r="140" spans="1:11">
      <c r="A140" s="14"/>
    </row>
    <row r="141" spans="1:11">
      <c r="A141" s="14"/>
    </row>
    <row r="142" spans="1:11">
      <c r="A142" s="14"/>
    </row>
    <row r="143" spans="1:11">
      <c r="A143" s="14"/>
    </row>
    <row r="144" spans="1:11">
      <c r="A144" s="14"/>
    </row>
  </sheetData>
  <autoFilter ref="B6:B14"/>
  <customSheetViews>
    <customSheetView guid="{0844CA05-8743-4C94-A064-2B8F7267080E}">
      <pane ySplit="6" topLeftCell="A7" activePane="bottomLeft" state="frozen"/>
      <selection pane="bottomLeft" activeCell="C7" sqref="C7:J7"/>
      <pageMargins left="0.7" right="0.7" top="0.75" bottom="0.75" header="0.3" footer="0.3"/>
      <pageSetup orientation="portrait" r:id="rId1"/>
    </customSheetView>
    <customSheetView guid="{257C13E9-7F11-4D3D-B195-760B62ED7EA1}">
      <pane ySplit="6" topLeftCell="A7" activePane="bottomLeft" state="frozen"/>
      <selection pane="bottomLeft" activeCell="C7" sqref="C7:J7"/>
      <pageMargins left="0.7" right="0.7" top="0.75" bottom="0.75" header="0.3" footer="0.3"/>
      <pageSetup orientation="portrait" r:id="rId2"/>
    </customSheetView>
    <customSheetView guid="{7009FCE3-6810-450D-8A6C-9CEA3E9B616C}">
      <pane ySplit="5" topLeftCell="A7" activePane="bottomLeft" state="frozen"/>
      <selection pane="bottomLeft" activeCell="C7" sqref="C7:J7"/>
      <pageMargins left="0.7" right="0.7" top="0.75" bottom="0.75" header="0.3" footer="0.3"/>
      <pageSetup orientation="portrait" r:id="rId3"/>
    </customSheetView>
  </customSheetViews>
  <mergeCells count="71">
    <mergeCell ref="C101:J101"/>
    <mergeCell ref="C98:J98"/>
    <mergeCell ref="C93:J93"/>
    <mergeCell ref="I4:J4"/>
    <mergeCell ref="H17:J17"/>
    <mergeCell ref="G5:H5"/>
    <mergeCell ref="H14:J14"/>
    <mergeCell ref="C7:J7"/>
    <mergeCell ref="C8:J8"/>
    <mergeCell ref="C12:J12"/>
    <mergeCell ref="C9:J9"/>
    <mergeCell ref="C11:J11"/>
    <mergeCell ref="H64:I64"/>
    <mergeCell ref="C81:J81"/>
    <mergeCell ref="C77:J77"/>
    <mergeCell ref="C74:J74"/>
    <mergeCell ref="A3:B3"/>
    <mergeCell ref="C4:F4"/>
    <mergeCell ref="A4:B4"/>
    <mergeCell ref="G3:H3"/>
    <mergeCell ref="C3:F3"/>
    <mergeCell ref="G4:H4"/>
    <mergeCell ref="A5:B5"/>
    <mergeCell ref="C23:J23"/>
    <mergeCell ref="C33:J33"/>
    <mergeCell ref="C35:J35"/>
    <mergeCell ref="H24:J24"/>
    <mergeCell ref="A8:A9"/>
    <mergeCell ref="C26:J26"/>
    <mergeCell ref="C25:J25"/>
    <mergeCell ref="H28:J28"/>
    <mergeCell ref="H30:J30"/>
    <mergeCell ref="C22:J22"/>
    <mergeCell ref="I3:J3"/>
    <mergeCell ref="C19:J19"/>
    <mergeCell ref="C16:J16"/>
    <mergeCell ref="C20:J20"/>
    <mergeCell ref="C5:F5"/>
    <mergeCell ref="C15:J15"/>
    <mergeCell ref="I5:J5"/>
    <mergeCell ref="A1:L1"/>
    <mergeCell ref="A2:B2"/>
    <mergeCell ref="C2:F2"/>
    <mergeCell ref="G2:H2"/>
    <mergeCell ref="I2:J2"/>
    <mergeCell ref="C37:J37"/>
    <mergeCell ref="C32:J32"/>
    <mergeCell ref="C62:J62"/>
    <mergeCell ref="C52:J52"/>
    <mergeCell ref="C36:J36"/>
    <mergeCell ref="C58:J58"/>
    <mergeCell ref="C54:J54"/>
    <mergeCell ref="C39:J39"/>
    <mergeCell ref="H40:J40"/>
    <mergeCell ref="C42:J42"/>
    <mergeCell ref="C100:J100"/>
    <mergeCell ref="C97:J97"/>
    <mergeCell ref="C95:J95"/>
    <mergeCell ref="C92:J92"/>
    <mergeCell ref="K2:L2"/>
    <mergeCell ref="K3:L3"/>
    <mergeCell ref="K4:L4"/>
    <mergeCell ref="K5:L5"/>
    <mergeCell ref="C87:J87"/>
    <mergeCell ref="C43:J43"/>
    <mergeCell ref="C53:J53"/>
    <mergeCell ref="C57:J57"/>
    <mergeCell ref="C85:J85"/>
    <mergeCell ref="C83:J83"/>
    <mergeCell ref="C80:J80"/>
    <mergeCell ref="C65:J65"/>
  </mergeCells>
  <pageMargins left="0.7" right="0.7" top="0.75" bottom="0.75" header="0.3" footer="0.3"/>
  <pageSetup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FF0000"/>
  </sheetPr>
  <dimension ref="A1:M156"/>
  <sheetViews>
    <sheetView workbookViewId="0">
      <pane ySplit="5" topLeftCell="A66" activePane="bottomLeft" state="frozen"/>
      <selection pane="bottomLeft" activeCell="K40" sqref="K40"/>
    </sheetView>
  </sheetViews>
  <sheetFormatPr defaultRowHeight="15.75"/>
  <cols>
    <col min="1" max="1" width="11" style="53" customWidth="1"/>
    <col min="2" max="9" width="10.140625" style="16" customWidth="1"/>
    <col min="10" max="10" width="10.5703125" style="16" customWidth="1"/>
    <col min="11" max="11" width="10.5703125" style="597" customWidth="1"/>
    <col min="12" max="12" width="48.5703125" style="15" customWidth="1"/>
    <col min="13" max="16384" width="9.140625" style="6"/>
  </cols>
  <sheetData>
    <row r="1" spans="1:13" s="3" customFormat="1" ht="30.75" customHeight="1" thickTop="1">
      <c r="A1" s="829" t="s">
        <v>458</v>
      </c>
      <c r="B1" s="830"/>
      <c r="C1" s="830"/>
      <c r="D1" s="830"/>
      <c r="E1" s="830"/>
      <c r="F1" s="830"/>
      <c r="G1" s="830"/>
      <c r="H1" s="830"/>
      <c r="I1" s="830"/>
      <c r="J1" s="830"/>
      <c r="K1" s="830"/>
      <c r="L1" s="831"/>
      <c r="M1" s="2"/>
    </row>
    <row r="2" spans="1:13" ht="20.25" customHeight="1">
      <c r="A2" s="823" t="s">
        <v>157</v>
      </c>
      <c r="B2" s="824"/>
      <c r="C2" s="820">
        <f>+(25+115+53)*25</f>
        <v>4825</v>
      </c>
      <c r="D2" s="821"/>
      <c r="E2" s="821"/>
      <c r="F2" s="822"/>
      <c r="G2" s="914"/>
      <c r="H2" s="915"/>
      <c r="I2" s="816" t="s">
        <v>158</v>
      </c>
      <c r="J2" s="817"/>
      <c r="K2" s="825"/>
      <c r="L2" s="826"/>
      <c r="M2" s="5"/>
    </row>
    <row r="3" spans="1:13" ht="20.25" customHeight="1">
      <c r="A3" s="823" t="s">
        <v>159</v>
      </c>
      <c r="B3" s="824"/>
      <c r="C3" s="820"/>
      <c r="D3" s="821"/>
      <c r="E3" s="821"/>
      <c r="F3" s="822"/>
      <c r="G3" s="844"/>
      <c r="H3" s="845"/>
      <c r="I3" s="816" t="s">
        <v>160</v>
      </c>
      <c r="J3" s="817"/>
      <c r="K3" s="825"/>
      <c r="L3" s="826"/>
      <c r="M3" s="5"/>
    </row>
    <row r="4" spans="1:13" ht="20.25" customHeight="1">
      <c r="A4" s="823" t="s">
        <v>161</v>
      </c>
      <c r="B4" s="824"/>
      <c r="C4" s="820" t="s">
        <v>318</v>
      </c>
      <c r="D4" s="821"/>
      <c r="E4" s="821"/>
      <c r="F4" s="822"/>
      <c r="G4" s="832" t="s">
        <v>861</v>
      </c>
      <c r="H4" s="833"/>
      <c r="I4" s="816" t="s">
        <v>162</v>
      </c>
      <c r="J4" s="817"/>
      <c r="K4" s="827" t="s">
        <v>387</v>
      </c>
      <c r="L4" s="828"/>
      <c r="M4" s="5"/>
    </row>
    <row r="5" spans="1:13" ht="51" customHeight="1" thickBot="1">
      <c r="A5" s="849" t="s">
        <v>163</v>
      </c>
      <c r="B5" s="850"/>
      <c r="C5" s="846" t="s">
        <v>958</v>
      </c>
      <c r="D5" s="847"/>
      <c r="E5" s="847"/>
      <c r="F5" s="848"/>
      <c r="G5" s="54"/>
      <c r="H5" s="55"/>
      <c r="I5" s="816" t="s">
        <v>255</v>
      </c>
      <c r="J5" s="817"/>
      <c r="K5" s="871" t="s">
        <v>1461</v>
      </c>
      <c r="L5" s="872"/>
      <c r="M5" s="5"/>
    </row>
    <row r="6" spans="1:13" s="3" customFormat="1" ht="27" customHeight="1" thickTop="1" thickBot="1">
      <c r="A6" s="8" t="s">
        <v>0</v>
      </c>
      <c r="B6" s="9" t="s">
        <v>1</v>
      </c>
      <c r="C6" s="9" t="s">
        <v>2</v>
      </c>
      <c r="D6" s="9" t="s">
        <v>3</v>
      </c>
      <c r="E6" s="9" t="s">
        <v>4</v>
      </c>
      <c r="F6" s="9" t="s">
        <v>5</v>
      </c>
      <c r="G6" s="9" t="s">
        <v>6</v>
      </c>
      <c r="H6" s="9" t="s">
        <v>7</v>
      </c>
      <c r="I6" s="9" t="s">
        <v>8</v>
      </c>
      <c r="J6" s="9" t="s">
        <v>9</v>
      </c>
      <c r="K6" s="692" t="s">
        <v>1458</v>
      </c>
      <c r="L6" s="10" t="s">
        <v>10</v>
      </c>
      <c r="M6" s="2"/>
    </row>
    <row r="7" spans="1:13" ht="20.100000000000001" customHeight="1" thickTop="1">
      <c r="A7" s="11">
        <v>40622</v>
      </c>
      <c r="B7" s="1" t="s">
        <v>116</v>
      </c>
      <c r="C7" s="12"/>
      <c r="D7" s="12"/>
      <c r="E7" s="12"/>
      <c r="F7" s="12"/>
      <c r="G7" s="12"/>
      <c r="H7" s="148">
        <v>2705</v>
      </c>
      <c r="I7" s="148">
        <v>84</v>
      </c>
      <c r="J7" s="12"/>
      <c r="K7" s="569" t="s">
        <v>1462</v>
      </c>
      <c r="L7" s="13" t="s">
        <v>38</v>
      </c>
    </row>
    <row r="8" spans="1:13" ht="41.25" customHeight="1">
      <c r="A8" s="14">
        <v>40744</v>
      </c>
      <c r="B8" s="1" t="s">
        <v>20</v>
      </c>
      <c r="C8" s="843" t="s">
        <v>862</v>
      </c>
      <c r="D8" s="843"/>
      <c r="E8" s="843"/>
      <c r="F8" s="843"/>
      <c r="G8" s="843"/>
      <c r="H8" s="843"/>
      <c r="I8" s="843"/>
      <c r="J8" s="843"/>
      <c r="K8" s="570"/>
    </row>
    <row r="9" spans="1:13" ht="33.75" customHeight="1">
      <c r="A9" s="14">
        <v>40759</v>
      </c>
      <c r="B9" s="1" t="s">
        <v>116</v>
      </c>
      <c r="C9" s="1"/>
      <c r="D9" s="1"/>
      <c r="E9" s="1"/>
      <c r="F9" s="1"/>
      <c r="G9" s="1"/>
      <c r="H9" s="16">
        <v>3615</v>
      </c>
      <c r="I9" s="16">
        <v>73</v>
      </c>
      <c r="L9" s="15" t="s">
        <v>71</v>
      </c>
    </row>
    <row r="10" spans="1:13" ht="20.100000000000001" customHeight="1">
      <c r="A10" s="38">
        <v>40826</v>
      </c>
      <c r="B10" s="39" t="s">
        <v>11</v>
      </c>
      <c r="C10" s="102">
        <v>110</v>
      </c>
      <c r="D10" s="102">
        <v>55</v>
      </c>
      <c r="E10" s="102">
        <v>50</v>
      </c>
      <c r="F10" s="102" t="s">
        <v>63</v>
      </c>
      <c r="G10" s="102">
        <v>165</v>
      </c>
      <c r="H10" s="102"/>
      <c r="I10" s="102"/>
      <c r="J10" s="102"/>
      <c r="K10" s="605"/>
      <c r="L10" s="41" t="s">
        <v>579</v>
      </c>
    </row>
    <row r="11" spans="1:13" ht="51.75" customHeight="1" thickBot="1">
      <c r="A11" s="17">
        <v>40883</v>
      </c>
      <c r="B11" s="18" t="s">
        <v>27</v>
      </c>
      <c r="C11" s="880" t="s">
        <v>863</v>
      </c>
      <c r="D11" s="881"/>
      <c r="E11" s="881"/>
      <c r="F11" s="881"/>
      <c r="G11" s="881"/>
      <c r="H11" s="881"/>
      <c r="I11" s="881"/>
      <c r="J11" s="882"/>
      <c r="K11" s="587"/>
      <c r="L11" s="20"/>
    </row>
    <row r="12" spans="1:13" ht="20.100000000000001" customHeight="1" thickTop="1">
      <c r="A12" s="67">
        <v>40998</v>
      </c>
      <c r="B12" s="68" t="s">
        <v>11</v>
      </c>
      <c r="C12" s="78">
        <v>180</v>
      </c>
      <c r="D12" s="79">
        <f>+C12*(100-E12)/100</f>
        <v>81</v>
      </c>
      <c r="E12" s="78">
        <v>55</v>
      </c>
      <c r="F12" s="78" t="s">
        <v>63</v>
      </c>
      <c r="G12" s="78">
        <v>175</v>
      </c>
      <c r="H12" s="78"/>
      <c r="I12" s="78"/>
      <c r="J12" s="78"/>
      <c r="K12" s="78"/>
      <c r="L12" s="69" t="s">
        <v>745</v>
      </c>
    </row>
    <row r="13" spans="1:13" ht="20.25" customHeight="1">
      <c r="A13" s="38">
        <v>41003</v>
      </c>
      <c r="B13" s="39" t="s">
        <v>116</v>
      </c>
      <c r="C13" s="102"/>
      <c r="D13" s="88"/>
      <c r="E13" s="102"/>
      <c r="F13" s="102"/>
      <c r="G13" s="102"/>
      <c r="H13" s="102">
        <v>2665</v>
      </c>
      <c r="I13" s="102">
        <v>35</v>
      </c>
      <c r="J13" s="102"/>
      <c r="K13" s="605"/>
      <c r="L13" s="41" t="s">
        <v>67</v>
      </c>
    </row>
    <row r="14" spans="1:13" ht="24" customHeight="1">
      <c r="A14" s="116">
        <v>41100</v>
      </c>
      <c r="B14" s="117" t="s">
        <v>121</v>
      </c>
      <c r="C14" s="899" t="s">
        <v>122</v>
      </c>
      <c r="D14" s="900"/>
      <c r="E14" s="900"/>
      <c r="F14" s="900"/>
      <c r="G14" s="900"/>
      <c r="H14" s="900"/>
      <c r="I14" s="900"/>
      <c r="J14" s="901"/>
      <c r="K14" s="583"/>
      <c r="L14" s="145"/>
    </row>
    <row r="15" spans="1:13" ht="52.5" customHeight="1">
      <c r="A15" s="14">
        <v>41153</v>
      </c>
      <c r="B15" s="1" t="s">
        <v>20</v>
      </c>
      <c r="C15" s="853" t="s">
        <v>864</v>
      </c>
      <c r="D15" s="854"/>
      <c r="E15" s="854"/>
      <c r="F15" s="854"/>
      <c r="G15" s="854"/>
      <c r="H15" s="854"/>
      <c r="I15" s="854"/>
      <c r="J15" s="855"/>
      <c r="K15" s="573"/>
    </row>
    <row r="16" spans="1:13" ht="23.25" customHeight="1">
      <c r="A16" s="24">
        <v>41164</v>
      </c>
      <c r="B16" s="25" t="s">
        <v>11</v>
      </c>
      <c r="C16" s="104">
        <v>145</v>
      </c>
      <c r="D16" s="72">
        <f>+C16*(100-E16)/100</f>
        <v>65.25</v>
      </c>
      <c r="E16" s="104">
        <v>55</v>
      </c>
      <c r="F16" s="104"/>
      <c r="G16" s="104">
        <v>160</v>
      </c>
      <c r="H16" s="104"/>
      <c r="I16" s="104"/>
      <c r="J16" s="104"/>
      <c r="K16" s="104"/>
      <c r="L16" s="31" t="s">
        <v>579</v>
      </c>
    </row>
    <row r="17" spans="1:12" ht="40.5" customHeight="1" thickBot="1">
      <c r="A17" s="32">
        <v>41271</v>
      </c>
      <c r="B17" s="33" t="s">
        <v>20</v>
      </c>
      <c r="C17" s="902" t="s">
        <v>189</v>
      </c>
      <c r="D17" s="903"/>
      <c r="E17" s="903"/>
      <c r="F17" s="903"/>
      <c r="G17" s="903"/>
      <c r="H17" s="903"/>
      <c r="I17" s="903"/>
      <c r="J17" s="904"/>
      <c r="K17" s="584"/>
      <c r="L17" s="36"/>
    </row>
    <row r="18" spans="1:12" ht="45.75" customHeight="1" thickTop="1">
      <c r="A18" s="11">
        <v>41278</v>
      </c>
      <c r="B18" s="58" t="s">
        <v>27</v>
      </c>
      <c r="C18" s="877" t="s">
        <v>865</v>
      </c>
      <c r="D18" s="878"/>
      <c r="E18" s="878"/>
      <c r="F18" s="878"/>
      <c r="G18" s="878"/>
      <c r="H18" s="878"/>
      <c r="I18" s="878"/>
      <c r="J18" s="879"/>
      <c r="K18" s="690"/>
      <c r="L18" s="13"/>
    </row>
    <row r="19" spans="1:12" ht="20.100000000000001" customHeight="1">
      <c r="A19" s="14">
        <v>41288</v>
      </c>
      <c r="B19" s="1" t="s">
        <v>116</v>
      </c>
      <c r="D19" s="49"/>
      <c r="H19" s="820" t="s">
        <v>192</v>
      </c>
      <c r="I19" s="821"/>
      <c r="J19" s="822"/>
      <c r="K19" s="563"/>
      <c r="L19" s="15" t="s">
        <v>45</v>
      </c>
    </row>
    <row r="20" spans="1:12" ht="20.100000000000001" customHeight="1">
      <c r="A20" s="14">
        <v>41310</v>
      </c>
      <c r="B20" s="1" t="s">
        <v>11</v>
      </c>
      <c r="C20" s="16">
        <v>150</v>
      </c>
      <c r="D20" s="49">
        <f>+C20*(100-E20)/100</f>
        <v>67.5</v>
      </c>
      <c r="E20" s="16">
        <v>55</v>
      </c>
      <c r="G20" s="16">
        <v>140</v>
      </c>
      <c r="L20" s="15" t="s">
        <v>866</v>
      </c>
    </row>
    <row r="21" spans="1:12" ht="20.100000000000001" customHeight="1">
      <c r="A21" s="856">
        <v>41436</v>
      </c>
      <c r="B21" s="1" t="s">
        <v>274</v>
      </c>
      <c r="C21" s="820" t="s">
        <v>273</v>
      </c>
      <c r="D21" s="821"/>
      <c r="E21" s="821"/>
      <c r="F21" s="821"/>
      <c r="G21" s="821"/>
      <c r="H21" s="821"/>
      <c r="I21" s="821"/>
      <c r="J21" s="822"/>
      <c r="K21" s="563"/>
    </row>
    <row r="22" spans="1:12" ht="20.100000000000001" customHeight="1">
      <c r="A22" s="873"/>
      <c r="B22" s="1" t="s">
        <v>11</v>
      </c>
      <c r="C22" s="16">
        <v>130</v>
      </c>
      <c r="D22" s="49">
        <f>+C22*(100-E22)/100</f>
        <v>58.5</v>
      </c>
      <c r="E22" s="16">
        <v>55</v>
      </c>
      <c r="G22" s="16">
        <v>100</v>
      </c>
      <c r="L22" s="15" t="s">
        <v>867</v>
      </c>
    </row>
    <row r="23" spans="1:12" ht="20.100000000000001" customHeight="1">
      <c r="A23" s="38">
        <v>41530</v>
      </c>
      <c r="B23" s="39" t="s">
        <v>116</v>
      </c>
      <c r="C23" s="102"/>
      <c r="D23" s="88"/>
      <c r="E23" s="102"/>
      <c r="F23" s="102"/>
      <c r="G23" s="102"/>
      <c r="H23" s="102">
        <v>2050</v>
      </c>
      <c r="I23" s="102">
        <v>71</v>
      </c>
      <c r="J23" s="102"/>
      <c r="K23" s="605"/>
      <c r="L23" s="109" t="s">
        <v>219</v>
      </c>
    </row>
    <row r="24" spans="1:12" ht="20.100000000000001" customHeight="1">
      <c r="A24" s="886">
        <v>41548</v>
      </c>
      <c r="B24" s="39" t="s">
        <v>274</v>
      </c>
      <c r="C24" s="874" t="s">
        <v>272</v>
      </c>
      <c r="D24" s="875"/>
      <c r="E24" s="875"/>
      <c r="F24" s="875"/>
      <c r="G24" s="875"/>
      <c r="H24" s="875"/>
      <c r="I24" s="875"/>
      <c r="J24" s="876"/>
      <c r="K24" s="585"/>
      <c r="L24" s="109"/>
    </row>
    <row r="25" spans="1:12" ht="20.100000000000001" customHeight="1" thickBot="1">
      <c r="A25" s="888"/>
      <c r="B25" s="142" t="s">
        <v>11</v>
      </c>
      <c r="C25" s="143">
        <v>85</v>
      </c>
      <c r="D25" s="40">
        <f>+C25*(100-E25)/100</f>
        <v>38.25</v>
      </c>
      <c r="E25" s="143">
        <v>55</v>
      </c>
      <c r="F25" s="143"/>
      <c r="G25" s="143">
        <v>150</v>
      </c>
      <c r="H25" s="143"/>
      <c r="I25" s="143"/>
      <c r="J25" s="143"/>
      <c r="K25" s="143"/>
      <c r="L25" s="144" t="s">
        <v>868</v>
      </c>
    </row>
    <row r="26" spans="1:12" ht="20.100000000000001" customHeight="1" thickTop="1">
      <c r="A26" s="21">
        <v>41641</v>
      </c>
      <c r="B26" s="22" t="s">
        <v>116</v>
      </c>
      <c r="C26" s="139"/>
      <c r="D26" s="86"/>
      <c r="E26" s="139"/>
      <c r="F26" s="139"/>
      <c r="G26" s="139"/>
      <c r="H26" s="139">
        <v>2240</v>
      </c>
      <c r="I26" s="139">
        <v>76</v>
      </c>
      <c r="J26" s="139"/>
      <c r="K26" s="139"/>
      <c r="L26" s="23" t="s">
        <v>34</v>
      </c>
    </row>
    <row r="27" spans="1:12" ht="20.100000000000001" customHeight="1">
      <c r="A27" s="14">
        <v>41642</v>
      </c>
      <c r="B27" s="1" t="s">
        <v>20</v>
      </c>
      <c r="C27" s="837" t="s">
        <v>252</v>
      </c>
      <c r="D27" s="841"/>
      <c r="E27" s="841"/>
      <c r="F27" s="841"/>
      <c r="G27" s="841"/>
      <c r="H27" s="841"/>
      <c r="I27" s="841"/>
      <c r="J27" s="838"/>
      <c r="K27" s="566"/>
    </row>
    <row r="28" spans="1:12" ht="20.100000000000001" customHeight="1">
      <c r="A28" s="886">
        <v>41713</v>
      </c>
      <c r="B28" s="39" t="s">
        <v>11</v>
      </c>
      <c r="C28" s="102">
        <v>60</v>
      </c>
      <c r="D28" s="88">
        <f>+C28*(100-E28)/100</f>
        <v>27</v>
      </c>
      <c r="E28" s="102">
        <v>55</v>
      </c>
      <c r="F28" s="102"/>
      <c r="G28" s="102">
        <v>100</v>
      </c>
      <c r="H28" s="102"/>
      <c r="I28" s="102"/>
      <c r="J28" s="102"/>
      <c r="K28" s="143"/>
      <c r="L28" s="144" t="s">
        <v>868</v>
      </c>
    </row>
    <row r="29" spans="1:12">
      <c r="A29" s="887"/>
      <c r="B29" s="39" t="s">
        <v>116</v>
      </c>
      <c r="C29" s="102"/>
      <c r="D29" s="88"/>
      <c r="E29" s="102"/>
      <c r="F29" s="102"/>
      <c r="G29" s="102"/>
      <c r="H29" s="102">
        <v>2180</v>
      </c>
      <c r="I29" s="102">
        <v>35</v>
      </c>
      <c r="J29" s="102"/>
      <c r="K29" s="605"/>
      <c r="L29" s="41" t="s">
        <v>154</v>
      </c>
    </row>
    <row r="30" spans="1:12" ht="50.25" customHeight="1">
      <c r="A30" s="14">
        <v>41736</v>
      </c>
      <c r="B30" s="1" t="s">
        <v>20</v>
      </c>
      <c r="C30" s="853" t="s">
        <v>869</v>
      </c>
      <c r="D30" s="854"/>
      <c r="E30" s="854"/>
      <c r="F30" s="854"/>
      <c r="G30" s="854"/>
      <c r="H30" s="854"/>
      <c r="I30" s="854"/>
      <c r="J30" s="855"/>
      <c r="K30" s="573"/>
    </row>
    <row r="31" spans="1:12" ht="36.75" customHeight="1">
      <c r="A31" s="14">
        <v>41749</v>
      </c>
      <c r="B31" s="1" t="s">
        <v>20</v>
      </c>
      <c r="C31" s="853" t="s">
        <v>870</v>
      </c>
      <c r="D31" s="854"/>
      <c r="E31" s="854"/>
      <c r="F31" s="854"/>
      <c r="G31" s="854"/>
      <c r="H31" s="854"/>
      <c r="I31" s="854"/>
      <c r="J31" s="855"/>
      <c r="K31" s="573"/>
    </row>
    <row r="32" spans="1:12" ht="23.25" customHeight="1">
      <c r="A32" s="14">
        <v>41810</v>
      </c>
      <c r="B32" s="1" t="s">
        <v>116</v>
      </c>
      <c r="D32" s="49"/>
      <c r="F32" s="16" t="s">
        <v>279</v>
      </c>
      <c r="H32" s="16">
        <v>3540</v>
      </c>
      <c r="I32" s="16">
        <v>82</v>
      </c>
      <c r="L32" s="42" t="s">
        <v>871</v>
      </c>
    </row>
    <row r="33" spans="1:12" ht="66" customHeight="1">
      <c r="A33" s="14">
        <v>41836</v>
      </c>
      <c r="B33" s="140" t="s">
        <v>27</v>
      </c>
      <c r="C33" s="853" t="s">
        <v>872</v>
      </c>
      <c r="D33" s="854"/>
      <c r="E33" s="854"/>
      <c r="F33" s="854"/>
      <c r="G33" s="854"/>
      <c r="H33" s="854"/>
      <c r="I33" s="854"/>
      <c r="J33" s="855"/>
      <c r="K33" s="573"/>
    </row>
    <row r="34" spans="1:12" ht="20.100000000000001" customHeight="1">
      <c r="A34" s="14">
        <v>41856</v>
      </c>
      <c r="B34" s="1" t="s">
        <v>11</v>
      </c>
      <c r="C34" s="16">
        <v>150</v>
      </c>
      <c r="D34" s="49">
        <f>+C34*(100-E34)/100</f>
        <v>67.5</v>
      </c>
      <c r="E34" s="16">
        <v>55</v>
      </c>
      <c r="G34" s="16">
        <v>135</v>
      </c>
      <c r="L34" s="15" t="s">
        <v>873</v>
      </c>
    </row>
    <row r="35" spans="1:12" ht="20.100000000000001" customHeight="1">
      <c r="A35" s="14">
        <v>41877</v>
      </c>
      <c r="B35" s="1" t="s">
        <v>116</v>
      </c>
      <c r="D35" s="49"/>
      <c r="H35" s="16">
        <v>3600</v>
      </c>
      <c r="I35" s="16">
        <v>75</v>
      </c>
      <c r="L35" s="42" t="s">
        <v>874</v>
      </c>
    </row>
    <row r="36" spans="1:12">
      <c r="A36" s="38">
        <v>41887</v>
      </c>
      <c r="B36" s="39" t="s">
        <v>11</v>
      </c>
      <c r="C36" s="102">
        <v>175</v>
      </c>
      <c r="D36" s="88">
        <f t="shared" ref="D36:D41" si="0">+C36*(100-E36)/100</f>
        <v>78.75</v>
      </c>
      <c r="E36" s="102">
        <v>55</v>
      </c>
      <c r="F36" s="102"/>
      <c r="G36" s="102">
        <v>125</v>
      </c>
      <c r="H36" s="102"/>
      <c r="I36" s="102"/>
      <c r="J36" s="102"/>
      <c r="K36" s="605"/>
      <c r="L36" s="41" t="s">
        <v>353</v>
      </c>
    </row>
    <row r="37" spans="1:12" ht="20.100000000000001" customHeight="1">
      <c r="A37" s="38">
        <v>41944</v>
      </c>
      <c r="B37" s="39" t="s">
        <v>11</v>
      </c>
      <c r="C37" s="102">
        <v>155</v>
      </c>
      <c r="D37" s="88">
        <f t="shared" si="0"/>
        <v>69.75</v>
      </c>
      <c r="E37" s="102">
        <v>55</v>
      </c>
      <c r="F37" s="102"/>
      <c r="G37" s="102">
        <v>120</v>
      </c>
      <c r="H37" s="102"/>
      <c r="I37" s="102"/>
      <c r="J37" s="102"/>
      <c r="K37" s="605"/>
      <c r="L37" s="41" t="s">
        <v>353</v>
      </c>
    </row>
    <row r="38" spans="1:12" ht="20.100000000000001" customHeight="1">
      <c r="A38" s="38">
        <v>41957</v>
      </c>
      <c r="B38" s="39" t="s">
        <v>11</v>
      </c>
      <c r="C38" s="102">
        <v>130</v>
      </c>
      <c r="D38" s="88">
        <f t="shared" si="0"/>
        <v>58.5</v>
      </c>
      <c r="E38" s="102">
        <v>55</v>
      </c>
      <c r="F38" s="102"/>
      <c r="G38" s="102">
        <v>120</v>
      </c>
      <c r="H38" s="102"/>
      <c r="I38" s="102"/>
      <c r="J38" s="102"/>
      <c r="K38" s="605"/>
      <c r="L38" s="41" t="s">
        <v>353</v>
      </c>
    </row>
    <row r="39" spans="1:12">
      <c r="A39" s="38">
        <v>41978</v>
      </c>
      <c r="B39" s="39" t="s">
        <v>11</v>
      </c>
      <c r="C39" s="102">
        <v>180</v>
      </c>
      <c r="D39" s="88">
        <f t="shared" si="0"/>
        <v>81</v>
      </c>
      <c r="E39" s="102">
        <v>55</v>
      </c>
      <c r="F39" s="102"/>
      <c r="G39" s="102">
        <v>120</v>
      </c>
      <c r="H39" s="102"/>
      <c r="I39" s="102"/>
      <c r="J39" s="102"/>
      <c r="K39" s="605"/>
      <c r="L39" s="41" t="s">
        <v>353</v>
      </c>
    </row>
    <row r="40" spans="1:12" ht="16.5" thickBot="1">
      <c r="A40" s="141">
        <v>41986</v>
      </c>
      <c r="B40" s="142" t="s">
        <v>11</v>
      </c>
      <c r="C40" s="143">
        <v>125</v>
      </c>
      <c r="D40" s="40">
        <f t="shared" si="0"/>
        <v>56.25</v>
      </c>
      <c r="E40" s="143">
        <v>55</v>
      </c>
      <c r="F40" s="143"/>
      <c r="G40" s="143">
        <v>120</v>
      </c>
      <c r="H40" s="143"/>
      <c r="I40" s="143"/>
      <c r="J40" s="143"/>
      <c r="K40" s="143"/>
      <c r="L40" s="144" t="s">
        <v>353</v>
      </c>
    </row>
    <row r="41" spans="1:12" ht="20.100000000000001" customHeight="1" thickTop="1">
      <c r="A41" s="898">
        <v>42012</v>
      </c>
      <c r="B41" s="68" t="s">
        <v>11</v>
      </c>
      <c r="C41" s="78">
        <v>125</v>
      </c>
      <c r="D41" s="79">
        <f t="shared" si="0"/>
        <v>50</v>
      </c>
      <c r="E41" s="78">
        <v>60</v>
      </c>
      <c r="F41" s="78"/>
      <c r="G41" s="78">
        <v>160</v>
      </c>
      <c r="H41" s="78"/>
      <c r="I41" s="78"/>
      <c r="J41" s="78"/>
      <c r="K41" s="78"/>
      <c r="L41" s="69" t="s">
        <v>60</v>
      </c>
    </row>
    <row r="42" spans="1:12" ht="20.100000000000001" customHeight="1">
      <c r="A42" s="873"/>
      <c r="B42" s="12" t="s">
        <v>425</v>
      </c>
      <c r="C42" s="820" t="s">
        <v>426</v>
      </c>
      <c r="D42" s="821"/>
      <c r="E42" s="821"/>
      <c r="F42" s="821"/>
      <c r="G42" s="821"/>
      <c r="H42" s="821"/>
      <c r="I42" s="821"/>
      <c r="J42" s="822"/>
      <c r="K42" s="680"/>
      <c r="L42" s="13"/>
    </row>
    <row r="43" spans="1:12" ht="20.100000000000001" customHeight="1">
      <c r="A43" s="14">
        <v>42016</v>
      </c>
      <c r="B43" s="1" t="s">
        <v>11</v>
      </c>
      <c r="C43" s="16">
        <v>135</v>
      </c>
      <c r="D43" s="49">
        <f>+C43*(100-E43)/100</f>
        <v>54</v>
      </c>
      <c r="E43" s="16">
        <v>60</v>
      </c>
      <c r="G43" s="16">
        <v>120</v>
      </c>
      <c r="L43" s="15" t="s">
        <v>361</v>
      </c>
    </row>
    <row r="44" spans="1:12" ht="40.5" customHeight="1">
      <c r="A44" s="14">
        <v>42039</v>
      </c>
      <c r="B44" s="1" t="s">
        <v>116</v>
      </c>
      <c r="D44" s="49"/>
      <c r="H44" s="16">
        <v>3515</v>
      </c>
      <c r="I44" s="16">
        <v>86</v>
      </c>
      <c r="K44" s="662"/>
      <c r="L44" s="155" t="s">
        <v>875</v>
      </c>
    </row>
    <row r="45" spans="1:12" ht="56.25" customHeight="1">
      <c r="A45" s="14">
        <v>42089</v>
      </c>
      <c r="B45" s="1" t="s">
        <v>20</v>
      </c>
      <c r="C45" s="905" t="s">
        <v>876</v>
      </c>
      <c r="D45" s="906"/>
      <c r="E45" s="906"/>
      <c r="F45" s="906"/>
      <c r="G45" s="906"/>
      <c r="H45" s="906"/>
      <c r="I45" s="906"/>
      <c r="J45" s="907"/>
      <c r="K45" s="588"/>
    </row>
    <row r="46" spans="1:12" ht="33" customHeight="1">
      <c r="A46" s="14">
        <v>42093</v>
      </c>
      <c r="B46" s="1" t="s">
        <v>20</v>
      </c>
      <c r="C46" s="853" t="s">
        <v>877</v>
      </c>
      <c r="D46" s="854"/>
      <c r="E46" s="854"/>
      <c r="F46" s="854"/>
      <c r="G46" s="854"/>
      <c r="H46" s="854"/>
      <c r="I46" s="854"/>
      <c r="J46" s="855"/>
      <c r="K46" s="573"/>
    </row>
    <row r="47" spans="1:12">
      <c r="A47" s="14">
        <v>42121</v>
      </c>
      <c r="B47" s="1" t="s">
        <v>11</v>
      </c>
      <c r="C47" s="16">
        <v>130</v>
      </c>
      <c r="D47" s="49">
        <f>+C47*(100-E47)/100</f>
        <v>52</v>
      </c>
      <c r="E47" s="16">
        <v>60</v>
      </c>
      <c r="G47" s="16">
        <v>130</v>
      </c>
      <c r="L47" s="15" t="s">
        <v>199</v>
      </c>
    </row>
    <row r="48" spans="1:12">
      <c r="A48" s="14">
        <v>42140</v>
      </c>
      <c r="B48" s="1" t="s">
        <v>116</v>
      </c>
      <c r="D48" s="49"/>
      <c r="H48" s="16">
        <v>3200</v>
      </c>
      <c r="I48" s="16">
        <v>81</v>
      </c>
      <c r="L48" s="15" t="s">
        <v>875</v>
      </c>
    </row>
    <row r="49" spans="1:12" ht="35.25" customHeight="1">
      <c r="A49" s="70">
        <v>42152</v>
      </c>
      <c r="B49" s="16" t="s">
        <v>20</v>
      </c>
      <c r="C49" s="853" t="s">
        <v>878</v>
      </c>
      <c r="D49" s="854"/>
      <c r="E49" s="854"/>
      <c r="F49" s="854"/>
      <c r="G49" s="854"/>
      <c r="H49" s="854"/>
      <c r="I49" s="854"/>
      <c r="J49" s="855"/>
      <c r="K49" s="573"/>
      <c r="L49" s="80"/>
    </row>
    <row r="50" spans="1:12" ht="69.75" customHeight="1">
      <c r="A50" s="14">
        <v>42190</v>
      </c>
      <c r="B50" s="195" t="s">
        <v>27</v>
      </c>
      <c r="C50" s="853" t="s">
        <v>879</v>
      </c>
      <c r="D50" s="854"/>
      <c r="E50" s="854"/>
      <c r="F50" s="854"/>
      <c r="G50" s="854"/>
      <c r="H50" s="854"/>
      <c r="I50" s="854"/>
      <c r="J50" s="855"/>
      <c r="K50" s="573"/>
    </row>
    <row r="51" spans="1:12">
      <c r="A51" s="856">
        <v>42199</v>
      </c>
      <c r="B51" s="171" t="s">
        <v>11</v>
      </c>
      <c r="C51" s="16">
        <v>80</v>
      </c>
      <c r="D51" s="49">
        <f>+C51*(100-E51)/100</f>
        <v>32</v>
      </c>
      <c r="E51" s="16">
        <v>60</v>
      </c>
      <c r="G51" s="16">
        <v>85</v>
      </c>
      <c r="L51" s="15" t="s">
        <v>17</v>
      </c>
    </row>
    <row r="52" spans="1:12">
      <c r="A52" s="873"/>
      <c r="B52" s="1" t="s">
        <v>116</v>
      </c>
      <c r="D52" s="49"/>
      <c r="H52" s="16">
        <v>3290</v>
      </c>
      <c r="I52" s="16">
        <v>100</v>
      </c>
      <c r="L52" s="15" t="s">
        <v>880</v>
      </c>
    </row>
    <row r="53" spans="1:12">
      <c r="A53" s="11">
        <v>42217</v>
      </c>
      <c r="B53" s="1" t="s">
        <v>274</v>
      </c>
      <c r="C53" s="820" t="s">
        <v>427</v>
      </c>
      <c r="D53" s="821"/>
      <c r="E53" s="821"/>
      <c r="F53" s="821"/>
      <c r="G53" s="821"/>
      <c r="H53" s="821"/>
      <c r="I53" s="821"/>
      <c r="J53" s="822"/>
      <c r="K53" s="563"/>
    </row>
    <row r="54" spans="1:12">
      <c r="A54" s="11">
        <v>42297</v>
      </c>
      <c r="B54" s="1" t="s">
        <v>4</v>
      </c>
      <c r="C54" s="820" t="s">
        <v>1417</v>
      </c>
      <c r="D54" s="821"/>
      <c r="E54" s="821"/>
      <c r="F54" s="821"/>
      <c r="G54" s="821"/>
      <c r="H54" s="821"/>
      <c r="I54" s="821"/>
      <c r="J54" s="822"/>
      <c r="K54" s="563"/>
    </row>
    <row r="55" spans="1:12">
      <c r="A55" s="11">
        <v>42309</v>
      </c>
      <c r="B55" s="1" t="s">
        <v>274</v>
      </c>
      <c r="C55" s="820" t="s">
        <v>428</v>
      </c>
      <c r="D55" s="821"/>
      <c r="E55" s="821"/>
      <c r="F55" s="821"/>
      <c r="G55" s="821"/>
      <c r="H55" s="821"/>
      <c r="I55" s="821"/>
      <c r="J55" s="822"/>
      <c r="K55" s="563"/>
    </row>
    <row r="56" spans="1:12" ht="20.100000000000001" customHeight="1">
      <c r="A56" s="180">
        <v>42314</v>
      </c>
      <c r="B56" s="16" t="s">
        <v>116</v>
      </c>
      <c r="D56" s="49"/>
      <c r="H56" s="16">
        <v>3200</v>
      </c>
      <c r="I56" s="16">
        <v>100</v>
      </c>
      <c r="L56" s="15" t="s">
        <v>881</v>
      </c>
    </row>
    <row r="57" spans="1:12" ht="20.100000000000001" customHeight="1">
      <c r="A57" s="38">
        <v>42322</v>
      </c>
      <c r="B57" s="39" t="s">
        <v>11</v>
      </c>
      <c r="C57" s="102">
        <v>50</v>
      </c>
      <c r="D57" s="88">
        <f>+C57*(100-E57)/100</f>
        <v>10</v>
      </c>
      <c r="E57" s="102">
        <v>80</v>
      </c>
      <c r="F57" s="102"/>
      <c r="G57" s="102">
        <v>175</v>
      </c>
      <c r="H57" s="102"/>
      <c r="I57" s="102"/>
      <c r="J57" s="102"/>
      <c r="K57" s="605"/>
      <c r="L57" s="41" t="s">
        <v>415</v>
      </c>
    </row>
    <row r="58" spans="1:12" ht="20.100000000000001" customHeight="1">
      <c r="A58" s="14">
        <v>42334</v>
      </c>
      <c r="B58" s="1" t="s">
        <v>20</v>
      </c>
      <c r="C58" s="837" t="s">
        <v>125</v>
      </c>
      <c r="D58" s="841"/>
      <c r="E58" s="841"/>
      <c r="F58" s="841"/>
      <c r="G58" s="841"/>
      <c r="H58" s="841"/>
      <c r="I58" s="841"/>
      <c r="J58" s="838"/>
      <c r="K58" s="566"/>
    </row>
    <row r="59" spans="1:12">
      <c r="A59" s="38">
        <v>42336</v>
      </c>
      <c r="B59" s="39" t="s">
        <v>11</v>
      </c>
      <c r="C59" s="102">
        <v>45</v>
      </c>
      <c r="D59" s="88">
        <f>+C59*(100-E59)/100</f>
        <v>9</v>
      </c>
      <c r="E59" s="102">
        <v>80</v>
      </c>
      <c r="F59" s="102"/>
      <c r="G59" s="102">
        <v>160</v>
      </c>
      <c r="H59" s="102"/>
      <c r="I59" s="102"/>
      <c r="J59" s="102"/>
      <c r="K59" s="605"/>
      <c r="L59" s="41" t="s">
        <v>415</v>
      </c>
    </row>
    <row r="60" spans="1:12" ht="20.100000000000001" customHeight="1">
      <c r="A60" s="14">
        <v>42337</v>
      </c>
      <c r="B60" s="1" t="s">
        <v>20</v>
      </c>
      <c r="C60" s="837" t="s">
        <v>21</v>
      </c>
      <c r="D60" s="841"/>
      <c r="E60" s="841"/>
      <c r="F60" s="841"/>
      <c r="G60" s="841"/>
      <c r="H60" s="841"/>
      <c r="I60" s="841"/>
      <c r="J60" s="838"/>
      <c r="K60" s="566"/>
    </row>
    <row r="61" spans="1:12">
      <c r="A61" s="175">
        <v>42357</v>
      </c>
      <c r="B61" s="176" t="s">
        <v>11</v>
      </c>
      <c r="C61" s="177">
        <v>95</v>
      </c>
      <c r="D61" s="179">
        <f>+C61*(100-E61)/100</f>
        <v>19</v>
      </c>
      <c r="E61" s="177">
        <v>80</v>
      </c>
      <c r="F61" s="177"/>
      <c r="G61" s="177">
        <v>165</v>
      </c>
      <c r="H61" s="177"/>
      <c r="I61" s="177"/>
      <c r="J61" s="177"/>
      <c r="K61" s="177"/>
      <c r="L61" s="178" t="s">
        <v>889</v>
      </c>
    </row>
    <row r="62" spans="1:12" ht="20.100000000000001" customHeight="1" thickBot="1">
      <c r="A62" s="320">
        <v>42359</v>
      </c>
      <c r="B62" s="142" t="s">
        <v>11</v>
      </c>
      <c r="C62" s="345">
        <v>160</v>
      </c>
      <c r="D62" s="346">
        <f>+C62*(100-E62)/100</f>
        <v>32</v>
      </c>
      <c r="E62" s="345">
        <v>80</v>
      </c>
      <c r="F62" s="345"/>
      <c r="G62" s="345">
        <v>110</v>
      </c>
      <c r="H62" s="345"/>
      <c r="I62" s="345"/>
      <c r="J62" s="345"/>
      <c r="K62" s="345"/>
      <c r="L62" s="347" t="s">
        <v>346</v>
      </c>
    </row>
    <row r="63" spans="1:12" ht="81.75" customHeight="1" thickTop="1">
      <c r="A63" s="67">
        <v>42373</v>
      </c>
      <c r="B63" s="68" t="s">
        <v>20</v>
      </c>
      <c r="C63" s="889" t="s">
        <v>898</v>
      </c>
      <c r="D63" s="890"/>
      <c r="E63" s="890"/>
      <c r="F63" s="890"/>
      <c r="G63" s="890"/>
      <c r="H63" s="890"/>
      <c r="I63" s="890"/>
      <c r="J63" s="891"/>
      <c r="K63" s="579"/>
      <c r="L63" s="260"/>
    </row>
    <row r="64" spans="1:12" ht="25.5" customHeight="1">
      <c r="A64" s="324">
        <v>42394</v>
      </c>
      <c r="B64" s="325" t="s">
        <v>11</v>
      </c>
      <c r="C64" s="177">
        <v>70</v>
      </c>
      <c r="D64" s="179">
        <f>C64*(100-E64)/100</f>
        <v>14</v>
      </c>
      <c r="E64" s="177">
        <v>80</v>
      </c>
      <c r="F64" s="177"/>
      <c r="G64" s="177">
        <v>120</v>
      </c>
      <c r="H64" s="177"/>
      <c r="I64" s="177"/>
      <c r="J64" s="177"/>
      <c r="K64" s="177"/>
      <c r="L64" s="178" t="s">
        <v>346</v>
      </c>
    </row>
    <row r="65" spans="1:12" ht="24" customHeight="1">
      <c r="A65" s="324">
        <v>42395</v>
      </c>
      <c r="B65" s="325" t="s">
        <v>11</v>
      </c>
      <c r="C65" s="177">
        <v>55</v>
      </c>
      <c r="D65" s="179">
        <f>C65*(100-E65)/100</f>
        <v>11</v>
      </c>
      <c r="E65" s="177">
        <v>80</v>
      </c>
      <c r="F65" s="177"/>
      <c r="G65" s="177">
        <v>125</v>
      </c>
      <c r="H65" s="177"/>
      <c r="I65" s="177"/>
      <c r="J65" s="177"/>
      <c r="K65" s="177"/>
      <c r="L65" s="178" t="s">
        <v>346</v>
      </c>
    </row>
    <row r="66" spans="1:12" ht="33" customHeight="1">
      <c r="A66" s="324">
        <v>42402</v>
      </c>
      <c r="B66" s="325" t="s">
        <v>20</v>
      </c>
      <c r="C66" s="895" t="s">
        <v>902</v>
      </c>
      <c r="D66" s="896"/>
      <c r="E66" s="896"/>
      <c r="F66" s="896"/>
      <c r="G66" s="896"/>
      <c r="H66" s="896"/>
      <c r="I66" s="896"/>
      <c r="J66" s="897"/>
      <c r="K66" s="582"/>
      <c r="L66" s="178"/>
    </row>
    <row r="67" spans="1:12">
      <c r="A67" s="38">
        <v>42416</v>
      </c>
      <c r="B67" s="39" t="s">
        <v>11</v>
      </c>
      <c r="C67" s="182">
        <v>105</v>
      </c>
      <c r="D67" s="183">
        <f>+C67*(100-E67)/100</f>
        <v>21</v>
      </c>
      <c r="E67" s="182">
        <v>80</v>
      </c>
      <c r="F67" s="182"/>
      <c r="G67" s="182">
        <v>125</v>
      </c>
      <c r="H67" s="182"/>
      <c r="I67" s="182"/>
      <c r="J67" s="182"/>
      <c r="K67" s="182"/>
      <c r="L67" s="184" t="s">
        <v>346</v>
      </c>
    </row>
    <row r="68" spans="1:12">
      <c r="A68" s="38">
        <v>42424</v>
      </c>
      <c r="B68" s="39" t="s">
        <v>11</v>
      </c>
      <c r="C68" s="182">
        <v>20</v>
      </c>
      <c r="D68" s="183">
        <f>+C68*(100-E68)/100</f>
        <v>4</v>
      </c>
      <c r="E68" s="182">
        <v>80</v>
      </c>
      <c r="F68" s="182"/>
      <c r="G68" s="182">
        <v>125</v>
      </c>
      <c r="H68" s="182"/>
      <c r="I68" s="182"/>
      <c r="J68" s="182"/>
      <c r="K68" s="182"/>
      <c r="L68" s="184" t="s">
        <v>346</v>
      </c>
    </row>
    <row r="69" spans="1:12" ht="60" customHeight="1">
      <c r="A69" s="324">
        <v>42431</v>
      </c>
      <c r="B69" s="325" t="s">
        <v>20</v>
      </c>
      <c r="C69" s="895" t="s">
        <v>912</v>
      </c>
      <c r="D69" s="896"/>
      <c r="E69" s="896"/>
      <c r="F69" s="896"/>
      <c r="G69" s="896"/>
      <c r="H69" s="896"/>
      <c r="I69" s="896"/>
      <c r="J69" s="897"/>
      <c r="K69" s="582"/>
      <c r="L69" s="178"/>
    </row>
    <row r="70" spans="1:12" ht="38.25" customHeight="1">
      <c r="A70" s="324">
        <v>42515</v>
      </c>
      <c r="B70" s="325" t="s">
        <v>20</v>
      </c>
      <c r="C70" s="895" t="s">
        <v>946</v>
      </c>
      <c r="D70" s="896"/>
      <c r="E70" s="896"/>
      <c r="F70" s="896"/>
      <c r="G70" s="896"/>
      <c r="H70" s="896"/>
      <c r="I70" s="896"/>
      <c r="J70" s="897"/>
      <c r="K70" s="582"/>
      <c r="L70" s="178"/>
    </row>
    <row r="71" spans="1:12" ht="20.100000000000001" customHeight="1">
      <c r="A71" s="324">
        <v>42525</v>
      </c>
      <c r="B71" s="325" t="s">
        <v>116</v>
      </c>
      <c r="C71" s="177"/>
      <c r="D71" s="179"/>
      <c r="E71" s="177"/>
      <c r="F71" s="177"/>
      <c r="G71" s="177"/>
      <c r="H71" s="892" t="s">
        <v>933</v>
      </c>
      <c r="I71" s="893"/>
      <c r="J71" s="894"/>
      <c r="K71" s="580"/>
      <c r="L71" s="178" t="s">
        <v>949</v>
      </c>
    </row>
    <row r="72" spans="1:12">
      <c r="A72" s="38">
        <v>42524</v>
      </c>
      <c r="B72" s="39" t="s">
        <v>11</v>
      </c>
      <c r="C72" s="182">
        <v>70</v>
      </c>
      <c r="D72" s="183">
        <f>+C72*(100-E72)/100</f>
        <v>63</v>
      </c>
      <c r="E72" s="182">
        <v>10</v>
      </c>
      <c r="F72" s="182"/>
      <c r="G72" s="182">
        <v>125</v>
      </c>
      <c r="H72" s="182"/>
      <c r="I72" s="182"/>
      <c r="J72" s="182"/>
      <c r="K72" s="182"/>
      <c r="L72" s="184" t="s">
        <v>346</v>
      </c>
    </row>
    <row r="73" spans="1:12" ht="57.75" customHeight="1" thickBot="1">
      <c r="A73" s="32">
        <v>42534</v>
      </c>
      <c r="B73" s="33" t="s">
        <v>20</v>
      </c>
      <c r="C73" s="911" t="s">
        <v>959</v>
      </c>
      <c r="D73" s="912"/>
      <c r="E73" s="912"/>
      <c r="F73" s="912"/>
      <c r="G73" s="912"/>
      <c r="H73" s="912"/>
      <c r="I73" s="912"/>
      <c r="J73" s="913"/>
      <c r="K73" s="589"/>
      <c r="L73" s="349"/>
    </row>
    <row r="74" spans="1:12" ht="17.25" thickTop="1" thickBot="1">
      <c r="A74" s="492">
        <v>43079</v>
      </c>
      <c r="B74" s="47" t="s">
        <v>55</v>
      </c>
      <c r="C74" s="908" t="s">
        <v>1197</v>
      </c>
      <c r="D74" s="909"/>
      <c r="E74" s="909"/>
      <c r="F74" s="909"/>
      <c r="G74" s="909"/>
      <c r="H74" s="909"/>
      <c r="I74" s="909"/>
      <c r="J74" s="910"/>
      <c r="K74" s="694"/>
      <c r="L74" s="495"/>
    </row>
    <row r="75" spans="1:12" ht="17.25" thickTop="1" thickBot="1">
      <c r="A75" s="338">
        <v>43297</v>
      </c>
      <c r="B75" s="339" t="s">
        <v>18</v>
      </c>
      <c r="C75" s="883" t="s">
        <v>1253</v>
      </c>
      <c r="D75" s="884"/>
      <c r="E75" s="884"/>
      <c r="F75" s="884"/>
      <c r="G75" s="884"/>
      <c r="H75" s="884"/>
      <c r="I75" s="884"/>
      <c r="J75" s="885"/>
      <c r="K75" s="578"/>
      <c r="L75" s="496"/>
    </row>
    <row r="76" spans="1:12" ht="16.5" thickTop="1">
      <c r="A76" s="493"/>
      <c r="B76" s="494"/>
      <c r="C76" s="266"/>
      <c r="D76" s="267">
        <f>+C76*(100-E76)/100</f>
        <v>0</v>
      </c>
      <c r="E76" s="266"/>
      <c r="F76" s="266"/>
      <c r="G76" s="266"/>
      <c r="H76" s="266"/>
      <c r="I76" s="266"/>
      <c r="J76" s="266"/>
      <c r="K76" s="266"/>
      <c r="L76" s="348"/>
    </row>
    <row r="77" spans="1:12">
      <c r="A77" s="175"/>
      <c r="B77" s="176"/>
      <c r="C77" s="177"/>
      <c r="D77" s="179">
        <f t="shared" ref="D77:D85" si="1">+C77*(100-E77)/100</f>
        <v>0</v>
      </c>
      <c r="E77" s="177"/>
      <c r="F77" s="177"/>
      <c r="G77" s="177"/>
      <c r="H77" s="177"/>
      <c r="I77" s="177"/>
      <c r="J77" s="177"/>
      <c r="K77" s="177"/>
      <c r="L77" s="178"/>
    </row>
    <row r="78" spans="1:12">
      <c r="A78" s="175"/>
      <c r="B78" s="176"/>
      <c r="C78" s="177"/>
      <c r="D78" s="179">
        <f t="shared" si="1"/>
        <v>0</v>
      </c>
      <c r="E78" s="177"/>
      <c r="F78" s="177"/>
      <c r="G78" s="177"/>
      <c r="H78" s="177"/>
      <c r="I78" s="177"/>
      <c r="J78" s="177"/>
      <c r="K78" s="177"/>
      <c r="L78" s="178"/>
    </row>
    <row r="79" spans="1:12" ht="20.100000000000001" customHeight="1">
      <c r="A79" s="175"/>
      <c r="B79" s="176"/>
      <c r="C79" s="177"/>
      <c r="D79" s="179">
        <f t="shared" si="1"/>
        <v>0</v>
      </c>
      <c r="E79" s="177"/>
      <c r="F79" s="177"/>
      <c r="G79" s="177"/>
      <c r="H79" s="177"/>
      <c r="I79" s="177"/>
      <c r="J79" s="177"/>
      <c r="K79" s="177"/>
      <c r="L79" s="178"/>
    </row>
    <row r="80" spans="1:12" ht="20.100000000000001" customHeight="1">
      <c r="A80" s="175"/>
      <c r="B80" s="176"/>
      <c r="C80" s="177"/>
      <c r="D80" s="179">
        <f t="shared" si="1"/>
        <v>0</v>
      </c>
      <c r="E80" s="177"/>
      <c r="F80" s="177"/>
      <c r="G80" s="177"/>
      <c r="H80" s="177"/>
      <c r="I80" s="177"/>
      <c r="J80" s="177"/>
      <c r="K80" s="177"/>
      <c r="L80" s="178"/>
    </row>
    <row r="81" spans="1:12" ht="20.100000000000001" customHeight="1">
      <c r="A81" s="175"/>
      <c r="B81" s="176"/>
      <c r="C81" s="177"/>
      <c r="D81" s="179">
        <f t="shared" si="1"/>
        <v>0</v>
      </c>
      <c r="E81" s="177"/>
      <c r="F81" s="177"/>
      <c r="G81" s="177"/>
      <c r="H81" s="177"/>
      <c r="I81" s="177"/>
      <c r="J81" s="177"/>
      <c r="K81" s="177"/>
      <c r="L81" s="178"/>
    </row>
    <row r="82" spans="1:12" ht="20.100000000000001" customHeight="1">
      <c r="A82" s="175"/>
      <c r="B82" s="176"/>
      <c r="C82" s="177"/>
      <c r="D82" s="179">
        <f t="shared" si="1"/>
        <v>0</v>
      </c>
      <c r="E82" s="177"/>
      <c r="F82" s="177"/>
      <c r="G82" s="177"/>
      <c r="H82" s="177"/>
      <c r="I82" s="177"/>
      <c r="J82" s="177"/>
      <c r="K82" s="177"/>
      <c r="L82" s="178"/>
    </row>
    <row r="83" spans="1:12" ht="20.100000000000001" customHeight="1">
      <c r="A83" s="175"/>
      <c r="B83" s="176"/>
      <c r="C83" s="177"/>
      <c r="D83" s="179">
        <f t="shared" si="1"/>
        <v>0</v>
      </c>
      <c r="E83" s="177"/>
      <c r="F83" s="177"/>
      <c r="G83" s="177"/>
      <c r="H83" s="177"/>
      <c r="I83" s="177"/>
      <c r="J83" s="177"/>
      <c r="K83" s="177"/>
      <c r="L83" s="178"/>
    </row>
    <row r="84" spans="1:12" ht="20.100000000000001" customHeight="1">
      <c r="A84" s="175"/>
      <c r="B84" s="176"/>
      <c r="C84" s="177"/>
      <c r="D84" s="179">
        <f t="shared" si="1"/>
        <v>0</v>
      </c>
      <c r="E84" s="177"/>
      <c r="F84" s="177"/>
      <c r="G84" s="177"/>
      <c r="H84" s="177"/>
      <c r="I84" s="177"/>
      <c r="J84" s="177"/>
      <c r="K84" s="177"/>
      <c r="L84" s="178"/>
    </row>
    <row r="85" spans="1:12" ht="20.100000000000001" customHeight="1">
      <c r="A85" s="14"/>
      <c r="B85" s="1"/>
      <c r="C85" s="177"/>
      <c r="D85" s="179">
        <f t="shared" si="1"/>
        <v>0</v>
      </c>
      <c r="E85" s="177"/>
      <c r="F85" s="177"/>
      <c r="G85" s="177"/>
      <c r="H85" s="177"/>
      <c r="I85" s="177"/>
      <c r="J85" s="177"/>
      <c r="K85" s="177"/>
      <c r="L85" s="178"/>
    </row>
    <row r="86" spans="1:12" ht="20.100000000000001" customHeight="1">
      <c r="A86" s="14"/>
      <c r="B86" s="1"/>
      <c r="C86" s="177"/>
      <c r="D86" s="177"/>
      <c r="E86" s="177"/>
      <c r="F86" s="177"/>
      <c r="G86" s="177"/>
      <c r="H86" s="177"/>
      <c r="I86" s="177"/>
      <c r="J86" s="177"/>
      <c r="K86" s="177"/>
      <c r="L86" s="178"/>
    </row>
    <row r="87" spans="1:12">
      <c r="A87" s="14"/>
      <c r="B87" s="1"/>
      <c r="C87" s="177"/>
      <c r="D87" s="177"/>
      <c r="E87" s="177"/>
      <c r="F87" s="177"/>
      <c r="G87" s="177"/>
      <c r="H87" s="177"/>
      <c r="I87" s="177"/>
      <c r="J87" s="177"/>
      <c r="K87" s="177"/>
      <c r="L87" s="178"/>
    </row>
    <row r="88" spans="1:12" ht="20.100000000000001" customHeight="1">
      <c r="A88" s="14"/>
      <c r="B88" s="1"/>
      <c r="C88" s="177"/>
      <c r="D88" s="177"/>
      <c r="E88" s="177"/>
      <c r="F88" s="177"/>
      <c r="G88" s="177"/>
      <c r="H88" s="177"/>
      <c r="I88" s="177"/>
      <c r="J88" s="177"/>
      <c r="K88" s="177"/>
      <c r="L88" s="178"/>
    </row>
    <row r="89" spans="1:12">
      <c r="A89" s="14"/>
      <c r="B89" s="1"/>
      <c r="C89" s="177"/>
      <c r="D89" s="177"/>
      <c r="E89" s="177"/>
      <c r="F89" s="177"/>
      <c r="G89" s="177"/>
      <c r="H89" s="177"/>
      <c r="I89" s="177"/>
      <c r="J89" s="177"/>
      <c r="K89" s="177"/>
      <c r="L89" s="178"/>
    </row>
    <row r="90" spans="1:12" ht="20.100000000000001" customHeight="1">
      <c r="A90" s="14"/>
      <c r="B90" s="1"/>
      <c r="C90" s="177"/>
      <c r="D90" s="177"/>
      <c r="E90" s="177"/>
      <c r="F90" s="177"/>
      <c r="G90" s="177"/>
      <c r="H90" s="177"/>
      <c r="I90" s="177"/>
      <c r="J90" s="177"/>
      <c r="K90" s="177"/>
      <c r="L90" s="178"/>
    </row>
    <row r="91" spans="1:12">
      <c r="A91" s="14"/>
      <c r="B91" s="1"/>
      <c r="C91" s="177"/>
      <c r="D91" s="177"/>
      <c r="E91" s="177"/>
      <c r="F91" s="177"/>
      <c r="G91" s="177"/>
      <c r="H91" s="177"/>
      <c r="I91" s="177"/>
      <c r="J91" s="177"/>
      <c r="K91" s="177"/>
      <c r="L91" s="178"/>
    </row>
    <row r="92" spans="1:12">
      <c r="A92" s="14"/>
      <c r="B92" s="1"/>
      <c r="C92" s="177"/>
      <c r="D92" s="177"/>
      <c r="E92" s="177"/>
      <c r="F92" s="177"/>
      <c r="G92" s="177"/>
      <c r="H92" s="177"/>
      <c r="I92" s="177"/>
      <c r="J92" s="177"/>
      <c r="K92" s="177"/>
      <c r="L92" s="178"/>
    </row>
    <row r="93" spans="1:12">
      <c r="A93" s="14"/>
      <c r="B93" s="1"/>
      <c r="C93" s="177"/>
      <c r="D93" s="177"/>
      <c r="E93" s="177"/>
      <c r="F93" s="177"/>
      <c r="G93" s="177"/>
      <c r="H93" s="177"/>
      <c r="I93" s="177"/>
      <c r="J93" s="177"/>
      <c r="K93" s="177"/>
      <c r="L93" s="178"/>
    </row>
    <row r="94" spans="1:12" ht="20.100000000000001" customHeight="1">
      <c r="A94" s="14"/>
      <c r="B94" s="1"/>
      <c r="C94" s="177"/>
      <c r="D94" s="177"/>
      <c r="E94" s="177"/>
      <c r="F94" s="177"/>
      <c r="G94" s="177"/>
      <c r="H94" s="177"/>
      <c r="I94" s="177"/>
      <c r="J94" s="177"/>
      <c r="K94" s="177"/>
      <c r="L94" s="178"/>
    </row>
    <row r="95" spans="1:12" ht="20.100000000000001" customHeight="1">
      <c r="A95" s="14"/>
      <c r="B95" s="1"/>
      <c r="C95" s="177"/>
      <c r="D95" s="177"/>
      <c r="E95" s="177"/>
      <c r="F95" s="177"/>
      <c r="G95" s="177"/>
      <c r="H95" s="177"/>
      <c r="I95" s="177"/>
      <c r="J95" s="177"/>
      <c r="K95" s="177"/>
      <c r="L95" s="178"/>
    </row>
    <row r="96" spans="1:12" ht="20.100000000000001" customHeight="1">
      <c r="A96" s="14"/>
      <c r="B96" s="1"/>
      <c r="C96" s="177"/>
      <c r="D96" s="177"/>
      <c r="E96" s="177"/>
      <c r="F96" s="177"/>
      <c r="G96" s="177"/>
      <c r="H96" s="177"/>
      <c r="I96" s="177"/>
      <c r="J96" s="177"/>
      <c r="K96" s="177"/>
      <c r="L96" s="178"/>
    </row>
    <row r="97" spans="1:12" ht="20.100000000000001" customHeight="1">
      <c r="A97" s="14"/>
      <c r="B97" s="1"/>
      <c r="C97" s="177"/>
      <c r="D97" s="177"/>
      <c r="E97" s="177"/>
      <c r="F97" s="177"/>
      <c r="G97" s="177"/>
      <c r="H97" s="177"/>
      <c r="I97" s="177"/>
      <c r="J97" s="177"/>
      <c r="K97" s="177"/>
      <c r="L97" s="178"/>
    </row>
    <row r="98" spans="1:12">
      <c r="A98" s="14"/>
      <c r="B98" s="1"/>
      <c r="C98" s="177"/>
      <c r="D98" s="177"/>
      <c r="E98" s="177"/>
      <c r="F98" s="177"/>
      <c r="G98" s="177"/>
      <c r="H98" s="177"/>
      <c r="I98" s="177"/>
      <c r="J98" s="177"/>
      <c r="K98" s="177"/>
      <c r="L98" s="178"/>
    </row>
    <row r="99" spans="1:12">
      <c r="A99" s="14"/>
      <c r="B99" s="1"/>
      <c r="C99" s="177"/>
      <c r="D99" s="177"/>
      <c r="E99" s="177"/>
      <c r="F99" s="177"/>
      <c r="G99" s="177"/>
      <c r="H99" s="177"/>
      <c r="I99" s="177"/>
      <c r="J99" s="177"/>
      <c r="K99" s="177"/>
      <c r="L99" s="178"/>
    </row>
    <row r="100" spans="1:12">
      <c r="A100" s="14"/>
      <c r="B100" s="1"/>
      <c r="C100" s="177"/>
      <c r="D100" s="177"/>
      <c r="E100" s="177"/>
      <c r="F100" s="177"/>
      <c r="G100" s="177"/>
      <c r="H100" s="177"/>
      <c r="I100" s="177"/>
      <c r="J100" s="177"/>
      <c r="K100" s="177"/>
      <c r="L100" s="178"/>
    </row>
    <row r="101" spans="1:12" ht="20.100000000000001" customHeight="1">
      <c r="A101" s="14"/>
      <c r="B101" s="1"/>
      <c r="C101" s="177"/>
      <c r="D101" s="177"/>
      <c r="E101" s="177"/>
      <c r="F101" s="177"/>
      <c r="G101" s="177"/>
      <c r="H101" s="177"/>
      <c r="I101" s="177"/>
      <c r="J101" s="177"/>
      <c r="K101" s="177"/>
      <c r="L101" s="178"/>
    </row>
    <row r="102" spans="1:12">
      <c r="A102" s="14"/>
      <c r="B102" s="1"/>
      <c r="C102" s="177"/>
      <c r="D102" s="177"/>
      <c r="E102" s="177"/>
      <c r="F102" s="177"/>
      <c r="G102" s="177"/>
      <c r="H102" s="177"/>
      <c r="I102" s="177"/>
      <c r="J102" s="177"/>
      <c r="K102" s="177"/>
      <c r="L102" s="178"/>
    </row>
    <row r="103" spans="1:12">
      <c r="A103" s="14"/>
      <c r="B103" s="1"/>
      <c r="C103" s="177"/>
      <c r="D103" s="177"/>
      <c r="E103" s="177"/>
      <c r="F103" s="177"/>
      <c r="G103" s="177"/>
      <c r="H103" s="177"/>
      <c r="I103" s="177"/>
      <c r="J103" s="177"/>
      <c r="K103" s="177"/>
      <c r="L103" s="178"/>
    </row>
    <row r="104" spans="1:12">
      <c r="A104" s="14"/>
      <c r="B104" s="1"/>
      <c r="C104" s="177"/>
      <c r="D104" s="177"/>
      <c r="E104" s="177"/>
      <c r="F104" s="177"/>
      <c r="G104" s="177"/>
      <c r="H104" s="177"/>
      <c r="I104" s="177"/>
      <c r="J104" s="177"/>
      <c r="K104" s="177"/>
      <c r="L104" s="178"/>
    </row>
    <row r="105" spans="1:12" ht="20.100000000000001" customHeight="1">
      <c r="A105" s="14"/>
      <c r="B105" s="1"/>
      <c r="C105" s="177"/>
      <c r="D105" s="177"/>
      <c r="E105" s="177"/>
      <c r="F105" s="177"/>
      <c r="G105" s="177"/>
      <c r="H105" s="177"/>
      <c r="I105" s="177"/>
      <c r="J105" s="177"/>
      <c r="K105" s="177"/>
      <c r="L105" s="178"/>
    </row>
    <row r="106" spans="1:12" ht="20.100000000000001" customHeight="1">
      <c r="A106" s="14"/>
      <c r="B106" s="1"/>
      <c r="C106" s="177"/>
      <c r="D106" s="177"/>
      <c r="E106" s="177"/>
      <c r="F106" s="177"/>
      <c r="G106" s="177"/>
      <c r="H106" s="177"/>
      <c r="I106" s="177"/>
      <c r="J106" s="177"/>
      <c r="K106" s="177"/>
      <c r="L106" s="178"/>
    </row>
    <row r="107" spans="1:12">
      <c r="A107" s="14"/>
      <c r="B107" s="1"/>
      <c r="C107" s="177"/>
      <c r="D107" s="177"/>
      <c r="E107" s="177"/>
      <c r="F107" s="177"/>
      <c r="G107" s="177"/>
      <c r="H107" s="177"/>
      <c r="I107" s="177"/>
      <c r="J107" s="177"/>
      <c r="K107" s="177"/>
      <c r="L107" s="178"/>
    </row>
    <row r="108" spans="1:12">
      <c r="A108" s="14"/>
      <c r="B108" s="1"/>
      <c r="C108" s="177"/>
      <c r="D108" s="177"/>
      <c r="E108" s="177"/>
      <c r="F108" s="177"/>
      <c r="G108" s="177"/>
      <c r="H108" s="177"/>
      <c r="I108" s="177"/>
      <c r="J108" s="177"/>
      <c r="K108" s="177"/>
      <c r="L108" s="178"/>
    </row>
    <row r="109" spans="1:12">
      <c r="A109" s="14"/>
      <c r="B109" s="1"/>
      <c r="C109" s="177"/>
      <c r="D109" s="177"/>
      <c r="E109" s="177"/>
      <c r="F109" s="177"/>
      <c r="G109" s="177"/>
      <c r="H109" s="177"/>
      <c r="I109" s="177"/>
      <c r="J109" s="177"/>
      <c r="K109" s="177"/>
      <c r="L109" s="178"/>
    </row>
    <row r="110" spans="1:12">
      <c r="A110" s="14"/>
      <c r="B110" s="1"/>
      <c r="C110" s="177"/>
      <c r="D110" s="177"/>
      <c r="E110" s="177"/>
      <c r="F110" s="177"/>
      <c r="G110" s="177"/>
      <c r="H110" s="177"/>
      <c r="I110" s="177"/>
      <c r="J110" s="177"/>
      <c r="K110" s="177"/>
      <c r="L110" s="178"/>
    </row>
    <row r="111" spans="1:12">
      <c r="A111" s="14"/>
      <c r="B111" s="1"/>
      <c r="C111" s="177"/>
      <c r="D111" s="177"/>
      <c r="E111" s="177"/>
      <c r="F111" s="177"/>
      <c r="G111" s="177"/>
      <c r="H111" s="177"/>
      <c r="I111" s="177"/>
      <c r="J111" s="177"/>
      <c r="K111" s="177"/>
      <c r="L111" s="178"/>
    </row>
    <row r="112" spans="1:12">
      <c r="A112" s="14"/>
      <c r="B112" s="1"/>
      <c r="C112" s="177"/>
      <c r="D112" s="177"/>
      <c r="E112" s="177"/>
      <c r="F112" s="177"/>
      <c r="G112" s="177"/>
      <c r="H112" s="177"/>
      <c r="I112" s="177"/>
      <c r="J112" s="177"/>
      <c r="K112" s="177"/>
      <c r="L112" s="178"/>
    </row>
    <row r="113" spans="1:12" ht="20.100000000000001" customHeight="1">
      <c r="A113" s="14"/>
      <c r="B113" s="1"/>
      <c r="C113" s="177"/>
      <c r="D113" s="177"/>
      <c r="E113" s="177"/>
      <c r="F113" s="177"/>
      <c r="G113" s="177"/>
      <c r="H113" s="177"/>
      <c r="I113" s="177"/>
      <c r="J113" s="177"/>
      <c r="K113" s="177"/>
      <c r="L113" s="178"/>
    </row>
    <row r="114" spans="1:12" ht="20.100000000000001" customHeight="1">
      <c r="A114" s="14"/>
      <c r="B114" s="1"/>
      <c r="C114" s="177"/>
      <c r="D114" s="177"/>
      <c r="E114" s="177"/>
      <c r="F114" s="177"/>
      <c r="G114" s="177"/>
      <c r="H114" s="177"/>
      <c r="I114" s="177"/>
      <c r="J114" s="177"/>
      <c r="K114" s="177"/>
      <c r="L114" s="178"/>
    </row>
    <row r="115" spans="1:12" ht="20.100000000000001" customHeight="1">
      <c r="A115" s="14"/>
      <c r="B115" s="1"/>
      <c r="C115" s="177"/>
      <c r="D115" s="177"/>
      <c r="E115" s="177"/>
      <c r="F115" s="177"/>
      <c r="G115" s="177"/>
      <c r="H115" s="177"/>
      <c r="I115" s="177"/>
      <c r="J115" s="177"/>
      <c r="K115" s="177"/>
      <c r="L115" s="178"/>
    </row>
    <row r="116" spans="1:12" ht="20.100000000000001" customHeight="1">
      <c r="A116" s="14"/>
      <c r="B116" s="1"/>
      <c r="C116" s="177"/>
      <c r="D116" s="177"/>
      <c r="E116" s="177"/>
      <c r="F116" s="177"/>
      <c r="G116" s="177"/>
      <c r="H116" s="177"/>
      <c r="I116" s="177"/>
      <c r="J116" s="177"/>
      <c r="K116" s="177"/>
      <c r="L116" s="178"/>
    </row>
    <row r="117" spans="1:12">
      <c r="A117" s="14"/>
      <c r="B117" s="1"/>
      <c r="C117" s="177"/>
      <c r="D117" s="177"/>
      <c r="E117" s="177"/>
      <c r="F117" s="177"/>
      <c r="G117" s="177"/>
      <c r="H117" s="177"/>
      <c r="I117" s="177"/>
      <c r="J117" s="177"/>
      <c r="K117" s="177"/>
      <c r="L117" s="178"/>
    </row>
    <row r="118" spans="1:12" ht="20.100000000000001" customHeight="1">
      <c r="A118" s="14"/>
      <c r="B118" s="1"/>
      <c r="C118" s="177"/>
      <c r="D118" s="177"/>
      <c r="E118" s="177"/>
      <c r="F118" s="177"/>
      <c r="G118" s="177"/>
      <c r="H118" s="177"/>
      <c r="I118" s="177"/>
      <c r="J118" s="177"/>
      <c r="K118" s="177"/>
      <c r="L118" s="178"/>
    </row>
    <row r="119" spans="1:12" ht="20.100000000000001" customHeight="1">
      <c r="A119" s="14"/>
      <c r="B119" s="1"/>
      <c r="C119" s="177"/>
      <c r="D119" s="177"/>
      <c r="E119" s="177"/>
      <c r="F119" s="177"/>
      <c r="G119" s="177"/>
      <c r="H119" s="177"/>
      <c r="I119" s="177"/>
      <c r="J119" s="177"/>
      <c r="K119" s="177"/>
      <c r="L119" s="178"/>
    </row>
    <row r="120" spans="1:12" ht="20.100000000000001" customHeight="1">
      <c r="A120" s="14"/>
      <c r="B120" s="1"/>
      <c r="C120" s="177"/>
      <c r="D120" s="177"/>
      <c r="E120" s="177"/>
      <c r="F120" s="177"/>
      <c r="G120" s="177"/>
      <c r="H120" s="177"/>
      <c r="I120" s="177"/>
      <c r="J120" s="177"/>
      <c r="K120" s="177"/>
      <c r="L120" s="178"/>
    </row>
    <row r="121" spans="1:12" ht="20.100000000000001" customHeight="1">
      <c r="A121" s="14"/>
      <c r="B121" s="1"/>
      <c r="C121" s="177"/>
      <c r="D121" s="177"/>
      <c r="E121" s="177"/>
      <c r="F121" s="177"/>
      <c r="G121" s="177"/>
      <c r="H121" s="177"/>
      <c r="I121" s="177"/>
      <c r="J121" s="177"/>
      <c r="K121" s="177"/>
      <c r="L121" s="178"/>
    </row>
    <row r="122" spans="1:12" ht="20.100000000000001" customHeight="1">
      <c r="A122" s="14"/>
      <c r="B122" s="1"/>
      <c r="C122" s="177"/>
      <c r="D122" s="177"/>
      <c r="E122" s="177"/>
      <c r="F122" s="177"/>
      <c r="G122" s="177"/>
      <c r="H122" s="177"/>
      <c r="I122" s="177"/>
      <c r="J122" s="177"/>
      <c r="K122" s="177"/>
      <c r="L122" s="178"/>
    </row>
    <row r="123" spans="1:12" ht="20.100000000000001" customHeight="1">
      <c r="A123" s="14"/>
      <c r="B123" s="1"/>
      <c r="C123" s="177"/>
      <c r="D123" s="177"/>
      <c r="E123" s="177"/>
      <c r="F123" s="177"/>
      <c r="G123" s="177"/>
      <c r="H123" s="177"/>
      <c r="I123" s="177"/>
      <c r="J123" s="177"/>
      <c r="K123" s="177"/>
      <c r="L123" s="178"/>
    </row>
    <row r="124" spans="1:12" ht="20.100000000000001" customHeight="1">
      <c r="A124" s="14"/>
      <c r="B124" s="1"/>
      <c r="C124" s="177"/>
      <c r="D124" s="177"/>
      <c r="E124" s="177"/>
      <c r="F124" s="177"/>
      <c r="G124" s="177"/>
      <c r="H124" s="177"/>
      <c r="I124" s="177"/>
      <c r="J124" s="177"/>
      <c r="K124" s="177"/>
      <c r="L124" s="178"/>
    </row>
    <row r="125" spans="1:12" ht="20.100000000000001" customHeight="1">
      <c r="A125" s="14"/>
      <c r="B125" s="1"/>
      <c r="C125" s="177"/>
      <c r="D125" s="177"/>
      <c r="E125" s="177"/>
      <c r="F125" s="177"/>
      <c r="G125" s="177"/>
      <c r="H125" s="177"/>
      <c r="I125" s="177"/>
      <c r="J125" s="177"/>
      <c r="K125" s="177"/>
      <c r="L125" s="178"/>
    </row>
    <row r="126" spans="1:12">
      <c r="A126" s="14"/>
      <c r="B126" s="1"/>
      <c r="C126" s="177"/>
      <c r="D126" s="177"/>
      <c r="E126" s="177"/>
      <c r="F126" s="177"/>
      <c r="G126" s="177"/>
      <c r="H126" s="177"/>
      <c r="I126" s="177"/>
      <c r="J126" s="177"/>
      <c r="K126" s="177"/>
      <c r="L126" s="178"/>
    </row>
    <row r="127" spans="1:12" ht="20.100000000000001" customHeight="1">
      <c r="A127" s="14"/>
      <c r="B127" s="1"/>
      <c r="C127" s="177"/>
      <c r="D127" s="177"/>
      <c r="E127" s="177"/>
      <c r="F127" s="177"/>
      <c r="G127" s="177"/>
      <c r="H127" s="177"/>
      <c r="I127" s="177"/>
      <c r="J127" s="177"/>
      <c r="K127" s="177"/>
      <c r="L127" s="178"/>
    </row>
    <row r="128" spans="1:12">
      <c r="A128" s="14"/>
      <c r="B128" s="1"/>
      <c r="C128" s="177"/>
      <c r="D128" s="177"/>
      <c r="E128" s="177"/>
      <c r="F128" s="177"/>
      <c r="G128" s="177"/>
      <c r="H128" s="177"/>
      <c r="I128" s="177"/>
      <c r="J128" s="177"/>
      <c r="K128" s="177"/>
      <c r="L128" s="178"/>
    </row>
    <row r="129" spans="1:12">
      <c r="A129" s="14"/>
      <c r="B129" s="1"/>
      <c r="C129" s="177"/>
      <c r="D129" s="177"/>
      <c r="E129" s="177"/>
      <c r="F129" s="177"/>
      <c r="G129" s="177"/>
      <c r="H129" s="177"/>
      <c r="I129" s="177"/>
      <c r="J129" s="177"/>
      <c r="K129" s="177"/>
      <c r="L129" s="178"/>
    </row>
    <row r="130" spans="1:12">
      <c r="A130" s="14"/>
      <c r="C130" s="177"/>
      <c r="D130" s="177"/>
      <c r="E130" s="177"/>
      <c r="F130" s="177"/>
      <c r="G130" s="177"/>
      <c r="H130" s="177"/>
      <c r="I130" s="177"/>
      <c r="J130" s="177"/>
      <c r="K130" s="177"/>
      <c r="L130" s="178"/>
    </row>
    <row r="131" spans="1:12">
      <c r="A131" s="14"/>
      <c r="C131" s="177"/>
      <c r="D131" s="177"/>
      <c r="E131" s="177"/>
      <c r="F131" s="177"/>
      <c r="G131" s="177"/>
      <c r="H131" s="177"/>
      <c r="I131" s="177"/>
      <c r="J131" s="177"/>
      <c r="K131" s="177"/>
      <c r="L131" s="178"/>
    </row>
    <row r="132" spans="1:12">
      <c r="A132" s="14"/>
      <c r="C132" s="177"/>
      <c r="D132" s="177"/>
      <c r="E132" s="177"/>
      <c r="F132" s="177"/>
      <c r="G132" s="177"/>
      <c r="H132" s="177"/>
      <c r="I132" s="177"/>
      <c r="J132" s="177"/>
      <c r="K132" s="177"/>
      <c r="L132" s="178"/>
    </row>
    <row r="133" spans="1:12">
      <c r="A133" s="14"/>
      <c r="C133" s="177"/>
      <c r="D133" s="177"/>
      <c r="E133" s="177"/>
      <c r="F133" s="177"/>
      <c r="G133" s="177"/>
      <c r="H133" s="177"/>
      <c r="I133" s="177"/>
      <c r="J133" s="177"/>
      <c r="K133" s="177"/>
      <c r="L133" s="178"/>
    </row>
    <row r="134" spans="1:12">
      <c r="A134" s="14"/>
      <c r="C134" s="177"/>
      <c r="D134" s="177"/>
      <c r="E134" s="177"/>
      <c r="F134" s="177"/>
      <c r="G134" s="177"/>
      <c r="H134" s="177"/>
      <c r="I134" s="177"/>
      <c r="J134" s="177"/>
      <c r="K134" s="177"/>
      <c r="L134" s="178"/>
    </row>
    <row r="135" spans="1:12">
      <c r="A135" s="14"/>
      <c r="C135" s="177"/>
      <c r="D135" s="177"/>
      <c r="E135" s="177"/>
      <c r="F135" s="177"/>
      <c r="G135" s="177"/>
      <c r="H135" s="177"/>
      <c r="I135" s="177"/>
      <c r="J135" s="177"/>
      <c r="K135" s="177"/>
      <c r="L135" s="178"/>
    </row>
    <row r="136" spans="1:12">
      <c r="A136" s="14"/>
      <c r="C136" s="177"/>
      <c r="D136" s="177"/>
      <c r="E136" s="177"/>
      <c r="F136" s="177"/>
      <c r="G136" s="177"/>
      <c r="H136" s="177"/>
      <c r="I136" s="177"/>
      <c r="J136" s="177"/>
      <c r="K136" s="177"/>
      <c r="L136" s="178"/>
    </row>
    <row r="137" spans="1:12">
      <c r="A137" s="14"/>
      <c r="C137" s="177"/>
      <c r="D137" s="177"/>
      <c r="E137" s="177"/>
      <c r="F137" s="177"/>
      <c r="G137" s="177"/>
      <c r="H137" s="177"/>
      <c r="I137" s="177"/>
      <c r="J137" s="177"/>
      <c r="K137" s="177"/>
      <c r="L137" s="178"/>
    </row>
    <row r="138" spans="1:12">
      <c r="A138" s="14"/>
      <c r="C138" s="177"/>
      <c r="D138" s="177"/>
      <c r="E138" s="177"/>
      <c r="F138" s="177"/>
      <c r="G138" s="177"/>
      <c r="H138" s="177"/>
      <c r="I138" s="177"/>
      <c r="J138" s="177"/>
      <c r="K138" s="177"/>
      <c r="L138" s="178"/>
    </row>
    <row r="139" spans="1:12">
      <c r="A139" s="14"/>
      <c r="C139" s="177"/>
      <c r="D139" s="177"/>
      <c r="E139" s="177"/>
      <c r="F139" s="177"/>
      <c r="G139" s="177"/>
      <c r="H139" s="177"/>
      <c r="I139" s="177"/>
      <c r="J139" s="177"/>
      <c r="K139" s="177"/>
      <c r="L139" s="178"/>
    </row>
    <row r="140" spans="1:12">
      <c r="A140" s="14"/>
      <c r="C140" s="177"/>
      <c r="D140" s="177"/>
      <c r="E140" s="177"/>
      <c r="F140" s="177"/>
      <c r="G140" s="177"/>
      <c r="H140" s="177"/>
      <c r="I140" s="177"/>
      <c r="J140" s="177"/>
      <c r="K140" s="177"/>
      <c r="L140" s="178"/>
    </row>
    <row r="141" spans="1:12">
      <c r="A141" s="14"/>
      <c r="C141" s="177"/>
      <c r="D141" s="177"/>
      <c r="E141" s="177"/>
      <c r="F141" s="177"/>
      <c r="G141" s="177"/>
      <c r="H141" s="177"/>
      <c r="I141" s="177"/>
      <c r="J141" s="177"/>
      <c r="K141" s="177"/>
      <c r="L141" s="178"/>
    </row>
    <row r="142" spans="1:12">
      <c r="A142" s="14"/>
      <c r="C142" s="177"/>
      <c r="D142" s="177"/>
      <c r="E142" s="177"/>
      <c r="F142" s="177"/>
      <c r="G142" s="177"/>
      <c r="H142" s="177"/>
      <c r="I142" s="177"/>
      <c r="J142" s="177"/>
      <c r="K142" s="177"/>
      <c r="L142" s="178"/>
    </row>
    <row r="143" spans="1:12">
      <c r="A143" s="14"/>
      <c r="C143" s="177"/>
      <c r="D143" s="177"/>
      <c r="E143" s="177"/>
      <c r="F143" s="177"/>
      <c r="G143" s="177"/>
      <c r="H143" s="177"/>
      <c r="I143" s="177"/>
      <c r="J143" s="177"/>
      <c r="K143" s="177"/>
      <c r="L143" s="178"/>
    </row>
    <row r="144" spans="1:12">
      <c r="A144" s="14"/>
      <c r="C144" s="177"/>
      <c r="D144" s="177"/>
      <c r="E144" s="177"/>
      <c r="F144" s="177"/>
      <c r="G144" s="177"/>
      <c r="H144" s="177"/>
      <c r="I144" s="177"/>
      <c r="J144" s="177"/>
      <c r="K144" s="177"/>
      <c r="L144" s="178"/>
    </row>
    <row r="145" spans="1:12">
      <c r="A145" s="14"/>
      <c r="C145" s="177"/>
      <c r="D145" s="177"/>
      <c r="E145" s="177"/>
      <c r="F145" s="177"/>
      <c r="G145" s="177"/>
      <c r="H145" s="177"/>
      <c r="I145" s="177"/>
      <c r="J145" s="177"/>
      <c r="K145" s="177"/>
      <c r="L145" s="178"/>
    </row>
    <row r="146" spans="1:12">
      <c r="A146" s="14"/>
      <c r="C146" s="177"/>
      <c r="D146" s="177"/>
      <c r="E146" s="177"/>
      <c r="F146" s="177"/>
      <c r="G146" s="177"/>
      <c r="H146" s="177"/>
      <c r="I146" s="177"/>
      <c r="J146" s="177"/>
      <c r="K146" s="177"/>
      <c r="L146" s="178"/>
    </row>
    <row r="147" spans="1:12">
      <c r="A147" s="14"/>
    </row>
    <row r="148" spans="1:12">
      <c r="A148" s="14"/>
    </row>
    <row r="149" spans="1:12">
      <c r="A149" s="14"/>
    </row>
    <row r="150" spans="1:12">
      <c r="A150" s="14"/>
    </row>
    <row r="151" spans="1:12">
      <c r="A151" s="14"/>
    </row>
    <row r="152" spans="1:12">
      <c r="A152" s="14"/>
    </row>
    <row r="153" spans="1:12">
      <c r="A153" s="14"/>
    </row>
    <row r="154" spans="1:12">
      <c r="A154" s="14"/>
    </row>
    <row r="155" spans="1:12">
      <c r="A155" s="14"/>
    </row>
    <row r="156" spans="1:12">
      <c r="A156" s="14"/>
    </row>
  </sheetData>
  <sheetProtection formatCells="0" formatColumns="0" formatRows="0" insertColumns="0" insertRows="0" insertHyperlinks="0" deleteColumns="0" deleteRows="0" sort="0" autoFilter="0" pivotTables="0"/>
  <autoFilter ref="B6:B144"/>
  <customSheetViews>
    <customSheetView guid="{0844CA05-8743-4C94-A064-2B8F7267080E}" showAutoFilter="1">
      <pane ySplit="6" topLeftCell="A44" activePane="bottomLeft" state="frozen"/>
      <selection pane="bottomLeft" activeCell="B50" sqref="B50"/>
      <pageMargins left="0.75" right="0.75" top="1" bottom="1" header="0.5" footer="0.5"/>
      <printOptions gridLines="1"/>
      <pageSetup paperSize="9" scale="75" orientation="landscape" r:id="rId1"/>
      <headerFooter alignWithMargins="0">
        <oddHeader>&amp;A</oddHeader>
        <oddFooter>Page &amp;P</oddFooter>
      </headerFooter>
      <autoFilter ref="B1"/>
    </customSheetView>
    <customSheetView guid="{257C13E9-7F11-4D3D-B195-760B62ED7EA1}" showAutoFilter="1">
      <pane ySplit="6" topLeftCell="A44" activePane="bottomLeft" state="frozen"/>
      <selection pane="bottomLeft" activeCell="B50" sqref="B50"/>
      <pageMargins left="0.75" right="0.75" top="1" bottom="1" header="0.5" footer="0.5"/>
      <printOptions gridLines="1"/>
      <pageSetup paperSize="9" scale="75" orientation="landscape" r:id="rId2"/>
      <headerFooter alignWithMargins="0">
        <oddHeader>&amp;A</oddHeader>
        <oddFooter>Page &amp;P</oddFooter>
      </headerFooter>
      <autoFilter ref="B1"/>
    </customSheetView>
    <customSheetView guid="{7009FCE3-6810-450D-8A6C-9CEA3E9B616C}" showAutoFilter="1">
      <pane ySplit="5" topLeftCell="A44" activePane="bottomLeft" state="frozen"/>
      <selection pane="bottomLeft" activeCell="B50" sqref="B50"/>
      <pageMargins left="0.75" right="0.75" top="1" bottom="1" header="0.5" footer="0.5"/>
      <printOptions gridLines="1"/>
      <pageSetup paperSize="9" scale="75" orientation="landscape" r:id="rId3"/>
      <headerFooter alignWithMargins="0">
        <oddHeader>&amp;A</oddHeader>
        <oddFooter>Page &amp;P</oddFooter>
      </headerFooter>
      <autoFilter ref="B1"/>
    </customSheetView>
  </customSheetViews>
  <mergeCells count="56">
    <mergeCell ref="A3:B3"/>
    <mergeCell ref="A5:B5"/>
    <mergeCell ref="G3:H3"/>
    <mergeCell ref="C3:F3"/>
    <mergeCell ref="I3:J3"/>
    <mergeCell ref="A1:L1"/>
    <mergeCell ref="A2:B2"/>
    <mergeCell ref="C2:F2"/>
    <mergeCell ref="G2:H2"/>
    <mergeCell ref="I2:J2"/>
    <mergeCell ref="K2:L2"/>
    <mergeCell ref="C74:J74"/>
    <mergeCell ref="C73:J73"/>
    <mergeCell ref="C70:J70"/>
    <mergeCell ref="C69:J69"/>
    <mergeCell ref="C54:J54"/>
    <mergeCell ref="C55:J55"/>
    <mergeCell ref="C53:J53"/>
    <mergeCell ref="C45:J45"/>
    <mergeCell ref="C30:J30"/>
    <mergeCell ref="C46:J46"/>
    <mergeCell ref="C33:J33"/>
    <mergeCell ref="C49:J49"/>
    <mergeCell ref="C31:J31"/>
    <mergeCell ref="C75:J75"/>
    <mergeCell ref="A28:A29"/>
    <mergeCell ref="C42:J42"/>
    <mergeCell ref="A24:A25"/>
    <mergeCell ref="A4:B4"/>
    <mergeCell ref="A21:A22"/>
    <mergeCell ref="C63:J63"/>
    <mergeCell ref="H71:J71"/>
    <mergeCell ref="C58:J58"/>
    <mergeCell ref="I5:J5"/>
    <mergeCell ref="C66:J66"/>
    <mergeCell ref="C60:J60"/>
    <mergeCell ref="A41:A42"/>
    <mergeCell ref="C14:J14"/>
    <mergeCell ref="G4:H4"/>
    <mergeCell ref="C17:J17"/>
    <mergeCell ref="K3:L3"/>
    <mergeCell ref="K4:L4"/>
    <mergeCell ref="K5:L5"/>
    <mergeCell ref="A51:A52"/>
    <mergeCell ref="I4:J4"/>
    <mergeCell ref="C4:F4"/>
    <mergeCell ref="C27:J27"/>
    <mergeCell ref="H19:J19"/>
    <mergeCell ref="C24:J24"/>
    <mergeCell ref="C21:J21"/>
    <mergeCell ref="C18:J18"/>
    <mergeCell ref="C15:J15"/>
    <mergeCell ref="C11:J11"/>
    <mergeCell ref="C8:J8"/>
    <mergeCell ref="C5:F5"/>
    <mergeCell ref="C50:J50"/>
  </mergeCells>
  <phoneticPr fontId="4" type="noConversion"/>
  <hyperlinks>
    <hyperlink ref="B33" r:id="rId4"/>
    <hyperlink ref="B18" r:id="rId5"/>
    <hyperlink ref="B50" r:id="rId6" location=" Final Completion Sketch.xls"/>
  </hyperlinks>
  <printOptions gridLines="1" gridLinesSet="0"/>
  <pageMargins left="0.75" right="0.75" top="1" bottom="1" header="0.5" footer="0.5"/>
  <pageSetup paperSize="9" scale="75" orientation="landscape" r:id="rId7"/>
  <headerFooter alignWithMargins="0">
    <oddHeader>&amp;A</oddHeader>
    <oddFooter>Page &amp;P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>
    <tabColor rgb="FFFF0000"/>
  </sheetPr>
  <dimension ref="A1:M144"/>
  <sheetViews>
    <sheetView zoomScaleNormal="100" workbookViewId="0">
      <pane ySplit="6" topLeftCell="A36" activePane="bottomLeft" state="frozen"/>
      <selection pane="bottomLeft" activeCell="A51" sqref="A51"/>
    </sheetView>
  </sheetViews>
  <sheetFormatPr defaultRowHeight="15.75"/>
  <cols>
    <col min="1" max="1" width="11" style="53" customWidth="1"/>
    <col min="2" max="5" width="10.140625" style="16" customWidth="1"/>
    <col min="6" max="6" width="10.5703125" style="16" customWidth="1"/>
    <col min="7" max="7" width="10.140625" style="16" customWidth="1"/>
    <col min="8" max="8" width="10.7109375" style="16" customWidth="1"/>
    <col min="9" max="9" width="11.7109375" style="16" customWidth="1"/>
    <col min="10" max="10" width="16.7109375" style="16" customWidth="1"/>
    <col min="11" max="11" width="16.7109375" style="597" customWidth="1"/>
    <col min="12" max="12" width="59.28515625" style="15" customWidth="1"/>
    <col min="13" max="13" width="57.42578125" style="6" customWidth="1"/>
    <col min="14" max="16384" width="9.140625" style="6"/>
  </cols>
  <sheetData>
    <row r="1" spans="1:13" s="3" customFormat="1" ht="31.5" customHeight="1" thickTop="1">
      <c r="A1" s="829" t="s">
        <v>1369</v>
      </c>
      <c r="B1" s="830"/>
      <c r="C1" s="830"/>
      <c r="D1" s="830"/>
      <c r="E1" s="830"/>
      <c r="F1" s="830"/>
      <c r="G1" s="830"/>
      <c r="H1" s="830"/>
      <c r="I1" s="830"/>
      <c r="J1" s="830"/>
      <c r="K1" s="830"/>
      <c r="L1" s="831"/>
      <c r="M1" s="2"/>
    </row>
    <row r="2" spans="1:13" ht="20.25" customHeight="1">
      <c r="A2" s="823" t="s">
        <v>157</v>
      </c>
      <c r="B2" s="824"/>
      <c r="C2" s="820">
        <f>(25+125+90)*25</f>
        <v>6000</v>
      </c>
      <c r="D2" s="821"/>
      <c r="E2" s="821"/>
      <c r="F2" s="822"/>
      <c r="G2" s="992" t="s">
        <v>1485</v>
      </c>
      <c r="H2" s="993"/>
      <c r="I2" s="816" t="s">
        <v>158</v>
      </c>
      <c r="J2" s="817"/>
      <c r="K2" s="827" t="s">
        <v>168</v>
      </c>
      <c r="L2" s="828"/>
      <c r="M2" s="5"/>
    </row>
    <row r="3" spans="1:13" ht="20.25" customHeight="1">
      <c r="A3" s="823" t="s">
        <v>159</v>
      </c>
      <c r="B3" s="824"/>
      <c r="C3" s="820" t="s">
        <v>175</v>
      </c>
      <c r="D3" s="821"/>
      <c r="E3" s="821"/>
      <c r="F3" s="822"/>
      <c r="G3" s="844"/>
      <c r="H3" s="845"/>
      <c r="I3" s="816" t="s">
        <v>160</v>
      </c>
      <c r="J3" s="817"/>
      <c r="K3" s="827" t="s">
        <v>1438</v>
      </c>
      <c r="L3" s="828"/>
      <c r="M3" s="5"/>
    </row>
    <row r="4" spans="1:13" ht="20.25" customHeight="1">
      <c r="A4" s="823" t="s">
        <v>161</v>
      </c>
      <c r="B4" s="824"/>
      <c r="C4" s="820" t="s">
        <v>1372</v>
      </c>
      <c r="D4" s="821"/>
      <c r="E4" s="821"/>
      <c r="F4" s="822"/>
      <c r="G4" s="914"/>
      <c r="H4" s="915"/>
      <c r="I4" s="816" t="s">
        <v>162</v>
      </c>
      <c r="J4" s="817"/>
      <c r="K4" s="827" t="s">
        <v>195</v>
      </c>
      <c r="L4" s="828"/>
      <c r="M4" s="5"/>
    </row>
    <row r="5" spans="1:13" ht="68.25" customHeight="1" thickBot="1">
      <c r="A5" s="849" t="s">
        <v>163</v>
      </c>
      <c r="B5" s="850"/>
      <c r="C5" s="846" t="s">
        <v>1371</v>
      </c>
      <c r="D5" s="847"/>
      <c r="E5" s="847"/>
      <c r="F5" s="848"/>
      <c r="G5" s="54"/>
      <c r="H5" s="55"/>
      <c r="I5" s="816" t="s">
        <v>255</v>
      </c>
      <c r="J5" s="817"/>
      <c r="K5" s="936" t="s">
        <v>1309</v>
      </c>
      <c r="L5" s="937"/>
      <c r="M5" s="5"/>
    </row>
    <row r="6" spans="1:13" s="3" customFormat="1" ht="39" customHeight="1" thickTop="1" thickBot="1">
      <c r="A6" s="8" t="s">
        <v>0</v>
      </c>
      <c r="B6" s="9" t="s">
        <v>1</v>
      </c>
      <c r="C6" s="9" t="s">
        <v>2</v>
      </c>
      <c r="D6" s="9" t="s">
        <v>3</v>
      </c>
      <c r="E6" s="9" t="s">
        <v>4</v>
      </c>
      <c r="F6" s="9" t="s">
        <v>5</v>
      </c>
      <c r="G6" s="9" t="s">
        <v>6</v>
      </c>
      <c r="H6" s="9" t="s">
        <v>7</v>
      </c>
      <c r="I6" s="9" t="s">
        <v>8</v>
      </c>
      <c r="J6" s="9" t="s">
        <v>9</v>
      </c>
      <c r="K6" s="692" t="s">
        <v>1458</v>
      </c>
      <c r="L6" s="10" t="s">
        <v>10</v>
      </c>
      <c r="M6" s="2"/>
    </row>
    <row r="7" spans="1:13" ht="113.25" customHeight="1" thickTop="1">
      <c r="A7" s="432">
        <v>43405</v>
      </c>
      <c r="B7" s="472" t="s">
        <v>48</v>
      </c>
      <c r="C7" s="1309" t="s">
        <v>1328</v>
      </c>
      <c r="D7" s="1276"/>
      <c r="E7" s="1276"/>
      <c r="F7" s="1276"/>
      <c r="G7" s="1276"/>
      <c r="H7" s="1276"/>
      <c r="I7" s="1276"/>
      <c r="J7" s="1277"/>
      <c r="K7" s="730" t="s">
        <v>1078</v>
      </c>
      <c r="L7" s="434" t="s">
        <v>1078</v>
      </c>
    </row>
    <row r="8" spans="1:13" ht="36.75" customHeight="1">
      <c r="A8" s="14">
        <v>43411</v>
      </c>
      <c r="B8" s="1" t="s">
        <v>18</v>
      </c>
      <c r="C8" s="983" t="s">
        <v>1305</v>
      </c>
      <c r="D8" s="984"/>
      <c r="E8" s="984"/>
      <c r="F8" s="984"/>
      <c r="G8" s="984"/>
      <c r="H8" s="984"/>
      <c r="I8" s="984"/>
      <c r="J8" s="985"/>
      <c r="K8" s="637"/>
    </row>
    <row r="9" spans="1:13" ht="48.75" customHeight="1">
      <c r="A9" s="14">
        <v>43412</v>
      </c>
      <c r="B9" s="1" t="s">
        <v>11</v>
      </c>
      <c r="C9" s="468">
        <v>190</v>
      </c>
      <c r="D9" s="179">
        <f>+C9*(100-E9)/100</f>
        <v>123.5</v>
      </c>
      <c r="E9" s="468">
        <v>35</v>
      </c>
      <c r="F9" s="468"/>
      <c r="G9" s="468">
        <v>205</v>
      </c>
      <c r="H9" s="468"/>
      <c r="I9" s="468"/>
      <c r="J9" s="468"/>
      <c r="K9" s="468"/>
      <c r="L9" s="15" t="s">
        <v>1310</v>
      </c>
    </row>
    <row r="10" spans="1:13" ht="20.100000000000001" customHeight="1">
      <c r="A10" s="14">
        <v>43414</v>
      </c>
      <c r="B10" s="1" t="s">
        <v>18</v>
      </c>
      <c r="C10" s="983" t="s">
        <v>1311</v>
      </c>
      <c r="D10" s="984"/>
      <c r="E10" s="984"/>
      <c r="F10" s="984"/>
      <c r="G10" s="984"/>
      <c r="H10" s="984"/>
      <c r="I10" s="984"/>
      <c r="J10" s="985"/>
      <c r="K10" s="637"/>
    </row>
    <row r="11" spans="1:13" ht="49.5" customHeight="1">
      <c r="A11" s="856">
        <v>43416</v>
      </c>
      <c r="B11" s="1" t="s">
        <v>11</v>
      </c>
      <c r="C11" s="468">
        <v>200</v>
      </c>
      <c r="D11" s="179">
        <f>+C11*(100-E11)/100</f>
        <v>110</v>
      </c>
      <c r="E11" s="468">
        <v>45</v>
      </c>
      <c r="F11" s="468"/>
      <c r="G11" s="468">
        <v>200</v>
      </c>
      <c r="H11" s="468"/>
      <c r="I11" s="468"/>
      <c r="J11" s="468"/>
      <c r="K11" s="468"/>
      <c r="L11" s="15" t="s">
        <v>1312</v>
      </c>
    </row>
    <row r="12" spans="1:13" ht="27.75" customHeight="1">
      <c r="A12" s="873"/>
      <c r="B12" s="1" t="s">
        <v>18</v>
      </c>
      <c r="C12" s="895" t="s">
        <v>1313</v>
      </c>
      <c r="D12" s="896"/>
      <c r="E12" s="896"/>
      <c r="F12" s="896"/>
      <c r="G12" s="896"/>
      <c r="H12" s="896"/>
      <c r="I12" s="896"/>
      <c r="J12" s="897"/>
      <c r="K12" s="582"/>
    </row>
    <row r="13" spans="1:13" ht="20.100000000000001" customHeight="1">
      <c r="A13" s="14">
        <v>43417</v>
      </c>
      <c r="B13" s="1" t="s">
        <v>106</v>
      </c>
      <c r="C13" s="931" t="s">
        <v>1345</v>
      </c>
      <c r="D13" s="932"/>
      <c r="E13" s="932"/>
      <c r="F13" s="932"/>
      <c r="G13" s="932"/>
      <c r="H13" s="932"/>
      <c r="I13" s="932"/>
      <c r="J13" s="933"/>
      <c r="K13" s="599"/>
    </row>
    <row r="14" spans="1:13" ht="20.100000000000001" customHeight="1">
      <c r="A14" s="14">
        <v>43418</v>
      </c>
      <c r="B14" s="1" t="s">
        <v>18</v>
      </c>
      <c r="C14" s="931" t="s">
        <v>1316</v>
      </c>
      <c r="D14" s="932"/>
      <c r="E14" s="932"/>
      <c r="F14" s="932"/>
      <c r="G14" s="932"/>
      <c r="H14" s="932"/>
      <c r="I14" s="932"/>
      <c r="J14" s="933"/>
      <c r="K14" s="599"/>
    </row>
    <row r="15" spans="1:13">
      <c r="A15" s="483">
        <v>43419</v>
      </c>
      <c r="B15" s="484" t="s">
        <v>18</v>
      </c>
      <c r="C15" s="931" t="s">
        <v>1317</v>
      </c>
      <c r="D15" s="932"/>
      <c r="E15" s="932"/>
      <c r="F15" s="932"/>
      <c r="G15" s="932"/>
      <c r="H15" s="932"/>
      <c r="I15" s="932"/>
      <c r="J15" s="933"/>
      <c r="K15" s="599"/>
    </row>
    <row r="16" spans="1:13" ht="20.100000000000001" customHeight="1">
      <c r="A16" s="856">
        <v>43420</v>
      </c>
      <c r="B16" s="485" t="s">
        <v>18</v>
      </c>
      <c r="C16" s="931" t="s">
        <v>1319</v>
      </c>
      <c r="D16" s="932"/>
      <c r="E16" s="932"/>
      <c r="F16" s="932"/>
      <c r="G16" s="932"/>
      <c r="H16" s="932"/>
      <c r="I16" s="932"/>
      <c r="J16" s="933"/>
      <c r="K16" s="599"/>
    </row>
    <row r="17" spans="1:12">
      <c r="A17" s="873"/>
      <c r="B17" s="1" t="s">
        <v>48</v>
      </c>
      <c r="C17" s="931" t="s">
        <v>1320</v>
      </c>
      <c r="D17" s="932"/>
      <c r="E17" s="932"/>
      <c r="F17" s="932"/>
      <c r="G17" s="932"/>
      <c r="H17" s="932"/>
      <c r="I17" s="932"/>
      <c r="J17" s="933"/>
      <c r="K17" s="599"/>
    </row>
    <row r="18" spans="1:12" ht="63">
      <c r="A18" s="14">
        <v>43422</v>
      </c>
      <c r="B18" s="1" t="s">
        <v>11</v>
      </c>
      <c r="C18" s="177">
        <v>135</v>
      </c>
      <c r="D18" s="179">
        <f>+C18*(100-E18)/100</f>
        <v>94.5</v>
      </c>
      <c r="E18" s="177">
        <v>30</v>
      </c>
      <c r="F18" s="177"/>
      <c r="G18" s="177">
        <v>150</v>
      </c>
      <c r="H18" s="177"/>
      <c r="I18" s="177"/>
      <c r="J18" s="177"/>
      <c r="K18" s="177"/>
      <c r="L18" s="15" t="s">
        <v>1321</v>
      </c>
    </row>
    <row r="19" spans="1:12" ht="48" customHeight="1">
      <c r="A19" s="488">
        <v>43423</v>
      </c>
      <c r="B19" s="489" t="s">
        <v>11</v>
      </c>
      <c r="C19" s="177">
        <v>135</v>
      </c>
      <c r="D19" s="179">
        <f>+C19*(100-E19)/100</f>
        <v>94.5</v>
      </c>
      <c r="E19" s="177">
        <v>30</v>
      </c>
      <c r="F19" s="177"/>
      <c r="G19" s="177">
        <v>150</v>
      </c>
      <c r="H19" s="177"/>
      <c r="I19" s="177"/>
      <c r="J19" s="177"/>
      <c r="K19" s="177"/>
      <c r="L19" s="15" t="s">
        <v>1322</v>
      </c>
    </row>
    <row r="20" spans="1:12" ht="36.75" customHeight="1">
      <c r="A20" s="14">
        <v>43426</v>
      </c>
      <c r="B20" s="1" t="s">
        <v>18</v>
      </c>
      <c r="C20" s="983" t="s">
        <v>1325</v>
      </c>
      <c r="D20" s="984"/>
      <c r="E20" s="984"/>
      <c r="F20" s="984"/>
      <c r="G20" s="984"/>
      <c r="H20" s="984"/>
      <c r="I20" s="984"/>
      <c r="J20" s="985"/>
      <c r="K20" s="637"/>
    </row>
    <row r="21" spans="1:12" ht="44.25" customHeight="1">
      <c r="A21" s="14">
        <v>43431</v>
      </c>
      <c r="B21" s="1" t="s">
        <v>11</v>
      </c>
      <c r="C21" s="177">
        <v>140</v>
      </c>
      <c r="D21" s="179">
        <f>+C21*(100-E21)/100</f>
        <v>84</v>
      </c>
      <c r="E21" s="177">
        <v>40</v>
      </c>
      <c r="F21" s="177"/>
      <c r="G21" s="177">
        <v>180</v>
      </c>
      <c r="H21" s="177"/>
      <c r="I21" s="177"/>
      <c r="J21" s="177"/>
      <c r="K21" s="177"/>
      <c r="L21" s="15" t="s">
        <v>1326</v>
      </c>
    </row>
    <row r="22" spans="1:12" ht="20.100000000000001" customHeight="1">
      <c r="A22" s="14">
        <v>43441</v>
      </c>
      <c r="B22" s="1" t="s">
        <v>18</v>
      </c>
      <c r="C22" s="1313" t="s">
        <v>1329</v>
      </c>
      <c r="D22" s="893"/>
      <c r="E22" s="893"/>
      <c r="F22" s="893"/>
      <c r="G22" s="893"/>
      <c r="H22" s="893"/>
      <c r="I22" s="893"/>
      <c r="J22" s="894"/>
      <c r="K22" s="580"/>
    </row>
    <row r="23" spans="1:12" ht="40.5" customHeight="1">
      <c r="A23" s="14">
        <v>43457</v>
      </c>
      <c r="B23" s="1" t="s">
        <v>18</v>
      </c>
      <c r="C23" s="983" t="s">
        <v>1335</v>
      </c>
      <c r="D23" s="984"/>
      <c r="E23" s="984"/>
      <c r="F23" s="984"/>
      <c r="G23" s="984"/>
      <c r="H23" s="984"/>
      <c r="I23" s="984"/>
      <c r="J23" s="985"/>
      <c r="K23" s="637"/>
    </row>
    <row r="24" spans="1:12" ht="60.75" customHeight="1">
      <c r="A24" s="856">
        <v>43458</v>
      </c>
      <c r="B24" s="1" t="s">
        <v>11</v>
      </c>
      <c r="C24" s="177">
        <v>150</v>
      </c>
      <c r="D24" s="179">
        <f>+C24*(100-E24)/100</f>
        <v>112.5</v>
      </c>
      <c r="E24" s="177">
        <v>25</v>
      </c>
      <c r="F24" s="177"/>
      <c r="G24" s="177">
        <v>150</v>
      </c>
      <c r="H24" s="177"/>
      <c r="I24" s="177"/>
      <c r="J24" s="177"/>
      <c r="K24" s="177"/>
      <c r="L24" s="15" t="s">
        <v>1336</v>
      </c>
    </row>
    <row r="25" spans="1:12" ht="20.100000000000001" customHeight="1">
      <c r="A25" s="873"/>
      <c r="B25" s="1" t="s">
        <v>18</v>
      </c>
      <c r="C25" s="931" t="s">
        <v>1337</v>
      </c>
      <c r="D25" s="932"/>
      <c r="E25" s="932"/>
      <c r="F25" s="932"/>
      <c r="G25" s="932"/>
      <c r="H25" s="932"/>
      <c r="I25" s="932"/>
      <c r="J25" s="933"/>
      <c r="K25" s="599"/>
    </row>
    <row r="26" spans="1:12" ht="54.75" customHeight="1">
      <c r="A26" s="14">
        <v>43462</v>
      </c>
      <c r="B26" s="1" t="s">
        <v>11</v>
      </c>
      <c r="C26" s="177">
        <v>165</v>
      </c>
      <c r="D26" s="179">
        <f>+C26*(100-E26)/100</f>
        <v>123.75</v>
      </c>
      <c r="E26" s="177">
        <v>25</v>
      </c>
      <c r="F26" s="177"/>
      <c r="G26" s="177">
        <v>140</v>
      </c>
      <c r="H26" s="177"/>
      <c r="I26" s="177"/>
      <c r="J26" s="177"/>
      <c r="K26" s="177"/>
      <c r="L26" s="15" t="s">
        <v>1338</v>
      </c>
    </row>
    <row r="27" spans="1:12" ht="34.5" customHeight="1">
      <c r="A27" s="14">
        <v>43480</v>
      </c>
      <c r="B27" s="1" t="s">
        <v>18</v>
      </c>
      <c r="C27" s="931" t="s">
        <v>1342</v>
      </c>
      <c r="D27" s="932"/>
      <c r="E27" s="932"/>
      <c r="F27" s="932"/>
      <c r="G27" s="932"/>
      <c r="H27" s="932"/>
      <c r="I27" s="932"/>
      <c r="J27" s="933"/>
      <c r="K27" s="599"/>
    </row>
    <row r="28" spans="1:12" ht="43.5" customHeight="1" thickBot="1">
      <c r="A28" s="502">
        <v>43483</v>
      </c>
      <c r="B28" s="18" t="s">
        <v>18</v>
      </c>
      <c r="C28" s="1316" t="s">
        <v>1344</v>
      </c>
      <c r="D28" s="1256" t="e">
        <f>+C28*(100-E28)/100</f>
        <v>#VALUE!</v>
      </c>
      <c r="E28" s="1256"/>
      <c r="F28" s="1256"/>
      <c r="G28" s="1256"/>
      <c r="H28" s="1256"/>
      <c r="I28" s="1256"/>
      <c r="J28" s="1257"/>
      <c r="K28" s="682"/>
      <c r="L28" s="20">
        <f>436+21+6887</f>
        <v>7344</v>
      </c>
    </row>
    <row r="29" spans="1:12" ht="27.75" customHeight="1" thickTop="1">
      <c r="A29" s="67">
        <v>43487</v>
      </c>
      <c r="B29" s="68" t="s">
        <v>18</v>
      </c>
      <c r="C29" s="942" t="s">
        <v>1348</v>
      </c>
      <c r="D29" s="943"/>
      <c r="E29" s="943"/>
      <c r="F29" s="943"/>
      <c r="G29" s="943"/>
      <c r="H29" s="943"/>
      <c r="I29" s="943"/>
      <c r="J29" s="944"/>
      <c r="K29" s="600"/>
      <c r="L29" s="69"/>
    </row>
    <row r="30" spans="1:12" ht="61.5" customHeight="1">
      <c r="A30" s="511">
        <v>43517</v>
      </c>
      <c r="B30" s="512" t="s">
        <v>23</v>
      </c>
      <c r="C30" s="983" t="s">
        <v>1350</v>
      </c>
      <c r="D30" s="984"/>
      <c r="E30" s="984"/>
      <c r="F30" s="984"/>
      <c r="G30" s="984"/>
      <c r="H30" s="984"/>
      <c r="I30" s="984"/>
      <c r="J30" s="985"/>
      <c r="K30" s="705"/>
      <c r="L30" s="13"/>
    </row>
    <row r="31" spans="1:12" ht="82.5" customHeight="1">
      <c r="A31" s="510">
        <v>43519</v>
      </c>
      <c r="B31" s="1" t="s">
        <v>23</v>
      </c>
      <c r="C31" s="983" t="s">
        <v>1351</v>
      </c>
      <c r="D31" s="893"/>
      <c r="E31" s="893"/>
      <c r="F31" s="893"/>
      <c r="G31" s="893"/>
      <c r="H31" s="893"/>
      <c r="I31" s="893"/>
      <c r="J31" s="894"/>
      <c r="K31" s="580"/>
    </row>
    <row r="32" spans="1:12" ht="29.25" customHeight="1">
      <c r="A32" s="513">
        <v>43522</v>
      </c>
      <c r="B32" s="514" t="s">
        <v>18</v>
      </c>
      <c r="C32" s="983" t="s">
        <v>1354</v>
      </c>
      <c r="D32" s="984"/>
      <c r="E32" s="984"/>
      <c r="F32" s="984"/>
      <c r="G32" s="984"/>
      <c r="H32" s="984"/>
      <c r="I32" s="984"/>
      <c r="J32" s="985"/>
      <c r="K32" s="637"/>
    </row>
    <row r="33" spans="1:12" ht="49.5" customHeight="1">
      <c r="A33" s="1161">
        <v>43524</v>
      </c>
      <c r="B33" s="411" t="s">
        <v>23</v>
      </c>
      <c r="C33" s="1075" t="s">
        <v>1353</v>
      </c>
      <c r="D33" s="1076"/>
      <c r="E33" s="1076"/>
      <c r="F33" s="1076"/>
      <c r="G33" s="1076"/>
      <c r="H33" s="1076"/>
      <c r="I33" s="1076"/>
      <c r="J33" s="1077"/>
      <c r="K33" s="635"/>
      <c r="L33" s="515"/>
    </row>
    <row r="34" spans="1:12" ht="54" customHeight="1">
      <c r="A34" s="1162"/>
      <c r="B34" s="1" t="s">
        <v>18</v>
      </c>
      <c r="C34" s="895" t="s">
        <v>1360</v>
      </c>
      <c r="D34" s="896"/>
      <c r="E34" s="896"/>
      <c r="F34" s="896"/>
      <c r="G34" s="896"/>
      <c r="H34" s="896"/>
      <c r="I34" s="896"/>
      <c r="J34" s="897"/>
      <c r="K34" s="582"/>
      <c r="L34" s="15" t="s">
        <v>1352</v>
      </c>
    </row>
    <row r="35" spans="1:12" ht="115.5" customHeight="1">
      <c r="A35" s="522">
        <v>43598</v>
      </c>
      <c r="B35" s="520" t="s">
        <v>27</v>
      </c>
      <c r="C35" s="1116" t="s">
        <v>1373</v>
      </c>
      <c r="D35" s="1117"/>
      <c r="E35" s="1117"/>
      <c r="F35" s="1117"/>
      <c r="G35" s="1117"/>
      <c r="H35" s="1117"/>
      <c r="I35" s="1117"/>
      <c r="J35" s="1118"/>
      <c r="K35" s="658"/>
      <c r="L35" s="456" t="s">
        <v>1370</v>
      </c>
    </row>
    <row r="36" spans="1:12">
      <c r="A36" s="519">
        <v>43640</v>
      </c>
      <c r="B36" s="521" t="s">
        <v>11</v>
      </c>
      <c r="C36" s="266">
        <v>80</v>
      </c>
      <c r="D36" s="267">
        <f>+C36*(100-E36)/100</f>
        <v>72</v>
      </c>
      <c r="E36" s="266">
        <v>10</v>
      </c>
      <c r="F36" s="266"/>
      <c r="G36" s="266">
        <v>145</v>
      </c>
      <c r="H36" s="266"/>
      <c r="I36" s="266"/>
      <c r="J36" s="266"/>
      <c r="K36" s="266"/>
      <c r="L36" s="13" t="s">
        <v>17</v>
      </c>
    </row>
    <row r="37" spans="1:12">
      <c r="A37" s="14">
        <v>43664</v>
      </c>
      <c r="B37" s="1" t="s">
        <v>4</v>
      </c>
      <c r="C37" s="892" t="s">
        <v>1433</v>
      </c>
      <c r="D37" s="893"/>
      <c r="E37" s="893"/>
      <c r="F37" s="893"/>
      <c r="G37" s="893"/>
      <c r="H37" s="893"/>
      <c r="I37" s="893"/>
      <c r="J37" s="894"/>
      <c r="K37" s="580"/>
    </row>
    <row r="38" spans="1:12">
      <c r="A38" s="14">
        <v>43706</v>
      </c>
      <c r="B38" s="1" t="s">
        <v>116</v>
      </c>
      <c r="C38" s="1"/>
      <c r="D38" s="179"/>
      <c r="E38" s="1"/>
      <c r="F38" s="1"/>
      <c r="G38" s="1"/>
      <c r="H38" s="177">
        <v>6000</v>
      </c>
      <c r="I38" s="177">
        <v>100</v>
      </c>
      <c r="J38" s="1"/>
      <c r="K38" s="623"/>
      <c r="L38" s="15" t="s">
        <v>1377</v>
      </c>
    </row>
    <row r="39" spans="1:12" ht="20.100000000000001" customHeight="1">
      <c r="A39" s="14">
        <v>43724</v>
      </c>
      <c r="B39" s="1" t="s">
        <v>20</v>
      </c>
      <c r="C39" s="931" t="s">
        <v>1379</v>
      </c>
      <c r="D39" s="932"/>
      <c r="E39" s="932"/>
      <c r="F39" s="932"/>
      <c r="G39" s="932"/>
      <c r="H39" s="932"/>
      <c r="I39" s="932"/>
      <c r="J39" s="933"/>
      <c r="K39" s="599"/>
    </row>
    <row r="40" spans="1:12" ht="20.100000000000001" customHeight="1">
      <c r="A40" s="1314">
        <v>43777</v>
      </c>
      <c r="B40" s="524" t="s">
        <v>18</v>
      </c>
      <c r="C40" s="1310" t="s">
        <v>1382</v>
      </c>
      <c r="D40" s="1311"/>
      <c r="E40" s="1311"/>
      <c r="F40" s="1311"/>
      <c r="G40" s="1311"/>
      <c r="H40" s="1311"/>
      <c r="I40" s="1311"/>
      <c r="J40" s="1312"/>
      <c r="K40" s="691"/>
    </row>
    <row r="41" spans="1:12">
      <c r="A41" s="1315"/>
      <c r="B41" s="1" t="s">
        <v>20</v>
      </c>
      <c r="C41" s="892" t="s">
        <v>1383</v>
      </c>
      <c r="D41" s="1008"/>
      <c r="E41" s="1008"/>
      <c r="F41" s="1008"/>
      <c r="G41" s="1008"/>
      <c r="H41" s="1008"/>
      <c r="I41" s="1008"/>
      <c r="J41" s="1009"/>
      <c r="K41" s="614"/>
    </row>
    <row r="42" spans="1:12" ht="20.100000000000001" customHeight="1">
      <c r="A42" s="14">
        <v>43784</v>
      </c>
      <c r="B42" s="1" t="s">
        <v>18</v>
      </c>
      <c r="C42" s="1007" t="s">
        <v>1384</v>
      </c>
      <c r="D42" s="1008"/>
      <c r="E42" s="1008"/>
      <c r="F42" s="1008"/>
      <c r="G42" s="1008"/>
      <c r="H42" s="1008"/>
      <c r="I42" s="1008"/>
      <c r="J42" s="1009"/>
      <c r="K42" s="614"/>
    </row>
    <row r="43" spans="1:12" ht="20.100000000000001" customHeight="1">
      <c r="A43" s="14">
        <v>43900</v>
      </c>
      <c r="B43" s="1" t="s">
        <v>11</v>
      </c>
      <c r="C43" s="1">
        <v>30</v>
      </c>
      <c r="D43" s="179">
        <f>+C43*(100-E43)/100</f>
        <v>21</v>
      </c>
      <c r="E43" s="1">
        <v>30</v>
      </c>
      <c r="F43" s="1" t="s">
        <v>63</v>
      </c>
      <c r="G43" s="1">
        <v>120</v>
      </c>
      <c r="H43" s="1"/>
      <c r="I43" s="1"/>
      <c r="J43" s="1"/>
      <c r="K43" s="623"/>
      <c r="L43" s="15" t="s">
        <v>1410</v>
      </c>
    </row>
    <row r="44" spans="1:12" ht="20.100000000000001" customHeight="1">
      <c r="A44" s="559">
        <v>43920</v>
      </c>
      <c r="B44" s="544" t="s">
        <v>4</v>
      </c>
      <c r="C44" s="544"/>
      <c r="D44" s="546"/>
      <c r="E44" s="544">
        <v>30</v>
      </c>
      <c r="F44" s="544"/>
      <c r="G44" s="544"/>
      <c r="H44" s="544"/>
      <c r="I44" s="544"/>
      <c r="J44" s="544"/>
      <c r="K44" s="544"/>
      <c r="L44" s="547"/>
    </row>
    <row r="45" spans="1:12" s="52" customFormat="1" ht="20.100000000000001" customHeight="1">
      <c r="A45" s="559">
        <v>43951</v>
      </c>
      <c r="B45" s="544" t="s">
        <v>4</v>
      </c>
      <c r="C45" s="544"/>
      <c r="D45" s="546"/>
      <c r="E45" s="544">
        <v>40</v>
      </c>
      <c r="F45" s="544"/>
      <c r="G45" s="544"/>
      <c r="H45" s="544"/>
      <c r="I45" s="544"/>
      <c r="J45" s="544"/>
      <c r="K45" s="544"/>
      <c r="L45" s="547"/>
    </row>
    <row r="46" spans="1:12">
      <c r="A46" s="550">
        <v>43962</v>
      </c>
      <c r="B46" s="551" t="s">
        <v>55</v>
      </c>
      <c r="C46" s="895" t="s">
        <v>1437</v>
      </c>
      <c r="D46" s="896"/>
      <c r="E46" s="896"/>
      <c r="F46" s="896"/>
      <c r="G46" s="896"/>
      <c r="H46" s="896"/>
      <c r="I46" s="896"/>
      <c r="J46" s="897"/>
      <c r="K46" s="581"/>
      <c r="L46" s="235"/>
    </row>
    <row r="47" spans="1:12" ht="20.100000000000001" customHeight="1">
      <c r="A47" s="559">
        <v>43981</v>
      </c>
      <c r="B47" s="544" t="s">
        <v>4</v>
      </c>
      <c r="C47" s="544"/>
      <c r="D47" s="546"/>
      <c r="E47" s="544">
        <v>50</v>
      </c>
      <c r="F47" s="544"/>
      <c r="G47" s="544"/>
      <c r="H47" s="544"/>
      <c r="I47" s="544"/>
      <c r="J47" s="544"/>
      <c r="K47" s="544"/>
      <c r="L47" s="547"/>
    </row>
    <row r="48" spans="1:12">
      <c r="A48" s="559">
        <v>44012</v>
      </c>
      <c r="B48" s="544" t="s">
        <v>4</v>
      </c>
      <c r="C48" s="544"/>
      <c r="D48" s="546"/>
      <c r="E48" s="544">
        <v>50</v>
      </c>
      <c r="F48" s="544"/>
      <c r="G48" s="544"/>
      <c r="H48" s="544"/>
      <c r="I48" s="544"/>
      <c r="J48" s="544"/>
      <c r="K48" s="544"/>
      <c r="L48" s="547"/>
    </row>
    <row r="49" spans="1:12" ht="20.100000000000001" customHeight="1">
      <c r="A49" s="556">
        <v>44021</v>
      </c>
      <c r="B49" s="302" t="s">
        <v>11</v>
      </c>
      <c r="C49" s="177">
        <v>20</v>
      </c>
      <c r="D49" s="177">
        <f t="shared" ref="D49:D80" si="0">+C49*(100-E49)/100</f>
        <v>10</v>
      </c>
      <c r="E49" s="177">
        <v>50</v>
      </c>
      <c r="F49" s="177" t="s">
        <v>63</v>
      </c>
      <c r="G49" s="177">
        <v>110</v>
      </c>
      <c r="H49" s="177"/>
      <c r="I49" s="177"/>
      <c r="J49" s="177"/>
      <c r="K49" s="177"/>
      <c r="L49" s="178" t="s">
        <v>1444</v>
      </c>
    </row>
    <row r="50" spans="1:12" ht="20.100000000000001" customHeight="1">
      <c r="A50" s="14">
        <v>44052</v>
      </c>
      <c r="B50" s="302" t="s">
        <v>116</v>
      </c>
      <c r="C50" s="1"/>
      <c r="D50" s="179" t="s">
        <v>279</v>
      </c>
      <c r="E50" s="1"/>
      <c r="F50" s="1"/>
      <c r="G50" s="1"/>
      <c r="H50" s="1">
        <v>6000</v>
      </c>
      <c r="I50" s="1">
        <v>100</v>
      </c>
      <c r="J50" s="1"/>
      <c r="K50" s="623"/>
      <c r="L50" s="15" t="s">
        <v>1448</v>
      </c>
    </row>
    <row r="51" spans="1:12">
      <c r="A51" s="14">
        <v>44158</v>
      </c>
      <c r="B51" s="302" t="s">
        <v>106</v>
      </c>
      <c r="C51" s="895" t="s">
        <v>1503</v>
      </c>
      <c r="D51" s="896"/>
      <c r="E51" s="896"/>
      <c r="F51" s="896"/>
      <c r="G51" s="896"/>
      <c r="H51" s="896"/>
      <c r="I51" s="896"/>
      <c r="J51" s="897"/>
      <c r="K51" s="623"/>
    </row>
    <row r="52" spans="1:12">
      <c r="A52" s="14">
        <v>44215</v>
      </c>
      <c r="B52" s="302" t="s">
        <v>18</v>
      </c>
      <c r="C52" s="895" t="s">
        <v>1504</v>
      </c>
      <c r="D52" s="896"/>
      <c r="E52" s="896"/>
      <c r="F52" s="896"/>
      <c r="G52" s="896"/>
      <c r="H52" s="896"/>
      <c r="I52" s="896"/>
      <c r="J52" s="897"/>
      <c r="K52" s="623"/>
    </row>
    <row r="53" spans="1:12">
      <c r="A53" s="14"/>
      <c r="B53" s="302"/>
      <c r="C53" s="1"/>
      <c r="D53" s="179">
        <f t="shared" si="0"/>
        <v>0</v>
      </c>
      <c r="E53" s="1"/>
      <c r="F53" s="1"/>
      <c r="G53" s="1"/>
      <c r="H53" s="1"/>
      <c r="I53" s="1"/>
      <c r="J53" s="1"/>
      <c r="K53" s="623"/>
    </row>
    <row r="54" spans="1:12">
      <c r="A54" s="14"/>
      <c r="B54" s="302"/>
      <c r="C54" s="1"/>
      <c r="D54" s="179">
        <f t="shared" si="0"/>
        <v>0</v>
      </c>
      <c r="E54" s="1"/>
      <c r="F54" s="1"/>
      <c r="G54" s="1"/>
      <c r="H54" s="1"/>
      <c r="I54" s="1"/>
      <c r="J54" s="1"/>
      <c r="K54" s="623"/>
    </row>
    <row r="55" spans="1:12">
      <c r="A55" s="14"/>
      <c r="B55" s="302"/>
      <c r="C55" s="1"/>
      <c r="D55" s="179">
        <f t="shared" si="0"/>
        <v>0</v>
      </c>
      <c r="E55" s="1"/>
      <c r="F55" s="1"/>
      <c r="G55" s="1"/>
      <c r="H55" s="1"/>
      <c r="I55" s="1"/>
      <c r="J55" s="1"/>
      <c r="K55" s="623"/>
    </row>
    <row r="56" spans="1:12" ht="20.100000000000001" customHeight="1">
      <c r="A56" s="14"/>
      <c r="B56" s="302"/>
      <c r="C56" s="1"/>
      <c r="D56" s="179">
        <f t="shared" si="0"/>
        <v>0</v>
      </c>
      <c r="E56" s="1"/>
      <c r="F56" s="1"/>
      <c r="G56" s="1"/>
      <c r="H56" s="1"/>
      <c r="I56" s="1"/>
      <c r="J56" s="1"/>
      <c r="K56" s="623"/>
    </row>
    <row r="57" spans="1:12">
      <c r="A57" s="14"/>
      <c r="B57" s="302"/>
      <c r="C57" s="1"/>
      <c r="D57" s="179">
        <f t="shared" si="0"/>
        <v>0</v>
      </c>
      <c r="E57" s="1"/>
      <c r="F57" s="1"/>
      <c r="G57" s="1"/>
      <c r="H57" s="1"/>
      <c r="I57" s="1"/>
      <c r="J57" s="1"/>
      <c r="K57" s="623"/>
    </row>
    <row r="58" spans="1:12" ht="20.100000000000001" customHeight="1">
      <c r="A58" s="14"/>
      <c r="B58" s="1"/>
      <c r="C58" s="1"/>
      <c r="D58" s="179">
        <f t="shared" si="0"/>
        <v>0</v>
      </c>
      <c r="E58" s="1"/>
      <c r="F58" s="1"/>
      <c r="G58" s="1"/>
      <c r="H58" s="1"/>
      <c r="I58" s="1"/>
      <c r="J58" s="1"/>
      <c r="K58" s="623"/>
    </row>
    <row r="59" spans="1:12">
      <c r="A59" s="14"/>
      <c r="B59" s="1"/>
      <c r="C59" s="1"/>
      <c r="D59" s="179">
        <f t="shared" si="0"/>
        <v>0</v>
      </c>
      <c r="E59" s="1"/>
      <c r="F59" s="1"/>
      <c r="G59" s="1"/>
      <c r="H59" s="1"/>
      <c r="I59" s="1"/>
      <c r="J59" s="1"/>
      <c r="K59" s="623"/>
    </row>
    <row r="60" spans="1:12">
      <c r="A60" s="14"/>
      <c r="B60" s="1"/>
      <c r="C60" s="1"/>
      <c r="D60" s="179">
        <f t="shared" si="0"/>
        <v>0</v>
      </c>
      <c r="E60" s="1"/>
      <c r="F60" s="1"/>
      <c r="G60" s="1"/>
      <c r="H60" s="1"/>
      <c r="I60" s="1"/>
      <c r="J60" s="1"/>
      <c r="K60" s="623"/>
    </row>
    <row r="61" spans="1:12">
      <c r="A61" s="14"/>
      <c r="B61" s="1"/>
      <c r="C61" s="1"/>
      <c r="D61" s="179">
        <f t="shared" si="0"/>
        <v>0</v>
      </c>
      <c r="E61" s="1"/>
      <c r="F61" s="1"/>
      <c r="G61" s="1"/>
      <c r="H61" s="1"/>
      <c r="I61" s="1"/>
      <c r="J61" s="1"/>
      <c r="K61" s="623"/>
    </row>
    <row r="62" spans="1:12">
      <c r="A62" s="14"/>
      <c r="B62" s="1"/>
      <c r="C62" s="1"/>
      <c r="D62" s="179">
        <f t="shared" si="0"/>
        <v>0</v>
      </c>
      <c r="E62" s="1"/>
      <c r="F62" s="1"/>
      <c r="G62" s="1"/>
      <c r="H62" s="1"/>
      <c r="I62" s="1"/>
      <c r="J62" s="1"/>
      <c r="K62" s="623"/>
    </row>
    <row r="63" spans="1:12">
      <c r="A63" s="14"/>
      <c r="B63" s="1"/>
      <c r="C63" s="1"/>
      <c r="D63" s="179">
        <f t="shared" si="0"/>
        <v>0</v>
      </c>
      <c r="E63" s="1"/>
      <c r="F63" s="1"/>
      <c r="G63" s="1"/>
      <c r="H63" s="1"/>
      <c r="I63" s="1"/>
      <c r="J63" s="1"/>
      <c r="K63" s="623"/>
    </row>
    <row r="64" spans="1:12" ht="20.100000000000001" customHeight="1">
      <c r="A64" s="14"/>
      <c r="B64" s="1"/>
      <c r="C64" s="1"/>
      <c r="D64" s="179">
        <f t="shared" si="0"/>
        <v>0</v>
      </c>
      <c r="E64" s="1"/>
      <c r="F64" s="1"/>
      <c r="G64" s="1"/>
      <c r="H64" s="1"/>
      <c r="I64" s="1"/>
      <c r="J64" s="1"/>
      <c r="K64" s="623"/>
    </row>
    <row r="65" spans="1:11" ht="20.100000000000001" customHeight="1">
      <c r="A65" s="14"/>
      <c r="B65" s="1"/>
      <c r="C65" s="1"/>
      <c r="D65" s="179">
        <f t="shared" si="0"/>
        <v>0</v>
      </c>
      <c r="E65" s="1"/>
      <c r="F65" s="1"/>
      <c r="G65" s="1"/>
      <c r="H65" s="1"/>
      <c r="I65" s="1"/>
      <c r="J65" s="1"/>
      <c r="K65" s="623"/>
    </row>
    <row r="66" spans="1:11" ht="20.100000000000001" customHeight="1">
      <c r="A66" s="14"/>
      <c r="B66" s="1"/>
      <c r="C66" s="1"/>
      <c r="D66" s="179">
        <f t="shared" si="0"/>
        <v>0</v>
      </c>
      <c r="E66" s="1"/>
      <c r="F66" s="1"/>
      <c r="G66" s="1"/>
      <c r="H66" s="1"/>
      <c r="I66" s="1"/>
      <c r="J66" s="1"/>
      <c r="K66" s="623"/>
    </row>
    <row r="67" spans="1:11" ht="20.100000000000001" customHeight="1">
      <c r="A67" s="14"/>
      <c r="B67" s="1"/>
      <c r="C67" s="1"/>
      <c r="D67" s="179">
        <f t="shared" si="0"/>
        <v>0</v>
      </c>
      <c r="E67" s="1"/>
      <c r="F67" s="1"/>
      <c r="G67" s="1"/>
      <c r="H67" s="1"/>
      <c r="I67" s="1"/>
      <c r="J67" s="1"/>
      <c r="K67" s="623"/>
    </row>
    <row r="68" spans="1:11" ht="20.100000000000001" customHeight="1">
      <c r="A68" s="14"/>
      <c r="B68" s="1"/>
      <c r="C68" s="1"/>
      <c r="D68" s="179">
        <f t="shared" si="0"/>
        <v>0</v>
      </c>
      <c r="E68" s="1"/>
      <c r="F68" s="1"/>
      <c r="G68" s="1"/>
      <c r="H68" s="1"/>
      <c r="I68" s="1"/>
      <c r="J68" s="1"/>
      <c r="K68" s="623"/>
    </row>
    <row r="69" spans="1:11" ht="20.100000000000001" customHeight="1">
      <c r="A69" s="14"/>
      <c r="B69" s="1"/>
      <c r="C69" s="1"/>
      <c r="D69" s="179">
        <f t="shared" si="0"/>
        <v>0</v>
      </c>
      <c r="E69" s="1"/>
      <c r="F69" s="1"/>
      <c r="G69" s="1"/>
      <c r="H69" s="1"/>
      <c r="I69" s="1"/>
      <c r="J69" s="1"/>
      <c r="K69" s="623"/>
    </row>
    <row r="70" spans="1:11" ht="20.100000000000001" customHeight="1">
      <c r="A70" s="14"/>
      <c r="B70" s="1"/>
      <c r="C70" s="1"/>
      <c r="D70" s="179">
        <f t="shared" si="0"/>
        <v>0</v>
      </c>
      <c r="E70" s="1"/>
      <c r="F70" s="1"/>
      <c r="G70" s="1"/>
      <c r="H70" s="1"/>
      <c r="I70" s="1"/>
      <c r="J70" s="1"/>
      <c r="K70" s="623"/>
    </row>
    <row r="71" spans="1:11" ht="20.100000000000001" customHeight="1">
      <c r="A71" s="14"/>
      <c r="B71" s="1"/>
      <c r="C71" s="1"/>
      <c r="D71" s="179">
        <f t="shared" si="0"/>
        <v>0</v>
      </c>
      <c r="E71" s="1"/>
      <c r="F71" s="1"/>
      <c r="G71" s="1"/>
      <c r="H71" s="1"/>
      <c r="I71" s="1"/>
      <c r="J71" s="1"/>
      <c r="K71" s="623"/>
    </row>
    <row r="72" spans="1:11">
      <c r="A72" s="14"/>
      <c r="B72" s="1"/>
      <c r="C72" s="1"/>
      <c r="D72" s="179">
        <f t="shared" si="0"/>
        <v>0</v>
      </c>
      <c r="E72" s="1"/>
      <c r="F72" s="1"/>
      <c r="G72" s="1"/>
      <c r="H72" s="1"/>
      <c r="I72" s="1"/>
      <c r="J72" s="1"/>
      <c r="K72" s="623"/>
    </row>
    <row r="73" spans="1:11" ht="20.100000000000001" customHeight="1">
      <c r="A73" s="14"/>
      <c r="B73" s="1"/>
      <c r="C73" s="1"/>
      <c r="D73" s="179">
        <f t="shared" si="0"/>
        <v>0</v>
      </c>
      <c r="E73" s="1"/>
      <c r="F73" s="1"/>
      <c r="G73" s="1"/>
      <c r="H73" s="1"/>
      <c r="I73" s="1"/>
      <c r="J73" s="1"/>
      <c r="K73" s="623"/>
    </row>
    <row r="74" spans="1:11">
      <c r="A74" s="14"/>
      <c r="B74" s="1"/>
      <c r="C74" s="1"/>
      <c r="D74" s="179">
        <f t="shared" si="0"/>
        <v>0</v>
      </c>
      <c r="E74" s="1"/>
      <c r="F74" s="1"/>
      <c r="G74" s="1"/>
      <c r="H74" s="1"/>
      <c r="I74" s="1"/>
      <c r="J74" s="1"/>
      <c r="K74" s="623"/>
    </row>
    <row r="75" spans="1:11" ht="20.100000000000001" customHeight="1">
      <c r="A75" s="14"/>
      <c r="B75" s="1"/>
      <c r="C75" s="1"/>
      <c r="D75" s="179">
        <f t="shared" si="0"/>
        <v>0</v>
      </c>
      <c r="E75" s="1"/>
      <c r="F75" s="1"/>
      <c r="G75" s="1"/>
      <c r="H75" s="1"/>
      <c r="I75" s="1"/>
      <c r="J75" s="1"/>
      <c r="K75" s="623"/>
    </row>
    <row r="76" spans="1:11">
      <c r="A76" s="14"/>
      <c r="B76" s="1"/>
      <c r="C76" s="1"/>
      <c r="D76" s="179">
        <f t="shared" si="0"/>
        <v>0</v>
      </c>
      <c r="E76" s="1"/>
      <c r="F76" s="1"/>
      <c r="G76" s="1"/>
      <c r="H76" s="1"/>
      <c r="I76" s="1"/>
      <c r="J76" s="1"/>
      <c r="K76" s="623"/>
    </row>
    <row r="77" spans="1:11">
      <c r="A77" s="14"/>
      <c r="B77" s="1"/>
      <c r="C77" s="1"/>
      <c r="D77" s="179">
        <f t="shared" si="0"/>
        <v>0</v>
      </c>
      <c r="E77" s="1"/>
      <c r="F77" s="1"/>
      <c r="G77" s="1"/>
      <c r="H77" s="1"/>
      <c r="I77" s="1"/>
      <c r="J77" s="1"/>
      <c r="K77" s="623"/>
    </row>
    <row r="78" spans="1:11">
      <c r="A78" s="14"/>
      <c r="B78" s="1"/>
      <c r="C78" s="1"/>
      <c r="D78" s="179">
        <f t="shared" si="0"/>
        <v>0</v>
      </c>
      <c r="E78" s="1"/>
      <c r="F78" s="1"/>
      <c r="G78" s="1"/>
      <c r="H78" s="1"/>
      <c r="I78" s="1"/>
      <c r="J78" s="1"/>
      <c r="K78" s="623"/>
    </row>
    <row r="79" spans="1:11" ht="20.100000000000001" customHeight="1">
      <c r="A79" s="14"/>
      <c r="B79" s="1"/>
      <c r="C79" s="1"/>
      <c r="D79" s="179">
        <f t="shared" si="0"/>
        <v>0</v>
      </c>
      <c r="E79" s="1"/>
      <c r="F79" s="1"/>
      <c r="G79" s="1"/>
      <c r="H79" s="1"/>
      <c r="I79" s="1"/>
      <c r="J79" s="1"/>
      <c r="K79" s="623"/>
    </row>
    <row r="80" spans="1:11" ht="20.100000000000001" customHeight="1">
      <c r="A80" s="14"/>
      <c r="B80" s="1"/>
      <c r="C80" s="1"/>
      <c r="D80" s="179">
        <f t="shared" si="0"/>
        <v>0</v>
      </c>
      <c r="E80" s="1"/>
      <c r="F80" s="1"/>
      <c r="G80" s="1"/>
      <c r="H80" s="1"/>
      <c r="I80" s="1"/>
      <c r="J80" s="1"/>
      <c r="K80" s="623"/>
    </row>
    <row r="81" spans="1:11" ht="20.100000000000001" customHeight="1">
      <c r="A81" s="14"/>
      <c r="B81" s="1"/>
      <c r="C81" s="1"/>
      <c r="D81" s="179">
        <f t="shared" ref="D81:D97" si="1">+C81*(100-E81)/100</f>
        <v>0</v>
      </c>
      <c r="E81" s="1"/>
      <c r="F81" s="1"/>
      <c r="G81" s="1"/>
      <c r="H81" s="1"/>
      <c r="I81" s="1"/>
      <c r="J81" s="1"/>
      <c r="K81" s="623"/>
    </row>
    <row r="82" spans="1:11" ht="20.100000000000001" customHeight="1">
      <c r="A82" s="14"/>
      <c r="B82" s="1"/>
      <c r="C82" s="1"/>
      <c r="D82" s="179">
        <f t="shared" si="1"/>
        <v>0</v>
      </c>
      <c r="E82" s="1"/>
      <c r="F82" s="1"/>
      <c r="G82" s="1"/>
      <c r="H82" s="1"/>
      <c r="I82" s="1"/>
      <c r="J82" s="1"/>
      <c r="K82" s="623"/>
    </row>
    <row r="83" spans="1:11">
      <c r="A83" s="14"/>
      <c r="B83" s="1"/>
      <c r="C83" s="1"/>
      <c r="D83" s="179">
        <f t="shared" si="1"/>
        <v>0</v>
      </c>
      <c r="E83" s="1"/>
      <c r="F83" s="1"/>
      <c r="G83" s="1"/>
      <c r="H83" s="1"/>
      <c r="I83" s="1"/>
      <c r="J83" s="1"/>
      <c r="K83" s="623"/>
    </row>
    <row r="84" spans="1:11">
      <c r="A84" s="14"/>
      <c r="B84" s="1"/>
      <c r="C84" s="1"/>
      <c r="D84" s="179">
        <f t="shared" si="1"/>
        <v>0</v>
      </c>
      <c r="E84" s="1"/>
      <c r="F84" s="1"/>
      <c r="G84" s="1"/>
      <c r="H84" s="1"/>
      <c r="I84" s="1"/>
      <c r="J84" s="1"/>
      <c r="K84" s="623"/>
    </row>
    <row r="85" spans="1:11">
      <c r="A85" s="14"/>
      <c r="B85" s="1"/>
      <c r="C85" s="1"/>
      <c r="D85" s="179">
        <f t="shared" si="1"/>
        <v>0</v>
      </c>
      <c r="E85" s="1"/>
      <c r="F85" s="1"/>
      <c r="G85" s="1"/>
      <c r="H85" s="1"/>
      <c r="I85" s="1"/>
      <c r="J85" s="1"/>
      <c r="K85" s="623"/>
    </row>
    <row r="86" spans="1:11" ht="20.100000000000001" customHeight="1">
      <c r="A86" s="14"/>
      <c r="B86" s="1"/>
      <c r="C86" s="1"/>
      <c r="D86" s="179">
        <f t="shared" si="1"/>
        <v>0</v>
      </c>
      <c r="E86" s="1"/>
      <c r="F86" s="1"/>
      <c r="G86" s="1"/>
      <c r="H86" s="1"/>
      <c r="I86" s="1"/>
      <c r="J86" s="1"/>
      <c r="K86" s="623"/>
    </row>
    <row r="87" spans="1:11">
      <c r="A87" s="14"/>
      <c r="B87" s="1"/>
      <c r="C87" s="1"/>
      <c r="D87" s="179">
        <f t="shared" si="1"/>
        <v>0</v>
      </c>
      <c r="E87" s="1"/>
      <c r="F87" s="1"/>
      <c r="G87" s="1"/>
      <c r="H87" s="1"/>
      <c r="I87" s="1"/>
      <c r="J87" s="1"/>
      <c r="K87" s="623"/>
    </row>
    <row r="88" spans="1:11">
      <c r="A88" s="14"/>
      <c r="B88" s="1"/>
      <c r="C88" s="1"/>
      <c r="D88" s="179">
        <f t="shared" si="1"/>
        <v>0</v>
      </c>
      <c r="E88" s="1"/>
      <c r="F88" s="1"/>
      <c r="G88" s="1"/>
      <c r="H88" s="1"/>
      <c r="I88" s="1"/>
      <c r="J88" s="1"/>
      <c r="K88" s="623"/>
    </row>
    <row r="89" spans="1:11">
      <c r="A89" s="14"/>
      <c r="B89" s="1"/>
      <c r="C89" s="1"/>
      <c r="D89" s="179">
        <f t="shared" si="1"/>
        <v>0</v>
      </c>
      <c r="E89" s="1"/>
      <c r="F89" s="1"/>
      <c r="G89" s="1"/>
      <c r="H89" s="1"/>
      <c r="I89" s="1"/>
      <c r="J89" s="1"/>
      <c r="K89" s="623"/>
    </row>
    <row r="90" spans="1:11" ht="20.100000000000001" customHeight="1">
      <c r="A90" s="14"/>
      <c r="B90" s="1"/>
      <c r="C90" s="1"/>
      <c r="D90" s="179">
        <f t="shared" si="1"/>
        <v>0</v>
      </c>
      <c r="E90" s="1"/>
      <c r="F90" s="1"/>
      <c r="G90" s="1"/>
      <c r="H90" s="1"/>
      <c r="I90" s="1"/>
      <c r="J90" s="1"/>
      <c r="K90" s="623"/>
    </row>
    <row r="91" spans="1:11" ht="20.100000000000001" customHeight="1">
      <c r="A91" s="14"/>
      <c r="B91" s="1"/>
      <c r="C91" s="1"/>
      <c r="D91" s="179">
        <f t="shared" si="1"/>
        <v>0</v>
      </c>
      <c r="E91" s="1"/>
      <c r="F91" s="1"/>
      <c r="G91" s="1"/>
      <c r="H91" s="1"/>
      <c r="I91" s="1"/>
      <c r="J91" s="1"/>
      <c r="K91" s="623"/>
    </row>
    <row r="92" spans="1:11">
      <c r="A92" s="14"/>
      <c r="B92" s="1"/>
      <c r="C92" s="1"/>
      <c r="D92" s="179">
        <f t="shared" si="1"/>
        <v>0</v>
      </c>
      <c r="E92" s="1"/>
      <c r="F92" s="1"/>
      <c r="G92" s="1"/>
      <c r="H92" s="1"/>
      <c r="I92" s="1"/>
      <c r="J92" s="1"/>
      <c r="K92" s="623"/>
    </row>
    <row r="93" spans="1:11">
      <c r="A93" s="14"/>
      <c r="B93" s="1"/>
      <c r="C93" s="1"/>
      <c r="D93" s="179">
        <f t="shared" si="1"/>
        <v>0</v>
      </c>
      <c r="E93" s="1"/>
      <c r="F93" s="1"/>
      <c r="G93" s="1"/>
      <c r="H93" s="1"/>
      <c r="I93" s="1"/>
      <c r="J93" s="1"/>
      <c r="K93" s="623"/>
    </row>
    <row r="94" spans="1:11">
      <c r="A94" s="14"/>
      <c r="B94" s="1"/>
      <c r="C94" s="1"/>
      <c r="D94" s="179">
        <f t="shared" si="1"/>
        <v>0</v>
      </c>
      <c r="E94" s="1"/>
      <c r="F94" s="1"/>
      <c r="G94" s="1"/>
      <c r="H94" s="1"/>
      <c r="I94" s="1"/>
      <c r="J94" s="1"/>
      <c r="K94" s="623"/>
    </row>
    <row r="95" spans="1:11">
      <c r="A95" s="14"/>
      <c r="B95" s="1"/>
      <c r="C95" s="1"/>
      <c r="D95" s="179">
        <f t="shared" si="1"/>
        <v>0</v>
      </c>
      <c r="E95" s="1"/>
      <c r="F95" s="1"/>
      <c r="G95" s="1"/>
      <c r="H95" s="1"/>
      <c r="I95" s="1"/>
      <c r="J95" s="1"/>
      <c r="K95" s="623"/>
    </row>
    <row r="96" spans="1:11">
      <c r="A96" s="14"/>
      <c r="B96" s="1"/>
      <c r="C96" s="1"/>
      <c r="D96" s="179">
        <f t="shared" si="1"/>
        <v>0</v>
      </c>
      <c r="E96" s="1"/>
      <c r="F96" s="1"/>
      <c r="G96" s="1"/>
      <c r="H96" s="1"/>
      <c r="I96" s="1"/>
      <c r="J96" s="1"/>
      <c r="K96" s="623"/>
    </row>
    <row r="97" spans="1:11">
      <c r="A97" s="14"/>
      <c r="B97" s="1"/>
      <c r="C97" s="1"/>
      <c r="D97" s="179">
        <f t="shared" si="1"/>
        <v>0</v>
      </c>
      <c r="E97" s="1"/>
      <c r="F97" s="1"/>
      <c r="G97" s="1"/>
      <c r="H97" s="1"/>
      <c r="I97" s="1"/>
      <c r="J97" s="1"/>
      <c r="K97" s="623"/>
    </row>
    <row r="98" spans="1:11" ht="20.100000000000001" customHeight="1">
      <c r="A98" s="14"/>
      <c r="B98" s="1"/>
      <c r="C98" s="1"/>
      <c r="D98" s="1"/>
      <c r="E98" s="1"/>
      <c r="F98" s="1"/>
      <c r="G98" s="1"/>
      <c r="H98" s="1"/>
      <c r="I98" s="1"/>
      <c r="J98" s="1"/>
      <c r="K98" s="623"/>
    </row>
    <row r="99" spans="1:11" ht="20.100000000000001" customHeight="1">
      <c r="A99" s="14"/>
      <c r="B99" s="1"/>
      <c r="C99" s="1"/>
      <c r="D99" s="1"/>
      <c r="E99" s="1"/>
      <c r="F99" s="1"/>
      <c r="G99" s="1"/>
      <c r="H99" s="1"/>
      <c r="I99" s="1"/>
      <c r="J99" s="1"/>
      <c r="K99" s="623"/>
    </row>
    <row r="100" spans="1:11" ht="20.100000000000001" customHeight="1">
      <c r="A100" s="14"/>
      <c r="B100" s="1"/>
      <c r="C100" s="1"/>
      <c r="D100" s="1"/>
      <c r="E100" s="1"/>
      <c r="F100" s="1"/>
      <c r="G100" s="1"/>
      <c r="H100" s="1"/>
      <c r="I100" s="1"/>
      <c r="J100" s="1"/>
      <c r="K100" s="623"/>
    </row>
    <row r="101" spans="1:11" ht="20.100000000000001" customHeight="1">
      <c r="A101" s="14"/>
      <c r="B101" s="1"/>
      <c r="C101" s="1"/>
      <c r="D101" s="1"/>
      <c r="E101" s="1"/>
      <c r="F101" s="1"/>
      <c r="G101" s="1"/>
      <c r="H101" s="1"/>
      <c r="I101" s="1"/>
      <c r="J101" s="1"/>
      <c r="K101" s="623"/>
    </row>
    <row r="102" spans="1:11">
      <c r="A102" s="14"/>
      <c r="B102" s="1"/>
      <c r="C102" s="1"/>
      <c r="D102" s="1"/>
      <c r="E102" s="1"/>
      <c r="F102" s="1"/>
      <c r="G102" s="1"/>
      <c r="H102" s="1"/>
      <c r="I102" s="1"/>
      <c r="J102" s="1"/>
      <c r="K102" s="623"/>
    </row>
    <row r="103" spans="1:11" ht="20.100000000000001" customHeight="1">
      <c r="A103" s="14"/>
      <c r="B103" s="1"/>
      <c r="C103" s="1"/>
      <c r="D103" s="1"/>
      <c r="E103" s="1"/>
      <c r="F103" s="1"/>
      <c r="G103" s="1"/>
      <c r="H103" s="1"/>
      <c r="I103" s="1"/>
      <c r="J103" s="1"/>
      <c r="K103" s="623"/>
    </row>
    <row r="104" spans="1:11" ht="20.100000000000001" customHeight="1">
      <c r="A104" s="14"/>
      <c r="B104" s="1"/>
      <c r="C104" s="1"/>
      <c r="D104" s="1"/>
      <c r="E104" s="1"/>
      <c r="F104" s="1"/>
      <c r="G104" s="1"/>
      <c r="H104" s="1"/>
      <c r="I104" s="1"/>
      <c r="J104" s="1"/>
      <c r="K104" s="623"/>
    </row>
    <row r="105" spans="1:11" ht="20.100000000000001" customHeight="1">
      <c r="A105" s="14"/>
      <c r="B105" s="1"/>
      <c r="C105" s="1"/>
      <c r="D105" s="1"/>
      <c r="E105" s="1"/>
      <c r="F105" s="1"/>
      <c r="G105" s="1"/>
      <c r="H105" s="1"/>
      <c r="I105" s="1"/>
      <c r="J105" s="1"/>
      <c r="K105" s="623"/>
    </row>
    <row r="106" spans="1:11" ht="20.100000000000001" customHeight="1">
      <c r="A106" s="14"/>
      <c r="B106" s="1"/>
      <c r="C106" s="1"/>
      <c r="D106" s="1"/>
      <c r="E106" s="1"/>
      <c r="F106" s="1"/>
      <c r="G106" s="1"/>
      <c r="H106" s="1"/>
      <c r="I106" s="1"/>
      <c r="J106" s="1"/>
      <c r="K106" s="623"/>
    </row>
    <row r="107" spans="1:11" ht="20.100000000000001" customHeight="1">
      <c r="A107" s="14"/>
      <c r="B107" s="1"/>
      <c r="C107" s="1"/>
      <c r="D107" s="1"/>
      <c r="E107" s="1"/>
      <c r="F107" s="1"/>
      <c r="G107" s="1"/>
      <c r="H107" s="1"/>
      <c r="I107" s="1"/>
      <c r="J107" s="1"/>
      <c r="K107" s="623"/>
    </row>
    <row r="108" spans="1:11" ht="20.100000000000001" customHeight="1">
      <c r="A108" s="14"/>
      <c r="B108" s="1"/>
      <c r="C108" s="1"/>
      <c r="D108" s="1"/>
      <c r="E108" s="1"/>
      <c r="F108" s="1"/>
      <c r="G108" s="1"/>
      <c r="H108" s="1"/>
      <c r="I108" s="1"/>
      <c r="J108" s="1"/>
      <c r="K108" s="623"/>
    </row>
    <row r="109" spans="1:11" ht="20.100000000000001" customHeight="1">
      <c r="A109" s="14"/>
      <c r="B109" s="1"/>
      <c r="C109" s="1"/>
      <c r="D109" s="1"/>
      <c r="E109" s="1"/>
      <c r="F109" s="1"/>
      <c r="G109" s="1"/>
      <c r="H109" s="1"/>
      <c r="I109" s="1"/>
      <c r="J109" s="1"/>
      <c r="K109" s="623"/>
    </row>
    <row r="110" spans="1:11" ht="20.100000000000001" customHeight="1">
      <c r="A110" s="14"/>
      <c r="B110" s="1"/>
      <c r="C110" s="1"/>
      <c r="D110" s="1"/>
      <c r="E110" s="1"/>
      <c r="F110" s="1"/>
      <c r="G110" s="1"/>
      <c r="H110" s="1"/>
      <c r="I110" s="1"/>
      <c r="J110" s="1"/>
      <c r="K110" s="623"/>
    </row>
    <row r="111" spans="1:11">
      <c r="A111" s="14"/>
      <c r="B111" s="1"/>
      <c r="C111" s="1"/>
      <c r="D111" s="1"/>
      <c r="E111" s="1"/>
      <c r="F111" s="1"/>
      <c r="G111" s="1"/>
      <c r="H111" s="1"/>
      <c r="I111" s="1"/>
      <c r="J111" s="1"/>
      <c r="K111" s="623"/>
    </row>
    <row r="112" spans="1:11" ht="20.100000000000001" customHeight="1">
      <c r="A112" s="14"/>
      <c r="B112" s="1"/>
      <c r="C112" s="1"/>
      <c r="D112" s="1"/>
      <c r="E112" s="1"/>
      <c r="F112" s="1"/>
      <c r="G112" s="1"/>
      <c r="H112" s="1"/>
      <c r="I112" s="1"/>
      <c r="J112" s="1"/>
      <c r="K112" s="623"/>
    </row>
    <row r="113" spans="1:11">
      <c r="A113" s="14"/>
      <c r="B113" s="1"/>
      <c r="C113" s="1"/>
      <c r="D113" s="1"/>
      <c r="E113" s="1"/>
      <c r="F113" s="1"/>
      <c r="G113" s="1"/>
      <c r="H113" s="1"/>
      <c r="I113" s="1"/>
      <c r="J113" s="1"/>
      <c r="K113" s="623"/>
    </row>
    <row r="114" spans="1:11">
      <c r="A114" s="14"/>
      <c r="B114" s="1"/>
      <c r="C114" s="1"/>
      <c r="D114" s="1"/>
      <c r="E114" s="1"/>
      <c r="F114" s="1"/>
      <c r="G114" s="1"/>
      <c r="H114" s="1"/>
      <c r="I114" s="1"/>
      <c r="J114" s="1"/>
      <c r="K114" s="623"/>
    </row>
    <row r="115" spans="1:11">
      <c r="A115" s="14"/>
      <c r="B115" s="1"/>
      <c r="C115" s="1"/>
      <c r="D115" s="1"/>
      <c r="E115" s="1"/>
      <c r="F115" s="1"/>
      <c r="G115" s="1"/>
      <c r="H115" s="1"/>
      <c r="I115" s="1"/>
      <c r="J115" s="1"/>
      <c r="K115" s="623"/>
    </row>
    <row r="116" spans="1:11">
      <c r="A116" s="14"/>
      <c r="B116" s="1"/>
      <c r="C116" s="1"/>
      <c r="D116" s="1"/>
      <c r="E116" s="1"/>
      <c r="F116" s="1"/>
      <c r="G116" s="1"/>
      <c r="H116" s="1"/>
      <c r="I116" s="1"/>
      <c r="J116" s="1"/>
      <c r="K116" s="623"/>
    </row>
    <row r="117" spans="1:11">
      <c r="A117" s="14"/>
      <c r="B117" s="1"/>
      <c r="C117" s="1"/>
      <c r="D117" s="1"/>
      <c r="E117" s="1"/>
      <c r="F117" s="1"/>
      <c r="G117" s="1"/>
      <c r="H117" s="1"/>
      <c r="I117" s="1"/>
      <c r="J117" s="1"/>
      <c r="K117" s="623"/>
    </row>
    <row r="118" spans="1:11">
      <c r="A118" s="14"/>
    </row>
    <row r="119" spans="1:11">
      <c r="A119" s="14"/>
    </row>
    <row r="120" spans="1:11">
      <c r="A120" s="14"/>
    </row>
    <row r="121" spans="1:11">
      <c r="A121" s="14"/>
    </row>
    <row r="122" spans="1:11">
      <c r="A122" s="14"/>
    </row>
    <row r="123" spans="1:11">
      <c r="A123" s="14"/>
    </row>
    <row r="124" spans="1:11">
      <c r="A124" s="14"/>
    </row>
    <row r="125" spans="1:11">
      <c r="A125" s="14"/>
    </row>
    <row r="126" spans="1:11">
      <c r="A126" s="14"/>
    </row>
    <row r="127" spans="1:11">
      <c r="A127" s="14"/>
    </row>
    <row r="128" spans="1:11">
      <c r="A128" s="14"/>
    </row>
    <row r="129" spans="1:1">
      <c r="A129" s="14"/>
    </row>
    <row r="130" spans="1:1">
      <c r="A130" s="14"/>
    </row>
    <row r="131" spans="1:1">
      <c r="A131" s="14"/>
    </row>
    <row r="132" spans="1:1">
      <c r="A132" s="14"/>
    </row>
    <row r="133" spans="1:1">
      <c r="A133" s="14"/>
    </row>
    <row r="134" spans="1:1">
      <c r="A134" s="14"/>
    </row>
    <row r="135" spans="1:1">
      <c r="A135" s="14"/>
    </row>
    <row r="136" spans="1:1">
      <c r="A136" s="14"/>
    </row>
    <row r="137" spans="1:1">
      <c r="A137" s="14"/>
    </row>
    <row r="138" spans="1:1">
      <c r="A138" s="14"/>
    </row>
    <row r="139" spans="1:1">
      <c r="A139" s="14"/>
    </row>
    <row r="140" spans="1:1">
      <c r="A140" s="14"/>
    </row>
    <row r="141" spans="1:1">
      <c r="A141" s="14"/>
    </row>
    <row r="142" spans="1:1">
      <c r="A142" s="14"/>
    </row>
    <row r="143" spans="1:1">
      <c r="A143" s="14"/>
    </row>
    <row r="144" spans="1:1">
      <c r="A144" s="14"/>
    </row>
  </sheetData>
  <customSheetViews>
    <customSheetView guid="{0844CA05-8743-4C94-A064-2B8F7267080E}">
      <selection activeCell="N15" sqref="N15"/>
      <pageMargins left="0.7" right="0.7" top="0.75" bottom="0.75" header="0.3" footer="0.3"/>
    </customSheetView>
    <customSheetView guid="{257C13E9-7F11-4D3D-B195-760B62ED7EA1}">
      <selection activeCell="N15" sqref="N15"/>
      <pageMargins left="0.7" right="0.7" top="0.75" bottom="0.75" header="0.3" footer="0.3"/>
    </customSheetView>
    <customSheetView guid="{7009FCE3-6810-450D-8A6C-9CEA3E9B616C}">
      <selection activeCell="N15" sqref="N15"/>
      <pageMargins left="0.7" right="0.7" top="0.75" bottom="0.75" header="0.3" footer="0.3"/>
    </customSheetView>
  </customSheetViews>
  <mergeCells count="55">
    <mergeCell ref="C52:J52"/>
    <mergeCell ref="A40:A41"/>
    <mergeCell ref="C39:J39"/>
    <mergeCell ref="C51:J51"/>
    <mergeCell ref="A1:L1"/>
    <mergeCell ref="C35:J35"/>
    <mergeCell ref="A33:A34"/>
    <mergeCell ref="C34:J34"/>
    <mergeCell ref="C20:J20"/>
    <mergeCell ref="C16:J16"/>
    <mergeCell ref="C13:J13"/>
    <mergeCell ref="C28:J28"/>
    <mergeCell ref="C27:J27"/>
    <mergeCell ref="C33:J33"/>
    <mergeCell ref="C30:J30"/>
    <mergeCell ref="C31:J31"/>
    <mergeCell ref="C25:J25"/>
    <mergeCell ref="A24:A25"/>
    <mergeCell ref="C8:J8"/>
    <mergeCell ref="A16:A17"/>
    <mergeCell ref="C22:J22"/>
    <mergeCell ref="C17:J17"/>
    <mergeCell ref="C14:J14"/>
    <mergeCell ref="C15:J15"/>
    <mergeCell ref="C10:J10"/>
    <mergeCell ref="C12:J12"/>
    <mergeCell ref="C23:J23"/>
    <mergeCell ref="A11:A12"/>
    <mergeCell ref="A2:B2"/>
    <mergeCell ref="C2:F2"/>
    <mergeCell ref="G2:H2"/>
    <mergeCell ref="I2:J2"/>
    <mergeCell ref="A3:B3"/>
    <mergeCell ref="C3:F3"/>
    <mergeCell ref="G3:H3"/>
    <mergeCell ref="I3:J3"/>
    <mergeCell ref="A4:B4"/>
    <mergeCell ref="C4:F4"/>
    <mergeCell ref="G4:H4"/>
    <mergeCell ref="I4:J4"/>
    <mergeCell ref="A5:B5"/>
    <mergeCell ref="C5:F5"/>
    <mergeCell ref="I5:J5"/>
    <mergeCell ref="C32:J32"/>
    <mergeCell ref="C29:J29"/>
    <mergeCell ref="C37:J37"/>
    <mergeCell ref="C40:J40"/>
    <mergeCell ref="C46:J46"/>
    <mergeCell ref="C42:J42"/>
    <mergeCell ref="C41:J41"/>
    <mergeCell ref="K2:L2"/>
    <mergeCell ref="K3:L3"/>
    <mergeCell ref="K4:L4"/>
    <mergeCell ref="K5:L5"/>
    <mergeCell ref="C7:J7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FF0000"/>
  </sheetPr>
  <dimension ref="A1:M155"/>
  <sheetViews>
    <sheetView workbookViewId="0">
      <pane ySplit="6" topLeftCell="A79" activePane="bottomLeft" state="frozen"/>
      <selection pane="bottomLeft" activeCell="C85" sqref="C85:J85"/>
    </sheetView>
  </sheetViews>
  <sheetFormatPr defaultRowHeight="15.75"/>
  <cols>
    <col min="1" max="1" width="11" style="53" customWidth="1"/>
    <col min="2" max="5" width="10.140625" style="16" customWidth="1"/>
    <col min="6" max="6" width="11" style="16" customWidth="1"/>
    <col min="7" max="7" width="10.140625" style="16" customWidth="1"/>
    <col min="8" max="8" width="11.140625" style="16" customWidth="1"/>
    <col min="9" max="9" width="10.5703125" style="16" customWidth="1"/>
    <col min="10" max="10" width="12.42578125" style="16" customWidth="1"/>
    <col min="11" max="11" width="12.42578125" style="597" customWidth="1"/>
    <col min="12" max="12" width="62" style="15" customWidth="1"/>
    <col min="13" max="16384" width="9.140625" style="6"/>
  </cols>
  <sheetData>
    <row r="1" spans="1:13" s="3" customFormat="1" ht="30.75" customHeight="1" thickTop="1">
      <c r="A1" s="829" t="s">
        <v>457</v>
      </c>
      <c r="B1" s="830"/>
      <c r="C1" s="830"/>
      <c r="D1" s="830"/>
      <c r="E1" s="830"/>
      <c r="F1" s="830"/>
      <c r="G1" s="830"/>
      <c r="H1" s="830"/>
      <c r="I1" s="830"/>
      <c r="J1" s="830"/>
      <c r="K1" s="830"/>
      <c r="L1" s="831"/>
      <c r="M1" s="2"/>
    </row>
    <row r="2" spans="1:13" ht="20.25" customHeight="1">
      <c r="A2" s="823" t="s">
        <v>157</v>
      </c>
      <c r="B2" s="824"/>
      <c r="C2" s="820">
        <f>(25+120+71)*25</f>
        <v>5400</v>
      </c>
      <c r="D2" s="821"/>
      <c r="E2" s="821"/>
      <c r="F2" s="822"/>
      <c r="G2" s="914"/>
      <c r="H2" s="915"/>
      <c r="I2" s="816" t="s">
        <v>158</v>
      </c>
      <c r="J2" s="817"/>
      <c r="K2" s="827" t="s">
        <v>168</v>
      </c>
      <c r="L2" s="828"/>
      <c r="M2" s="5"/>
    </row>
    <row r="3" spans="1:13" ht="20.25" customHeight="1">
      <c r="A3" s="823" t="s">
        <v>159</v>
      </c>
      <c r="B3" s="824"/>
      <c r="C3" s="820" t="s">
        <v>170</v>
      </c>
      <c r="D3" s="821"/>
      <c r="E3" s="821"/>
      <c r="F3" s="822"/>
      <c r="G3" s="914"/>
      <c r="H3" s="915"/>
      <c r="I3" s="816" t="s">
        <v>160</v>
      </c>
      <c r="J3" s="817"/>
      <c r="K3" s="827" t="s">
        <v>171</v>
      </c>
      <c r="L3" s="828"/>
      <c r="M3" s="5"/>
    </row>
    <row r="4" spans="1:13" ht="20.25" customHeight="1">
      <c r="A4" s="823" t="s">
        <v>161</v>
      </c>
      <c r="B4" s="824"/>
      <c r="C4" s="820" t="s">
        <v>1015</v>
      </c>
      <c r="D4" s="821"/>
      <c r="E4" s="821"/>
      <c r="F4" s="822"/>
      <c r="G4" s="914"/>
      <c r="H4" s="915"/>
      <c r="I4" s="816" t="s">
        <v>162</v>
      </c>
      <c r="J4" s="817"/>
      <c r="K4" s="827" t="s">
        <v>1148</v>
      </c>
      <c r="L4" s="828"/>
      <c r="M4" s="5"/>
    </row>
    <row r="5" spans="1:13" ht="72" customHeight="1" thickBot="1">
      <c r="A5" s="849" t="s">
        <v>163</v>
      </c>
      <c r="B5" s="850"/>
      <c r="C5" s="846" t="s">
        <v>1218</v>
      </c>
      <c r="D5" s="847"/>
      <c r="E5" s="847"/>
      <c r="F5" s="848"/>
      <c r="G5" s="54"/>
      <c r="H5" s="55"/>
      <c r="I5" s="816" t="s">
        <v>255</v>
      </c>
      <c r="J5" s="817"/>
      <c r="K5" s="916" t="s">
        <v>1101</v>
      </c>
      <c r="L5" s="917"/>
      <c r="M5" s="5"/>
    </row>
    <row r="6" spans="1:13" s="3" customFormat="1" ht="27" customHeight="1" thickTop="1" thickBot="1">
      <c r="A6" s="8" t="s">
        <v>0</v>
      </c>
      <c r="B6" s="9" t="s">
        <v>1</v>
      </c>
      <c r="C6" s="9" t="s">
        <v>2</v>
      </c>
      <c r="D6" s="9" t="s">
        <v>3</v>
      </c>
      <c r="E6" s="9" t="s">
        <v>4</v>
      </c>
      <c r="F6" s="9" t="s">
        <v>5</v>
      </c>
      <c r="G6" s="9" t="s">
        <v>6</v>
      </c>
      <c r="H6" s="9" t="s">
        <v>7</v>
      </c>
      <c r="I6" s="9" t="s">
        <v>8</v>
      </c>
      <c r="J6" s="9" t="s">
        <v>9</v>
      </c>
      <c r="K6" s="692" t="s">
        <v>1458</v>
      </c>
      <c r="L6" s="10" t="s">
        <v>10</v>
      </c>
      <c r="M6" s="2"/>
    </row>
    <row r="7" spans="1:13" ht="33" customHeight="1" thickTop="1">
      <c r="A7" s="11">
        <v>40559</v>
      </c>
      <c r="B7" s="12" t="s">
        <v>20</v>
      </c>
      <c r="C7" s="842" t="s">
        <v>24</v>
      </c>
      <c r="D7" s="842"/>
      <c r="E7" s="842"/>
      <c r="F7" s="842"/>
      <c r="G7" s="842"/>
      <c r="H7" s="842"/>
      <c r="I7" s="842"/>
      <c r="J7" s="842"/>
      <c r="K7" s="708" t="s">
        <v>1051</v>
      </c>
      <c r="L7" s="274" t="s">
        <v>1049</v>
      </c>
    </row>
    <row r="8" spans="1:13" ht="51.75" customHeight="1">
      <c r="A8" s="14">
        <v>40575</v>
      </c>
      <c r="B8" s="1" t="s">
        <v>20</v>
      </c>
      <c r="C8" s="843" t="s">
        <v>26</v>
      </c>
      <c r="D8" s="843"/>
      <c r="E8" s="843"/>
      <c r="F8" s="843"/>
      <c r="G8" s="843"/>
      <c r="H8" s="843"/>
      <c r="I8" s="843"/>
      <c r="J8" s="843"/>
      <c r="K8" s="570"/>
    </row>
    <row r="9" spans="1:13" ht="65.25" customHeight="1">
      <c r="A9" s="14">
        <v>40579</v>
      </c>
      <c r="B9" s="1" t="s">
        <v>27</v>
      </c>
      <c r="C9" s="843" t="s">
        <v>840</v>
      </c>
      <c r="D9" s="843"/>
      <c r="E9" s="843"/>
      <c r="F9" s="843"/>
      <c r="G9" s="843"/>
      <c r="H9" s="843"/>
      <c r="I9" s="843"/>
      <c r="J9" s="843"/>
      <c r="K9" s="570"/>
    </row>
    <row r="10" spans="1:13" ht="20.100000000000001" customHeight="1">
      <c r="A10" s="14">
        <v>40599</v>
      </c>
      <c r="B10" s="1" t="s">
        <v>11</v>
      </c>
      <c r="C10" s="16">
        <v>190</v>
      </c>
      <c r="D10" s="16">
        <v>86</v>
      </c>
      <c r="E10" s="16">
        <v>55</v>
      </c>
      <c r="F10" s="16">
        <v>35</v>
      </c>
      <c r="G10" s="16">
        <v>160</v>
      </c>
      <c r="L10" s="15" t="s">
        <v>32</v>
      </c>
    </row>
    <row r="11" spans="1:13" ht="20.100000000000001" customHeight="1">
      <c r="A11" s="14">
        <v>40621</v>
      </c>
      <c r="B11" s="1" t="s">
        <v>116</v>
      </c>
      <c r="H11" s="16">
        <v>3420</v>
      </c>
      <c r="I11" s="16">
        <v>77</v>
      </c>
      <c r="L11" s="15" t="s">
        <v>45</v>
      </c>
    </row>
    <row r="12" spans="1:13" ht="21.75" customHeight="1">
      <c r="A12" s="14">
        <v>40745</v>
      </c>
      <c r="B12" s="1" t="s">
        <v>116</v>
      </c>
      <c r="C12" s="1"/>
      <c r="D12" s="1"/>
      <c r="E12" s="1"/>
      <c r="F12" s="1"/>
      <c r="G12" s="1"/>
      <c r="H12" s="16">
        <v>3212</v>
      </c>
      <c r="I12" s="16">
        <v>82</v>
      </c>
      <c r="J12" s="1"/>
      <c r="K12" s="623"/>
      <c r="L12" s="15" t="s">
        <v>841</v>
      </c>
    </row>
    <row r="13" spans="1:13" ht="20.100000000000001" customHeight="1">
      <c r="A13" s="14">
        <v>40773</v>
      </c>
      <c r="B13" s="1" t="s">
        <v>20</v>
      </c>
      <c r="C13" s="843" t="s">
        <v>21</v>
      </c>
      <c r="D13" s="843"/>
      <c r="E13" s="843"/>
      <c r="F13" s="843"/>
      <c r="G13" s="843"/>
      <c r="H13" s="843"/>
      <c r="I13" s="843"/>
      <c r="J13" s="843"/>
      <c r="K13" s="570"/>
    </row>
    <row r="14" spans="1:13" ht="20.100000000000001" customHeight="1">
      <c r="A14" s="14">
        <v>40775</v>
      </c>
      <c r="B14" s="1" t="s">
        <v>20</v>
      </c>
      <c r="C14" s="843" t="s">
        <v>91</v>
      </c>
      <c r="D14" s="843"/>
      <c r="E14" s="843"/>
      <c r="F14" s="843"/>
      <c r="G14" s="843"/>
      <c r="H14" s="843"/>
      <c r="I14" s="843"/>
      <c r="J14" s="843"/>
      <c r="K14" s="570"/>
    </row>
    <row r="15" spans="1:13" ht="50.25" customHeight="1">
      <c r="A15" s="14">
        <v>40782</v>
      </c>
      <c r="B15" s="1" t="s">
        <v>20</v>
      </c>
      <c r="C15" s="843" t="s">
        <v>842</v>
      </c>
      <c r="D15" s="843"/>
      <c r="E15" s="843"/>
      <c r="F15" s="843"/>
      <c r="G15" s="843"/>
      <c r="H15" s="843"/>
      <c r="I15" s="843"/>
      <c r="J15" s="843"/>
      <c r="K15" s="570"/>
    </row>
    <row r="16" spans="1:13" ht="69.75" customHeight="1">
      <c r="A16" s="14">
        <v>40792</v>
      </c>
      <c r="B16" s="1" t="s">
        <v>27</v>
      </c>
      <c r="C16" s="843" t="s">
        <v>843</v>
      </c>
      <c r="D16" s="843"/>
      <c r="E16" s="843"/>
      <c r="F16" s="843"/>
      <c r="G16" s="843"/>
      <c r="H16" s="843"/>
      <c r="I16" s="843"/>
      <c r="J16" s="843"/>
      <c r="K16" s="570"/>
    </row>
    <row r="17" spans="1:12" ht="20.100000000000001" customHeight="1">
      <c r="A17" s="14">
        <v>40801</v>
      </c>
      <c r="B17" s="1" t="s">
        <v>11</v>
      </c>
      <c r="C17" s="16">
        <v>210</v>
      </c>
      <c r="D17" s="16">
        <v>147</v>
      </c>
      <c r="E17" s="16">
        <v>30</v>
      </c>
      <c r="F17" s="16" t="s">
        <v>63</v>
      </c>
      <c r="G17" s="16">
        <v>165</v>
      </c>
      <c r="L17" s="15" t="s">
        <v>844</v>
      </c>
    </row>
    <row r="18" spans="1:12" ht="20.100000000000001" customHeight="1">
      <c r="A18" s="14">
        <v>40829</v>
      </c>
      <c r="B18" s="1" t="s">
        <v>20</v>
      </c>
      <c r="C18" s="843" t="s">
        <v>845</v>
      </c>
      <c r="D18" s="843"/>
      <c r="E18" s="843"/>
      <c r="F18" s="843"/>
      <c r="G18" s="843"/>
      <c r="H18" s="843"/>
      <c r="I18" s="843"/>
      <c r="J18" s="843"/>
      <c r="K18" s="570"/>
    </row>
    <row r="19" spans="1:12" ht="20.100000000000001" customHeight="1" thickBot="1">
      <c r="A19" s="17">
        <v>40872</v>
      </c>
      <c r="B19" s="18" t="s">
        <v>11</v>
      </c>
      <c r="C19" s="19">
        <v>155</v>
      </c>
      <c r="D19" s="26">
        <f>+C19*(100-E19)/100</f>
        <v>108.5</v>
      </c>
      <c r="E19" s="19">
        <v>30</v>
      </c>
      <c r="F19" s="19" t="s">
        <v>63</v>
      </c>
      <c r="G19" s="19">
        <v>150</v>
      </c>
      <c r="H19" s="19"/>
      <c r="I19" s="19"/>
      <c r="J19" s="19"/>
      <c r="K19" s="662"/>
      <c r="L19" s="20" t="s">
        <v>846</v>
      </c>
    </row>
    <row r="20" spans="1:12" ht="20.100000000000001" customHeight="1" thickTop="1">
      <c r="A20" s="67">
        <v>40920</v>
      </c>
      <c r="B20" s="68" t="s">
        <v>18</v>
      </c>
      <c r="C20" s="930" t="s">
        <v>120</v>
      </c>
      <c r="D20" s="930" t="e">
        <f>+C20*(100-E20)/100</f>
        <v>#VALUE!</v>
      </c>
      <c r="E20" s="930"/>
      <c r="F20" s="930"/>
      <c r="G20" s="930"/>
      <c r="H20" s="930"/>
      <c r="I20" s="930"/>
      <c r="J20" s="930"/>
      <c r="K20" s="592"/>
      <c r="L20" s="69"/>
    </row>
    <row r="21" spans="1:12" ht="20.100000000000001" customHeight="1">
      <c r="A21" s="14">
        <v>40947</v>
      </c>
      <c r="B21" s="1" t="s">
        <v>20</v>
      </c>
      <c r="C21" s="837" t="s">
        <v>21</v>
      </c>
      <c r="D21" s="841"/>
      <c r="E21" s="841"/>
      <c r="F21" s="841"/>
      <c r="G21" s="841"/>
      <c r="H21" s="841"/>
      <c r="I21" s="841"/>
      <c r="J21" s="838"/>
      <c r="K21" s="566"/>
    </row>
    <row r="22" spans="1:12" ht="55.5" customHeight="1">
      <c r="A22" s="14">
        <v>40965</v>
      </c>
      <c r="B22" s="1" t="s">
        <v>20</v>
      </c>
      <c r="C22" s="843" t="s">
        <v>847</v>
      </c>
      <c r="D22" s="843"/>
      <c r="E22" s="843"/>
      <c r="F22" s="843"/>
      <c r="G22" s="843"/>
      <c r="H22" s="843"/>
      <c r="I22" s="843"/>
      <c r="J22" s="843"/>
      <c r="K22" s="570"/>
    </row>
    <row r="23" spans="1:12" ht="70.5" customHeight="1">
      <c r="A23" s="14">
        <v>40977</v>
      </c>
      <c r="B23" s="1" t="s">
        <v>27</v>
      </c>
      <c r="C23" s="853" t="s">
        <v>848</v>
      </c>
      <c r="D23" s="841"/>
      <c r="E23" s="841"/>
      <c r="F23" s="841"/>
      <c r="G23" s="841"/>
      <c r="H23" s="841"/>
      <c r="I23" s="841"/>
      <c r="J23" s="838"/>
      <c r="K23" s="566"/>
    </row>
    <row r="24" spans="1:12" ht="20.100000000000001" customHeight="1">
      <c r="A24" s="14">
        <v>40988</v>
      </c>
      <c r="B24" s="1" t="s">
        <v>11</v>
      </c>
      <c r="C24" s="49">
        <v>160</v>
      </c>
      <c r="D24" s="49">
        <f>+C24*(100-E24)/100</f>
        <v>112</v>
      </c>
      <c r="E24" s="49">
        <v>30</v>
      </c>
      <c r="F24" s="49" t="s">
        <v>63</v>
      </c>
      <c r="G24" s="49">
        <v>170</v>
      </c>
      <c r="H24" s="49"/>
      <c r="I24" s="49"/>
      <c r="J24" s="49"/>
      <c r="K24" s="49"/>
      <c r="L24" s="15" t="s">
        <v>849</v>
      </c>
    </row>
    <row r="25" spans="1:12" ht="20.100000000000001" customHeight="1">
      <c r="A25" s="14">
        <v>41014</v>
      </c>
      <c r="B25" s="1" t="s">
        <v>116</v>
      </c>
      <c r="C25" s="49"/>
      <c r="D25" s="49"/>
      <c r="E25" s="49"/>
      <c r="F25" s="49"/>
      <c r="G25" s="49"/>
      <c r="H25" s="49">
        <v>3750</v>
      </c>
      <c r="I25" s="49">
        <v>95</v>
      </c>
      <c r="J25" s="49"/>
      <c r="K25" s="49"/>
      <c r="L25" s="15" t="s">
        <v>45</v>
      </c>
    </row>
    <row r="26" spans="1:12" ht="21" customHeight="1">
      <c r="A26" s="116">
        <v>41097</v>
      </c>
      <c r="B26" s="117" t="s">
        <v>121</v>
      </c>
      <c r="C26" s="899" t="s">
        <v>122</v>
      </c>
      <c r="D26" s="900"/>
      <c r="E26" s="900"/>
      <c r="F26" s="900"/>
      <c r="G26" s="900"/>
      <c r="H26" s="900"/>
      <c r="I26" s="900"/>
      <c r="J26" s="901"/>
      <c r="K26" s="583"/>
      <c r="L26" s="145"/>
    </row>
    <row r="27" spans="1:12" ht="20.100000000000001" customHeight="1">
      <c r="A27" s="14">
        <v>41105</v>
      </c>
      <c r="B27" s="1" t="s">
        <v>20</v>
      </c>
      <c r="C27" s="837" t="s">
        <v>145</v>
      </c>
      <c r="D27" s="841"/>
      <c r="E27" s="841"/>
      <c r="F27" s="841"/>
      <c r="G27" s="841"/>
      <c r="H27" s="841"/>
      <c r="I27" s="841"/>
      <c r="J27" s="838"/>
      <c r="K27" s="566"/>
    </row>
    <row r="28" spans="1:12">
      <c r="A28" s="38">
        <v>41111</v>
      </c>
      <c r="B28" s="39" t="s">
        <v>11</v>
      </c>
      <c r="C28" s="88">
        <v>120</v>
      </c>
      <c r="D28" s="88">
        <f>+C28*(100-E28)/100</f>
        <v>84</v>
      </c>
      <c r="E28" s="88">
        <v>30</v>
      </c>
      <c r="F28" s="88"/>
      <c r="G28" s="88">
        <v>140</v>
      </c>
      <c r="H28" s="88"/>
      <c r="I28" s="88"/>
      <c r="J28" s="88"/>
      <c r="K28" s="88"/>
      <c r="L28" s="41" t="s">
        <v>60</v>
      </c>
    </row>
    <row r="29" spans="1:12">
      <c r="A29" s="38">
        <v>41112</v>
      </c>
      <c r="B29" s="39" t="s">
        <v>116</v>
      </c>
      <c r="C29" s="88"/>
      <c r="D29" s="88"/>
      <c r="E29" s="88"/>
      <c r="F29" s="88"/>
      <c r="G29" s="88"/>
      <c r="H29" s="88">
        <v>3600</v>
      </c>
      <c r="I29" s="88">
        <v>74</v>
      </c>
      <c r="J29" s="88"/>
      <c r="K29" s="88"/>
      <c r="L29" s="41" t="s">
        <v>45</v>
      </c>
    </row>
    <row r="30" spans="1:12" ht="20.100000000000001" customHeight="1">
      <c r="A30" s="14">
        <v>41111</v>
      </c>
      <c r="B30" s="1" t="s">
        <v>20</v>
      </c>
      <c r="C30" s="837" t="s">
        <v>850</v>
      </c>
      <c r="D30" s="841"/>
      <c r="E30" s="841"/>
      <c r="F30" s="841"/>
      <c r="G30" s="841"/>
      <c r="H30" s="841"/>
      <c r="I30" s="841"/>
      <c r="J30" s="838"/>
      <c r="K30" s="566"/>
    </row>
    <row r="31" spans="1:12">
      <c r="A31" s="14">
        <v>41125</v>
      </c>
      <c r="B31" s="1" t="s">
        <v>20</v>
      </c>
      <c r="C31" s="837" t="s">
        <v>851</v>
      </c>
      <c r="D31" s="841"/>
      <c r="E31" s="841"/>
      <c r="F31" s="841"/>
      <c r="G31" s="841"/>
      <c r="H31" s="841"/>
      <c r="I31" s="841"/>
      <c r="J31" s="838"/>
      <c r="K31" s="566"/>
    </row>
    <row r="32" spans="1:12" ht="47.25" customHeight="1">
      <c r="A32" s="14">
        <v>41162</v>
      </c>
      <c r="B32" s="1" t="s">
        <v>20</v>
      </c>
      <c r="C32" s="853" t="s">
        <v>852</v>
      </c>
      <c r="D32" s="854"/>
      <c r="E32" s="854"/>
      <c r="F32" s="854"/>
      <c r="G32" s="854"/>
      <c r="H32" s="854"/>
      <c r="I32" s="854"/>
      <c r="J32" s="855"/>
      <c r="K32" s="573"/>
    </row>
    <row r="33" spans="1:12" ht="66.75" customHeight="1">
      <c r="A33" s="14">
        <v>41221</v>
      </c>
      <c r="B33" s="1" t="s">
        <v>27</v>
      </c>
      <c r="C33" s="853" t="s">
        <v>853</v>
      </c>
      <c r="D33" s="841"/>
      <c r="E33" s="841"/>
      <c r="F33" s="841"/>
      <c r="G33" s="841"/>
      <c r="H33" s="841"/>
      <c r="I33" s="841"/>
      <c r="J33" s="838"/>
      <c r="K33" s="566"/>
    </row>
    <row r="34" spans="1:12" ht="18" customHeight="1" thickBot="1">
      <c r="A34" s="32">
        <v>41241</v>
      </c>
      <c r="B34" s="33" t="s">
        <v>11</v>
      </c>
      <c r="C34" s="35">
        <v>175</v>
      </c>
      <c r="D34" s="35">
        <f>+C34*(100-E34)/100</f>
        <v>96.25</v>
      </c>
      <c r="E34" s="35">
        <v>45</v>
      </c>
      <c r="F34" s="35"/>
      <c r="G34" s="35">
        <v>160</v>
      </c>
      <c r="H34" s="35"/>
      <c r="I34" s="35"/>
      <c r="J34" s="35"/>
      <c r="K34" s="35"/>
      <c r="L34" s="36" t="s">
        <v>849</v>
      </c>
    </row>
    <row r="35" spans="1:12" ht="20.100000000000001" customHeight="1" thickTop="1">
      <c r="A35" s="11">
        <v>41298</v>
      </c>
      <c r="B35" s="12" t="s">
        <v>116</v>
      </c>
      <c r="C35" s="126"/>
      <c r="D35" s="126"/>
      <c r="E35" s="126"/>
      <c r="F35" s="126"/>
      <c r="G35" s="126"/>
      <c r="H35" s="126"/>
      <c r="I35" s="126"/>
      <c r="J35" s="126"/>
      <c r="K35" s="126"/>
      <c r="L35" s="13" t="s">
        <v>45</v>
      </c>
    </row>
    <row r="36" spans="1:12" ht="20.100000000000001" customHeight="1">
      <c r="A36" s="14">
        <v>41312</v>
      </c>
      <c r="B36" s="1" t="s">
        <v>11</v>
      </c>
      <c r="C36" s="49">
        <v>140</v>
      </c>
      <c r="D36" s="49">
        <f>+C36*(100-E36)/100</f>
        <v>77</v>
      </c>
      <c r="E36" s="49">
        <v>45</v>
      </c>
      <c r="F36" s="49"/>
      <c r="G36" s="49">
        <v>160</v>
      </c>
      <c r="H36" s="49"/>
      <c r="I36" s="49"/>
      <c r="J36" s="49"/>
      <c r="K36" s="49"/>
      <c r="L36" s="15" t="s">
        <v>199</v>
      </c>
    </row>
    <row r="37" spans="1:12">
      <c r="A37" s="14">
        <v>41520</v>
      </c>
      <c r="B37" s="1" t="s">
        <v>20</v>
      </c>
      <c r="C37" s="853" t="s">
        <v>180</v>
      </c>
      <c r="D37" s="854"/>
      <c r="E37" s="854"/>
      <c r="F37" s="854"/>
      <c r="G37" s="854"/>
      <c r="H37" s="854"/>
      <c r="I37" s="854"/>
      <c r="J37" s="855"/>
      <c r="K37" s="573"/>
    </row>
    <row r="38" spans="1:12">
      <c r="A38" s="14">
        <v>41522</v>
      </c>
      <c r="B38" s="1" t="s">
        <v>20</v>
      </c>
      <c r="C38" s="853" t="s">
        <v>218</v>
      </c>
      <c r="D38" s="854"/>
      <c r="E38" s="854"/>
      <c r="F38" s="854"/>
      <c r="G38" s="854"/>
      <c r="H38" s="854"/>
      <c r="I38" s="854"/>
      <c r="J38" s="855"/>
      <c r="K38" s="573"/>
    </row>
    <row r="39" spans="1:12" ht="20.100000000000001" customHeight="1">
      <c r="A39" s="14">
        <v>41526</v>
      </c>
      <c r="B39" s="1" t="s">
        <v>20</v>
      </c>
      <c r="C39" s="837" t="s">
        <v>180</v>
      </c>
      <c r="D39" s="841"/>
      <c r="E39" s="841"/>
      <c r="F39" s="841"/>
      <c r="G39" s="841"/>
      <c r="H39" s="841"/>
      <c r="I39" s="841"/>
      <c r="J39" s="838"/>
      <c r="K39" s="566"/>
    </row>
    <row r="40" spans="1:12" ht="20.100000000000001" customHeight="1">
      <c r="A40" s="38">
        <v>41531</v>
      </c>
      <c r="B40" s="39" t="s">
        <v>116</v>
      </c>
      <c r="C40" s="88"/>
      <c r="D40" s="88"/>
      <c r="E40" s="88"/>
      <c r="F40" s="88"/>
      <c r="G40" s="88"/>
      <c r="H40" s="88"/>
      <c r="I40" s="88"/>
      <c r="J40" s="88"/>
      <c r="K40" s="88"/>
      <c r="L40" s="41" t="s">
        <v>196</v>
      </c>
    </row>
    <row r="41" spans="1:12" ht="20.100000000000001" customHeight="1">
      <c r="A41" s="14">
        <v>41532</v>
      </c>
      <c r="B41" s="1" t="s">
        <v>20</v>
      </c>
      <c r="C41" s="837" t="s">
        <v>180</v>
      </c>
      <c r="D41" s="841"/>
      <c r="E41" s="841"/>
      <c r="F41" s="841"/>
      <c r="G41" s="841"/>
      <c r="H41" s="841"/>
      <c r="I41" s="841"/>
      <c r="J41" s="838"/>
      <c r="K41" s="566"/>
    </row>
    <row r="42" spans="1:12" ht="20.100000000000001" customHeight="1">
      <c r="A42" s="14">
        <v>41548</v>
      </c>
      <c r="B42" s="1" t="s">
        <v>20</v>
      </c>
      <c r="C42" s="837" t="s">
        <v>230</v>
      </c>
      <c r="D42" s="841"/>
      <c r="E42" s="841"/>
      <c r="F42" s="841"/>
      <c r="G42" s="841"/>
      <c r="H42" s="841"/>
      <c r="I42" s="841"/>
      <c r="J42" s="838"/>
      <c r="K42" s="566"/>
    </row>
    <row r="43" spans="1:12" ht="71.25" customHeight="1">
      <c r="A43" s="14">
        <v>41563</v>
      </c>
      <c r="B43" s="195" t="s">
        <v>27</v>
      </c>
      <c r="C43" s="853" t="s">
        <v>854</v>
      </c>
      <c r="D43" s="854"/>
      <c r="E43" s="854"/>
      <c r="F43" s="854"/>
      <c r="G43" s="854"/>
      <c r="H43" s="854"/>
      <c r="I43" s="854"/>
      <c r="J43" s="855"/>
      <c r="K43" s="573"/>
    </row>
    <row r="44" spans="1:12" ht="19.5" customHeight="1" thickBot="1">
      <c r="A44" s="17">
        <v>41570</v>
      </c>
      <c r="B44" s="18" t="s">
        <v>20</v>
      </c>
      <c r="C44" s="927" t="s">
        <v>21</v>
      </c>
      <c r="D44" s="928"/>
      <c r="E44" s="928"/>
      <c r="F44" s="928"/>
      <c r="G44" s="928"/>
      <c r="H44" s="928"/>
      <c r="I44" s="928"/>
      <c r="J44" s="929"/>
      <c r="K44" s="591"/>
      <c r="L44" s="20"/>
    </row>
    <row r="45" spans="1:12" ht="20.100000000000001" customHeight="1" thickTop="1">
      <c r="A45" s="67">
        <v>41640</v>
      </c>
      <c r="B45" s="68" t="s">
        <v>11</v>
      </c>
      <c r="C45" s="79">
        <v>180</v>
      </c>
      <c r="D45" s="79">
        <f>+C45*(100-E45)/100</f>
        <v>81</v>
      </c>
      <c r="E45" s="79">
        <v>55</v>
      </c>
      <c r="F45" s="79"/>
      <c r="G45" s="79">
        <v>165</v>
      </c>
      <c r="H45" s="79"/>
      <c r="I45" s="79"/>
      <c r="J45" s="68"/>
      <c r="K45" s="68"/>
      <c r="L45" s="69" t="s">
        <v>849</v>
      </c>
    </row>
    <row r="46" spans="1:12">
      <c r="A46" s="24">
        <v>41641</v>
      </c>
      <c r="B46" s="25" t="s">
        <v>116</v>
      </c>
      <c r="C46" s="72"/>
      <c r="D46" s="72"/>
      <c r="E46" s="72"/>
      <c r="F46" s="72"/>
      <c r="G46" s="72"/>
      <c r="H46" s="72">
        <v>3460</v>
      </c>
      <c r="I46" s="72">
        <v>77</v>
      </c>
      <c r="J46" s="25"/>
      <c r="K46" s="25"/>
      <c r="L46" s="31"/>
    </row>
    <row r="47" spans="1:12">
      <c r="A47" s="14">
        <v>41705</v>
      </c>
      <c r="B47" s="1" t="s">
        <v>11</v>
      </c>
      <c r="C47" s="49">
        <v>165</v>
      </c>
      <c r="D47" s="49">
        <f>+C47*(100-E47)/100</f>
        <v>66</v>
      </c>
      <c r="E47" s="49">
        <v>60</v>
      </c>
      <c r="F47" s="49"/>
      <c r="G47" s="49">
        <v>160</v>
      </c>
      <c r="H47" s="49"/>
      <c r="I47" s="49"/>
      <c r="J47" s="1"/>
      <c r="K47" s="623"/>
      <c r="L47" s="15" t="s">
        <v>199</v>
      </c>
    </row>
    <row r="48" spans="1:12">
      <c r="A48" s="14">
        <v>41794</v>
      </c>
      <c r="B48" s="1" t="s">
        <v>11</v>
      </c>
      <c r="C48" s="49">
        <v>150</v>
      </c>
      <c r="D48" s="49">
        <f>+C48*(100-E48)/100</f>
        <v>60</v>
      </c>
      <c r="E48" s="49">
        <v>60</v>
      </c>
      <c r="F48" s="49"/>
      <c r="G48" s="49">
        <v>150</v>
      </c>
      <c r="H48" s="49"/>
      <c r="I48" s="49"/>
      <c r="J48" s="1"/>
      <c r="K48" s="623"/>
      <c r="L48" s="15" t="s">
        <v>199</v>
      </c>
    </row>
    <row r="49" spans="1:12">
      <c r="A49" s="14">
        <v>41807</v>
      </c>
      <c r="B49" s="1" t="s">
        <v>116</v>
      </c>
      <c r="C49" s="49"/>
      <c r="D49" s="49"/>
      <c r="E49" s="49"/>
      <c r="F49" s="49"/>
      <c r="G49" s="49"/>
      <c r="H49" s="49">
        <v>3060</v>
      </c>
      <c r="I49" s="49">
        <v>100</v>
      </c>
      <c r="J49" s="1"/>
      <c r="K49" s="623"/>
      <c r="L49" s="15" t="s">
        <v>45</v>
      </c>
    </row>
    <row r="50" spans="1:12">
      <c r="A50" s="14">
        <v>41858</v>
      </c>
      <c r="B50" s="1" t="s">
        <v>20</v>
      </c>
      <c r="C50" s="853" t="s">
        <v>320</v>
      </c>
      <c r="D50" s="854"/>
      <c r="E50" s="854"/>
      <c r="F50" s="854"/>
      <c r="G50" s="854"/>
      <c r="H50" s="854"/>
      <c r="I50" s="854"/>
      <c r="J50" s="855"/>
      <c r="K50" s="573"/>
    </row>
    <row r="51" spans="1:12" ht="60" customHeight="1">
      <c r="A51" s="14">
        <v>41863</v>
      </c>
      <c r="B51" s="1" t="s">
        <v>20</v>
      </c>
      <c r="C51" s="853" t="s">
        <v>855</v>
      </c>
      <c r="D51" s="854"/>
      <c r="E51" s="854"/>
      <c r="F51" s="854"/>
      <c r="G51" s="854"/>
      <c r="H51" s="854"/>
      <c r="I51" s="854"/>
      <c r="J51" s="855"/>
      <c r="K51" s="573"/>
    </row>
    <row r="52" spans="1:12" ht="60.75" customHeight="1">
      <c r="A52" s="14">
        <v>41866</v>
      </c>
      <c r="B52" s="195" t="s">
        <v>27</v>
      </c>
      <c r="C52" s="853" t="s">
        <v>856</v>
      </c>
      <c r="D52" s="854"/>
      <c r="E52" s="854"/>
      <c r="F52" s="854"/>
      <c r="G52" s="854"/>
      <c r="H52" s="854"/>
      <c r="I52" s="854"/>
      <c r="J52" s="855"/>
      <c r="K52" s="573"/>
    </row>
    <row r="53" spans="1:12">
      <c r="A53" s="14">
        <v>41874</v>
      </c>
      <c r="B53" s="1" t="s">
        <v>11</v>
      </c>
      <c r="C53" s="49">
        <v>165</v>
      </c>
      <c r="D53" s="49">
        <f t="shared" ref="D53:D60" si="0">+C53*(100-E53)/100</f>
        <v>57.75</v>
      </c>
      <c r="E53" s="49">
        <v>65</v>
      </c>
      <c r="F53" s="49"/>
      <c r="G53" s="49">
        <v>130</v>
      </c>
      <c r="H53" s="49"/>
      <c r="I53" s="49"/>
      <c r="J53" s="1"/>
      <c r="K53" s="623"/>
      <c r="L53" s="15" t="s">
        <v>342</v>
      </c>
    </row>
    <row r="54" spans="1:12" ht="20.100000000000001" customHeight="1">
      <c r="A54" s="14">
        <v>41894</v>
      </c>
      <c r="B54" s="1" t="s">
        <v>11</v>
      </c>
      <c r="C54" s="49">
        <v>150</v>
      </c>
      <c r="D54" s="49">
        <f t="shared" si="0"/>
        <v>52.5</v>
      </c>
      <c r="E54" s="49">
        <v>65</v>
      </c>
      <c r="F54" s="49"/>
      <c r="G54" s="49">
        <v>130</v>
      </c>
      <c r="H54" s="49"/>
      <c r="I54" s="49"/>
      <c r="J54" s="1"/>
      <c r="K54" s="623"/>
      <c r="L54" s="15" t="s">
        <v>346</v>
      </c>
    </row>
    <row r="55" spans="1:12" ht="20.100000000000001" customHeight="1">
      <c r="A55" s="14">
        <v>41897</v>
      </c>
      <c r="B55" s="1" t="s">
        <v>11</v>
      </c>
      <c r="C55" s="49">
        <v>150</v>
      </c>
      <c r="D55" s="49">
        <f t="shared" si="0"/>
        <v>60</v>
      </c>
      <c r="E55" s="49">
        <v>60</v>
      </c>
      <c r="F55" s="49"/>
      <c r="G55" s="49">
        <v>125</v>
      </c>
      <c r="H55" s="49"/>
      <c r="I55" s="49"/>
      <c r="J55" s="1"/>
      <c r="K55" s="623"/>
      <c r="L55" s="15" t="s">
        <v>346</v>
      </c>
    </row>
    <row r="56" spans="1:12" ht="20.100000000000001" customHeight="1">
      <c r="A56" s="38">
        <v>41934</v>
      </c>
      <c r="B56" s="39" t="s">
        <v>11</v>
      </c>
      <c r="C56" s="88">
        <v>135</v>
      </c>
      <c r="D56" s="88">
        <f t="shared" si="0"/>
        <v>54</v>
      </c>
      <c r="E56" s="88">
        <v>60</v>
      </c>
      <c r="F56" s="88"/>
      <c r="G56" s="88">
        <v>60</v>
      </c>
      <c r="H56" s="88"/>
      <c r="I56" s="88"/>
      <c r="J56" s="39"/>
      <c r="K56" s="39"/>
      <c r="L56" s="41" t="s">
        <v>346</v>
      </c>
    </row>
    <row r="57" spans="1:12" ht="20.100000000000001" customHeight="1">
      <c r="A57" s="38">
        <v>41945</v>
      </c>
      <c r="B57" s="39" t="s">
        <v>11</v>
      </c>
      <c r="C57" s="88">
        <v>115</v>
      </c>
      <c r="D57" s="88">
        <f t="shared" si="0"/>
        <v>34.5</v>
      </c>
      <c r="E57" s="88">
        <v>70</v>
      </c>
      <c r="F57" s="88"/>
      <c r="G57" s="88">
        <v>120</v>
      </c>
      <c r="H57" s="88"/>
      <c r="I57" s="88"/>
      <c r="J57" s="39"/>
      <c r="K57" s="39"/>
      <c r="L57" s="41" t="s">
        <v>346</v>
      </c>
    </row>
    <row r="58" spans="1:12" ht="20.100000000000001" customHeight="1">
      <c r="A58" s="38">
        <v>41958</v>
      </c>
      <c r="B58" s="39" t="s">
        <v>11</v>
      </c>
      <c r="C58" s="88">
        <v>130</v>
      </c>
      <c r="D58" s="88">
        <f t="shared" si="0"/>
        <v>39</v>
      </c>
      <c r="E58" s="88">
        <v>70</v>
      </c>
      <c r="F58" s="88"/>
      <c r="G58" s="88">
        <v>120</v>
      </c>
      <c r="H58" s="88"/>
      <c r="I58" s="88"/>
      <c r="J58" s="39"/>
      <c r="K58" s="39"/>
      <c r="L58" s="41" t="s">
        <v>346</v>
      </c>
    </row>
    <row r="59" spans="1:12" ht="20.100000000000001" customHeight="1" thickBot="1">
      <c r="A59" s="141">
        <v>41986</v>
      </c>
      <c r="B59" s="142" t="s">
        <v>11</v>
      </c>
      <c r="C59" s="40">
        <v>130</v>
      </c>
      <c r="D59" s="40">
        <f t="shared" si="0"/>
        <v>39</v>
      </c>
      <c r="E59" s="40">
        <v>70</v>
      </c>
      <c r="F59" s="40"/>
      <c r="G59" s="40">
        <v>120</v>
      </c>
      <c r="H59" s="40"/>
      <c r="I59" s="40"/>
      <c r="J59" s="142"/>
      <c r="K59" s="142"/>
      <c r="L59" s="144" t="s">
        <v>346</v>
      </c>
    </row>
    <row r="60" spans="1:12" ht="22.5" customHeight="1" thickTop="1">
      <c r="A60" s="21">
        <v>42017</v>
      </c>
      <c r="B60" s="22" t="s">
        <v>11</v>
      </c>
      <c r="C60" s="86">
        <v>110</v>
      </c>
      <c r="D60" s="86">
        <f t="shared" si="0"/>
        <v>33</v>
      </c>
      <c r="E60" s="86">
        <v>70</v>
      </c>
      <c r="F60" s="86"/>
      <c r="G60" s="86">
        <v>120</v>
      </c>
      <c r="H60" s="86"/>
      <c r="I60" s="86"/>
      <c r="J60" s="22"/>
      <c r="K60" s="22"/>
      <c r="L60" s="23" t="s">
        <v>346</v>
      </c>
    </row>
    <row r="61" spans="1:12" ht="24" customHeight="1">
      <c r="A61" s="38">
        <v>42038</v>
      </c>
      <c r="B61" s="39" t="s">
        <v>116</v>
      </c>
      <c r="C61" s="88"/>
      <c r="D61" s="88"/>
      <c r="E61" s="88"/>
      <c r="F61" s="88"/>
      <c r="G61" s="88"/>
      <c r="H61" s="88">
        <v>2520</v>
      </c>
      <c r="I61" s="88">
        <v>100</v>
      </c>
      <c r="J61" s="39"/>
      <c r="K61" s="39"/>
      <c r="L61" s="109" t="s">
        <v>857</v>
      </c>
    </row>
    <row r="62" spans="1:12" ht="72.75" customHeight="1">
      <c r="A62" s="14">
        <v>42083</v>
      </c>
      <c r="B62" s="1" t="s">
        <v>20</v>
      </c>
      <c r="C62" s="853" t="s">
        <v>858</v>
      </c>
      <c r="D62" s="854"/>
      <c r="E62" s="854"/>
      <c r="F62" s="854"/>
      <c r="G62" s="854"/>
      <c r="H62" s="854"/>
      <c r="I62" s="854"/>
      <c r="J62" s="855"/>
      <c r="K62" s="573"/>
    </row>
    <row r="63" spans="1:12" ht="57" customHeight="1">
      <c r="A63" s="24">
        <v>42186</v>
      </c>
      <c r="B63" s="270" t="s">
        <v>27</v>
      </c>
      <c r="C63" s="924" t="s">
        <v>859</v>
      </c>
      <c r="D63" s="925"/>
      <c r="E63" s="925"/>
      <c r="F63" s="925"/>
      <c r="G63" s="925"/>
      <c r="H63" s="925"/>
      <c r="I63" s="925"/>
      <c r="J63" s="926"/>
      <c r="K63" s="590"/>
      <c r="L63" s="31"/>
    </row>
    <row r="64" spans="1:12">
      <c r="A64" s="14">
        <v>42197</v>
      </c>
      <c r="B64" s="1" t="s">
        <v>11</v>
      </c>
      <c r="C64" s="49">
        <v>140</v>
      </c>
      <c r="D64" s="49">
        <f>+C64*(100-E64)/100</f>
        <v>56</v>
      </c>
      <c r="E64" s="49">
        <v>60</v>
      </c>
      <c r="F64" s="49"/>
      <c r="G64" s="49">
        <v>120</v>
      </c>
      <c r="H64" s="49"/>
      <c r="I64" s="49"/>
      <c r="J64" s="1"/>
      <c r="K64" s="623"/>
      <c r="L64" s="15" t="s">
        <v>17</v>
      </c>
    </row>
    <row r="65" spans="1:12">
      <c r="A65" s="14">
        <v>42199</v>
      </c>
      <c r="B65" s="1" t="s">
        <v>116</v>
      </c>
      <c r="C65" s="49"/>
      <c r="D65" s="49"/>
      <c r="E65" s="49"/>
      <c r="F65" s="49"/>
      <c r="G65" s="49"/>
      <c r="H65" s="837" t="s">
        <v>393</v>
      </c>
      <c r="I65" s="838"/>
      <c r="J65" s="1"/>
      <c r="K65" s="623"/>
      <c r="L65" s="15" t="s">
        <v>45</v>
      </c>
    </row>
    <row r="66" spans="1:12">
      <c r="A66" s="324">
        <v>42290</v>
      </c>
      <c r="B66" s="16" t="s">
        <v>20</v>
      </c>
      <c r="C66" s="853" t="s">
        <v>860</v>
      </c>
      <c r="D66" s="854"/>
      <c r="E66" s="854"/>
      <c r="F66" s="854"/>
      <c r="G66" s="854"/>
      <c r="H66" s="854"/>
      <c r="I66" s="854"/>
      <c r="J66" s="855"/>
      <c r="K66" s="573"/>
    </row>
    <row r="67" spans="1:12" ht="51" customHeight="1" thickBot="1">
      <c r="A67" s="318">
        <v>42309</v>
      </c>
      <c r="B67" s="18" t="s">
        <v>20</v>
      </c>
      <c r="C67" s="921" t="s">
        <v>1013</v>
      </c>
      <c r="D67" s="922"/>
      <c r="E67" s="922"/>
      <c r="F67" s="922"/>
      <c r="G67" s="922"/>
      <c r="H67" s="922"/>
      <c r="I67" s="922"/>
      <c r="J67" s="923"/>
      <c r="K67" s="596"/>
      <c r="L67" s="327"/>
    </row>
    <row r="68" spans="1:12" ht="121.5" customHeight="1" thickTop="1">
      <c r="A68" s="67">
        <v>42691</v>
      </c>
      <c r="B68" s="344" t="s">
        <v>27</v>
      </c>
      <c r="C68" s="918" t="s">
        <v>1182</v>
      </c>
      <c r="D68" s="919"/>
      <c r="E68" s="919"/>
      <c r="F68" s="919"/>
      <c r="G68" s="919"/>
      <c r="H68" s="919"/>
      <c r="I68" s="919"/>
      <c r="J68" s="920"/>
      <c r="K68" s="710" t="s">
        <v>1068</v>
      </c>
      <c r="L68" s="275" t="s">
        <v>1048</v>
      </c>
    </row>
    <row r="69" spans="1:12" ht="20.100000000000001" customHeight="1">
      <c r="A69" s="324">
        <v>42696</v>
      </c>
      <c r="B69" s="325" t="s">
        <v>20</v>
      </c>
      <c r="C69" s="853" t="s">
        <v>1016</v>
      </c>
      <c r="D69" s="854"/>
      <c r="E69" s="854"/>
      <c r="F69" s="854"/>
      <c r="G69" s="854"/>
      <c r="H69" s="854"/>
      <c r="I69" s="854"/>
      <c r="J69" s="855"/>
      <c r="K69" s="573"/>
    </row>
    <row r="70" spans="1:12" ht="16.5" thickBot="1">
      <c r="A70" s="32">
        <v>42710</v>
      </c>
      <c r="B70" s="33" t="s">
        <v>11</v>
      </c>
      <c r="C70" s="35">
        <v>105</v>
      </c>
      <c r="D70" s="35">
        <f>+C70*(100-E70)/100</f>
        <v>4.2</v>
      </c>
      <c r="E70" s="35">
        <v>96</v>
      </c>
      <c r="F70" s="35"/>
      <c r="G70" s="35">
        <v>130</v>
      </c>
      <c r="H70" s="35"/>
      <c r="I70" s="35"/>
      <c r="J70" s="33"/>
      <c r="K70" s="33"/>
      <c r="L70" s="36" t="s">
        <v>1021</v>
      </c>
    </row>
    <row r="71" spans="1:12" ht="20.100000000000001" customHeight="1" thickTop="1">
      <c r="A71" s="319">
        <v>42801</v>
      </c>
      <c r="B71" s="326" t="s">
        <v>116</v>
      </c>
      <c r="C71" s="126"/>
      <c r="D71" s="126"/>
      <c r="E71" s="126"/>
      <c r="F71" s="126"/>
      <c r="G71" s="126"/>
      <c r="H71" s="934" t="s">
        <v>327</v>
      </c>
      <c r="I71" s="935"/>
      <c r="J71" s="326"/>
      <c r="K71" s="645"/>
      <c r="L71" s="13" t="s">
        <v>45</v>
      </c>
    </row>
    <row r="72" spans="1:12">
      <c r="A72" s="14">
        <v>42822</v>
      </c>
      <c r="B72" s="313" t="s">
        <v>116</v>
      </c>
      <c r="C72" s="49"/>
      <c r="D72" s="49"/>
      <c r="E72" s="49"/>
      <c r="F72" s="49"/>
      <c r="G72" s="49"/>
      <c r="H72" s="49"/>
      <c r="I72" s="49"/>
      <c r="J72" s="1">
        <v>2015</v>
      </c>
      <c r="K72" s="623"/>
      <c r="L72" s="15" t="s">
        <v>1092</v>
      </c>
    </row>
    <row r="73" spans="1:12" s="99" customFormat="1">
      <c r="A73" s="367">
        <v>42836</v>
      </c>
      <c r="B73" s="368" t="s">
        <v>224</v>
      </c>
      <c r="C73" s="837" t="s">
        <v>1102</v>
      </c>
      <c r="D73" s="841"/>
      <c r="E73" s="841"/>
      <c r="F73" s="841"/>
      <c r="G73" s="841"/>
      <c r="H73" s="841"/>
      <c r="I73" s="841"/>
      <c r="J73" s="838"/>
      <c r="K73" s="568"/>
      <c r="L73" s="372"/>
    </row>
    <row r="74" spans="1:12" s="52" customFormat="1" ht="34.5" customHeight="1">
      <c r="A74" s="367">
        <v>42837</v>
      </c>
      <c r="B74" s="368" t="s">
        <v>23</v>
      </c>
      <c r="C74" s="895" t="s">
        <v>1106</v>
      </c>
      <c r="D74" s="896"/>
      <c r="E74" s="896"/>
      <c r="F74" s="896"/>
      <c r="G74" s="896"/>
      <c r="H74" s="896"/>
      <c r="I74" s="896"/>
      <c r="J74" s="897"/>
      <c r="K74" s="711" t="s">
        <v>1051</v>
      </c>
      <c r="L74" s="371" t="s">
        <v>1103</v>
      </c>
    </row>
    <row r="75" spans="1:12" ht="23.25" customHeight="1">
      <c r="A75" s="14">
        <v>42844</v>
      </c>
      <c r="B75" s="1" t="s">
        <v>11</v>
      </c>
      <c r="C75" s="179">
        <v>95</v>
      </c>
      <c r="D75" s="179">
        <f>+C75*(100-E75)/100</f>
        <v>38</v>
      </c>
      <c r="E75" s="179">
        <v>60</v>
      </c>
      <c r="F75" s="179"/>
      <c r="G75" s="179">
        <v>200</v>
      </c>
      <c r="H75" s="179"/>
      <c r="I75" s="179"/>
      <c r="J75" s="177"/>
      <c r="K75" s="177"/>
      <c r="L75" s="15" t="s">
        <v>1105</v>
      </c>
    </row>
    <row r="76" spans="1:12">
      <c r="A76" s="14">
        <v>42874</v>
      </c>
      <c r="B76" s="376" t="s">
        <v>116</v>
      </c>
      <c r="C76" s="179"/>
      <c r="D76" s="179"/>
      <c r="E76" s="179"/>
      <c r="F76" s="179"/>
      <c r="G76" s="179"/>
      <c r="H76" s="179">
        <v>4364</v>
      </c>
      <c r="I76" s="179">
        <v>90</v>
      </c>
      <c r="J76" s="177"/>
      <c r="K76" s="177"/>
      <c r="L76" s="15" t="s">
        <v>45</v>
      </c>
    </row>
    <row r="77" spans="1:12">
      <c r="A77" s="14">
        <v>42889</v>
      </c>
      <c r="B77" s="379" t="s">
        <v>11</v>
      </c>
      <c r="C77" s="179">
        <v>80</v>
      </c>
      <c r="D77" s="179">
        <f>+C77*(100-E77)/100</f>
        <v>28</v>
      </c>
      <c r="E77" s="179">
        <v>65</v>
      </c>
      <c r="F77" s="179"/>
      <c r="G77" s="179">
        <v>220</v>
      </c>
      <c r="H77" s="179"/>
      <c r="I77" s="179"/>
      <c r="J77" s="177"/>
      <c r="K77" s="177"/>
      <c r="L77" s="15" t="s">
        <v>1121</v>
      </c>
    </row>
    <row r="78" spans="1:12" ht="55.5" customHeight="1">
      <c r="A78" s="14">
        <v>42960</v>
      </c>
      <c r="B78" s="1" t="s">
        <v>20</v>
      </c>
      <c r="C78" s="895" t="s">
        <v>1147</v>
      </c>
      <c r="D78" s="896"/>
      <c r="E78" s="896"/>
      <c r="F78" s="896"/>
      <c r="G78" s="896"/>
      <c r="H78" s="896"/>
      <c r="I78" s="896"/>
      <c r="J78" s="897"/>
      <c r="K78" s="582"/>
      <c r="L78" s="109" t="s">
        <v>1149</v>
      </c>
    </row>
    <row r="79" spans="1:12" ht="20.100000000000001" customHeight="1">
      <c r="A79" s="14">
        <v>43004</v>
      </c>
      <c r="B79" s="1" t="s">
        <v>11</v>
      </c>
      <c r="C79" s="179">
        <v>120</v>
      </c>
      <c r="D79" s="179">
        <f>+C79*(100-E79)/100</f>
        <v>36</v>
      </c>
      <c r="E79" s="179">
        <v>70</v>
      </c>
      <c r="F79" s="179"/>
      <c r="G79" s="179">
        <v>230</v>
      </c>
      <c r="H79" s="179"/>
      <c r="I79" s="179"/>
      <c r="J79" s="177"/>
      <c r="K79" s="177"/>
      <c r="L79" s="15" t="s">
        <v>17</v>
      </c>
    </row>
    <row r="80" spans="1:12" ht="20.100000000000001" customHeight="1" thickBot="1">
      <c r="A80" s="446">
        <v>43019</v>
      </c>
      <c r="B80" s="18" t="s">
        <v>116</v>
      </c>
      <c r="C80" s="193"/>
      <c r="D80" s="193"/>
      <c r="E80" s="193"/>
      <c r="F80" s="193"/>
      <c r="G80" s="193"/>
      <c r="H80" s="193">
        <v>3700</v>
      </c>
      <c r="I80" s="193">
        <v>96</v>
      </c>
      <c r="J80" s="258"/>
      <c r="K80" s="258"/>
      <c r="L80" s="20" t="s">
        <v>1172</v>
      </c>
    </row>
    <row r="81" spans="1:12" ht="20.100000000000001" customHeight="1" thickTop="1">
      <c r="A81" s="21">
        <v>43181</v>
      </c>
      <c r="B81" s="22" t="s">
        <v>116</v>
      </c>
      <c r="C81" s="191"/>
      <c r="D81" s="191"/>
      <c r="E81" s="191"/>
      <c r="F81" s="191"/>
      <c r="G81" s="191"/>
      <c r="H81" s="191"/>
      <c r="I81" s="191"/>
      <c r="J81" s="335">
        <v>2205</v>
      </c>
      <c r="K81" s="335"/>
      <c r="L81" s="23" t="s">
        <v>1213</v>
      </c>
    </row>
    <row r="82" spans="1:12" ht="20.100000000000001" customHeight="1">
      <c r="A82" s="38">
        <v>43198</v>
      </c>
      <c r="B82" s="39" t="s">
        <v>11</v>
      </c>
      <c r="C82" s="183">
        <v>35</v>
      </c>
      <c r="D82" s="183">
        <f>+C82*(100-E82)/100</f>
        <v>10.5</v>
      </c>
      <c r="E82" s="183">
        <v>70</v>
      </c>
      <c r="F82" s="183"/>
      <c r="G82" s="183">
        <v>170</v>
      </c>
      <c r="H82" s="183"/>
      <c r="I82" s="183"/>
      <c r="J82" s="182"/>
      <c r="K82" s="182"/>
      <c r="L82" s="41" t="s">
        <v>1215</v>
      </c>
    </row>
    <row r="83" spans="1:12" ht="36" customHeight="1">
      <c r="A83" s="14">
        <v>43198</v>
      </c>
      <c r="B83" s="1" t="s">
        <v>20</v>
      </c>
      <c r="C83" s="895" t="s">
        <v>1220</v>
      </c>
      <c r="D83" s="896"/>
      <c r="E83" s="896"/>
      <c r="F83" s="896"/>
      <c r="G83" s="896"/>
      <c r="H83" s="896"/>
      <c r="I83" s="896"/>
      <c r="J83" s="897"/>
      <c r="K83" s="582"/>
      <c r="L83" s="109" t="s">
        <v>1219</v>
      </c>
    </row>
    <row r="84" spans="1:12" ht="20.100000000000001" customHeight="1">
      <c r="A84" s="14">
        <v>43323</v>
      </c>
      <c r="B84" s="1" t="s">
        <v>11</v>
      </c>
      <c r="C84" s="179">
        <v>135</v>
      </c>
      <c r="D84" s="179">
        <f t="shared" ref="D84:D95" si="1">+C84*(100-E84)/100</f>
        <v>40.5</v>
      </c>
      <c r="E84" s="179">
        <v>70</v>
      </c>
      <c r="F84" s="179"/>
      <c r="G84" s="179">
        <v>130</v>
      </c>
      <c r="H84" s="179"/>
      <c r="I84" s="179"/>
      <c r="J84" s="177"/>
      <c r="K84" s="177"/>
      <c r="L84" s="15" t="s">
        <v>1199</v>
      </c>
    </row>
    <row r="85" spans="1:12" ht="66.75" customHeight="1" thickBot="1">
      <c r="A85" s="32">
        <v>43362</v>
      </c>
      <c r="B85" s="33" t="s">
        <v>20</v>
      </c>
      <c r="C85" s="911" t="s">
        <v>1414</v>
      </c>
      <c r="D85" s="912"/>
      <c r="E85" s="912"/>
      <c r="F85" s="912"/>
      <c r="G85" s="912"/>
      <c r="H85" s="912"/>
      <c r="I85" s="912"/>
      <c r="J85" s="913"/>
      <c r="K85" s="589"/>
      <c r="L85" s="497" t="s">
        <v>1293</v>
      </c>
    </row>
    <row r="86" spans="1:12" ht="16.5" thickTop="1">
      <c r="A86" s="493">
        <v>44077</v>
      </c>
      <c r="B86" s="494" t="s">
        <v>116</v>
      </c>
      <c r="C86" s="267"/>
      <c r="D86" s="267" t="s">
        <v>279</v>
      </c>
      <c r="E86" s="267"/>
      <c r="F86" s="267"/>
      <c r="G86" s="267"/>
      <c r="H86" s="267"/>
      <c r="I86" s="267"/>
      <c r="J86" s="266">
        <v>480</v>
      </c>
      <c r="K86" s="266"/>
      <c r="L86" s="13" t="s">
        <v>369</v>
      </c>
    </row>
    <row r="87" spans="1:12" ht="20.100000000000001" customHeight="1">
      <c r="A87" s="14">
        <v>44192</v>
      </c>
      <c r="B87" s="1" t="s">
        <v>18</v>
      </c>
      <c r="C87" s="931" t="s">
        <v>1496</v>
      </c>
      <c r="D87" s="932"/>
      <c r="E87" s="932"/>
      <c r="F87" s="932"/>
      <c r="G87" s="932"/>
      <c r="H87" s="932"/>
      <c r="I87" s="932"/>
      <c r="J87" s="933"/>
      <c r="K87" s="177"/>
    </row>
    <row r="88" spans="1:12">
      <c r="A88" s="14"/>
      <c r="B88" s="1"/>
      <c r="C88" s="179"/>
      <c r="D88" s="179">
        <f t="shared" si="1"/>
        <v>0</v>
      </c>
      <c r="E88" s="179"/>
      <c r="F88" s="179"/>
      <c r="G88" s="179"/>
      <c r="H88" s="179"/>
      <c r="I88" s="179"/>
      <c r="J88" s="177"/>
      <c r="K88" s="177"/>
    </row>
    <row r="89" spans="1:12" ht="20.100000000000001" customHeight="1">
      <c r="A89" s="14"/>
      <c r="B89" s="1"/>
      <c r="C89" s="179"/>
      <c r="D89" s="179">
        <f t="shared" si="1"/>
        <v>0</v>
      </c>
      <c r="E89" s="179"/>
      <c r="F89" s="179"/>
      <c r="G89" s="179"/>
      <c r="H89" s="179"/>
      <c r="I89" s="179"/>
      <c r="J89" s="177"/>
      <c r="K89" s="177"/>
    </row>
    <row r="90" spans="1:12">
      <c r="A90" s="14"/>
      <c r="B90" s="1"/>
      <c r="C90" s="179"/>
      <c r="D90" s="179">
        <f t="shared" si="1"/>
        <v>0</v>
      </c>
      <c r="E90" s="179"/>
      <c r="F90" s="179"/>
      <c r="G90" s="179"/>
      <c r="H90" s="179"/>
      <c r="I90" s="179"/>
      <c r="J90" s="177"/>
      <c r="K90" s="177"/>
    </row>
    <row r="91" spans="1:12">
      <c r="A91" s="14"/>
      <c r="B91" s="1"/>
      <c r="C91" s="179"/>
      <c r="D91" s="179">
        <f t="shared" si="1"/>
        <v>0</v>
      </c>
      <c r="E91" s="179"/>
      <c r="F91" s="179"/>
      <c r="G91" s="179"/>
      <c r="H91" s="179"/>
      <c r="I91" s="179"/>
      <c r="J91" s="177"/>
      <c r="K91" s="177"/>
    </row>
    <row r="92" spans="1:12">
      <c r="A92" s="14"/>
      <c r="B92" s="1"/>
      <c r="C92" s="179"/>
      <c r="D92" s="179">
        <f t="shared" si="1"/>
        <v>0</v>
      </c>
      <c r="E92" s="179"/>
      <c r="F92" s="179"/>
      <c r="G92" s="179"/>
      <c r="H92" s="179"/>
      <c r="I92" s="179"/>
      <c r="J92" s="177"/>
      <c r="K92" s="177"/>
    </row>
    <row r="93" spans="1:12" ht="20.100000000000001" customHeight="1">
      <c r="A93" s="14"/>
      <c r="B93" s="1"/>
      <c r="C93" s="179"/>
      <c r="D93" s="179">
        <f t="shared" si="1"/>
        <v>0</v>
      </c>
      <c r="E93" s="179"/>
      <c r="F93" s="179"/>
      <c r="G93" s="179"/>
      <c r="H93" s="179"/>
      <c r="I93" s="179"/>
      <c r="J93" s="177"/>
      <c r="K93" s="177"/>
    </row>
    <row r="94" spans="1:12" ht="20.100000000000001" customHeight="1">
      <c r="A94" s="14"/>
      <c r="B94" s="1"/>
      <c r="C94" s="179"/>
      <c r="D94" s="179">
        <f t="shared" si="1"/>
        <v>0</v>
      </c>
      <c r="E94" s="179"/>
      <c r="F94" s="179"/>
      <c r="G94" s="179"/>
      <c r="H94" s="179"/>
      <c r="I94" s="179"/>
      <c r="J94" s="177"/>
      <c r="K94" s="177"/>
    </row>
    <row r="95" spans="1:12" ht="20.100000000000001" customHeight="1">
      <c r="A95" s="14"/>
      <c r="B95" s="1"/>
      <c r="C95" s="179"/>
      <c r="D95" s="179">
        <f t="shared" si="1"/>
        <v>0</v>
      </c>
      <c r="E95" s="179"/>
      <c r="F95" s="179"/>
      <c r="G95" s="179"/>
      <c r="H95" s="179"/>
      <c r="I95" s="179"/>
      <c r="J95" s="177"/>
      <c r="K95" s="177"/>
    </row>
    <row r="96" spans="1:12" ht="20.100000000000001" customHeight="1">
      <c r="A96" s="14"/>
      <c r="B96" s="1"/>
      <c r="C96" s="177"/>
      <c r="D96" s="177"/>
      <c r="E96" s="179"/>
      <c r="F96" s="179"/>
      <c r="G96" s="179"/>
      <c r="H96" s="179"/>
      <c r="I96" s="179"/>
      <c r="J96" s="177"/>
      <c r="K96" s="177"/>
    </row>
    <row r="97" spans="1:11">
      <c r="A97" s="14"/>
      <c r="B97" s="1"/>
      <c r="C97" s="1"/>
      <c r="D97" s="1"/>
      <c r="E97" s="49"/>
      <c r="F97" s="49"/>
      <c r="G97" s="49"/>
      <c r="H97" s="49"/>
      <c r="I97" s="49"/>
      <c r="J97" s="1"/>
      <c r="K97" s="623"/>
    </row>
    <row r="98" spans="1:11">
      <c r="A98" s="14"/>
      <c r="B98" s="1"/>
      <c r="C98" s="1"/>
      <c r="D98" s="1"/>
      <c r="E98" s="49"/>
      <c r="F98" s="49"/>
      <c r="G98" s="49"/>
      <c r="H98" s="49"/>
      <c r="I98" s="49"/>
      <c r="J98" s="1"/>
      <c r="K98" s="623"/>
    </row>
    <row r="99" spans="1:11">
      <c r="A99" s="14"/>
      <c r="B99" s="1"/>
      <c r="C99" s="1"/>
      <c r="D99" s="1"/>
      <c r="E99" s="49"/>
      <c r="F99" s="49"/>
      <c r="G99" s="49"/>
      <c r="H99" s="49"/>
      <c r="I99" s="49"/>
      <c r="J99" s="1"/>
      <c r="K99" s="623"/>
    </row>
    <row r="100" spans="1:11" ht="20.100000000000001" customHeight="1">
      <c r="A100" s="14"/>
      <c r="B100" s="1"/>
      <c r="C100" s="1"/>
      <c r="D100" s="1"/>
      <c r="E100" s="49"/>
      <c r="F100" s="49"/>
      <c r="G100" s="49"/>
      <c r="H100" s="49"/>
      <c r="I100" s="49"/>
      <c r="J100" s="1"/>
      <c r="K100" s="623"/>
    </row>
    <row r="101" spans="1:11">
      <c r="A101" s="14"/>
      <c r="B101" s="1"/>
      <c r="C101" s="1"/>
      <c r="D101" s="1"/>
      <c r="E101" s="49"/>
      <c r="F101" s="49"/>
      <c r="G101" s="49"/>
      <c r="H101" s="49"/>
      <c r="I101" s="49"/>
      <c r="J101" s="1"/>
      <c r="K101" s="623"/>
    </row>
    <row r="102" spans="1:11">
      <c r="A102" s="14"/>
      <c r="B102" s="1"/>
      <c r="C102" s="1"/>
      <c r="D102" s="1"/>
      <c r="E102" s="49"/>
      <c r="F102" s="49"/>
      <c r="G102" s="49"/>
      <c r="H102" s="49"/>
      <c r="I102" s="49"/>
      <c r="J102" s="1"/>
      <c r="K102" s="623"/>
    </row>
    <row r="103" spans="1:11">
      <c r="A103" s="14"/>
      <c r="B103" s="1"/>
      <c r="C103" s="1"/>
      <c r="D103" s="1"/>
      <c r="E103" s="49"/>
      <c r="F103" s="49"/>
      <c r="G103" s="49"/>
      <c r="H103" s="49"/>
      <c r="I103" s="49"/>
      <c r="J103" s="1"/>
      <c r="K103" s="623"/>
    </row>
    <row r="104" spans="1:11" ht="20.100000000000001" customHeight="1">
      <c r="A104" s="14"/>
      <c r="B104" s="1"/>
      <c r="C104" s="1"/>
      <c r="D104" s="1"/>
      <c r="E104" s="49"/>
      <c r="F104" s="49"/>
      <c r="G104" s="49"/>
      <c r="H104" s="49"/>
      <c r="I104" s="49"/>
      <c r="J104" s="1"/>
      <c r="K104" s="623"/>
    </row>
    <row r="105" spans="1:11" ht="20.100000000000001" customHeight="1">
      <c r="A105" s="14"/>
      <c r="B105" s="1"/>
      <c r="C105" s="1"/>
      <c r="D105" s="1"/>
      <c r="E105" s="49"/>
      <c r="F105" s="49"/>
      <c r="G105" s="49"/>
      <c r="H105" s="49"/>
      <c r="I105" s="49"/>
      <c r="J105" s="1"/>
      <c r="K105" s="623"/>
    </row>
    <row r="106" spans="1:11">
      <c r="A106" s="14"/>
      <c r="B106" s="1"/>
      <c r="C106" s="1"/>
      <c r="D106" s="1"/>
      <c r="E106" s="49"/>
      <c r="F106" s="49"/>
      <c r="G106" s="49"/>
      <c r="H106" s="49"/>
      <c r="I106" s="49"/>
      <c r="J106" s="1"/>
      <c r="K106" s="623"/>
    </row>
    <row r="107" spans="1:11">
      <c r="A107" s="14"/>
      <c r="B107" s="1"/>
      <c r="C107" s="1"/>
      <c r="D107" s="1"/>
      <c r="E107" s="49"/>
      <c r="F107" s="49"/>
      <c r="G107" s="49"/>
      <c r="H107" s="49"/>
      <c r="I107" s="49"/>
      <c r="J107" s="1"/>
      <c r="K107" s="623"/>
    </row>
    <row r="108" spans="1:11">
      <c r="A108" s="14"/>
      <c r="B108" s="1"/>
      <c r="C108" s="1"/>
      <c r="D108" s="1"/>
      <c r="E108" s="49"/>
      <c r="F108" s="49"/>
      <c r="G108" s="49"/>
      <c r="H108" s="49"/>
      <c r="I108" s="49"/>
      <c r="J108" s="1"/>
      <c r="K108" s="623"/>
    </row>
    <row r="109" spans="1:11">
      <c r="A109" s="14"/>
      <c r="B109" s="1"/>
      <c r="C109" s="1"/>
      <c r="D109" s="1"/>
      <c r="E109" s="49"/>
      <c r="F109" s="49"/>
      <c r="G109" s="49"/>
      <c r="H109" s="49"/>
      <c r="I109" s="49"/>
      <c r="J109" s="1"/>
      <c r="K109" s="623"/>
    </row>
    <row r="110" spans="1:11">
      <c r="A110" s="14"/>
      <c r="B110" s="1"/>
      <c r="C110" s="1"/>
      <c r="D110" s="1"/>
      <c r="E110" s="49"/>
      <c r="F110" s="49"/>
      <c r="G110" s="49"/>
      <c r="H110" s="49"/>
      <c r="I110" s="49"/>
      <c r="J110" s="1"/>
      <c r="K110" s="623"/>
    </row>
    <row r="111" spans="1:11">
      <c r="A111" s="14"/>
      <c r="B111" s="1"/>
      <c r="C111" s="1"/>
      <c r="D111" s="1"/>
      <c r="E111" s="49"/>
      <c r="F111" s="49"/>
      <c r="G111" s="49"/>
      <c r="H111" s="49"/>
      <c r="I111" s="49"/>
      <c r="J111" s="1"/>
      <c r="K111" s="623"/>
    </row>
    <row r="112" spans="1:11" ht="20.100000000000001" customHeight="1">
      <c r="A112" s="14"/>
      <c r="B112" s="1"/>
      <c r="C112" s="1"/>
      <c r="D112" s="1"/>
      <c r="E112" s="49"/>
      <c r="F112" s="49"/>
      <c r="G112" s="49"/>
      <c r="H112" s="49"/>
      <c r="I112" s="49"/>
      <c r="J112" s="1"/>
      <c r="K112" s="623"/>
    </row>
    <row r="113" spans="1:11" ht="20.100000000000001" customHeight="1">
      <c r="A113" s="14"/>
      <c r="B113" s="1"/>
      <c r="C113" s="1"/>
      <c r="D113" s="1"/>
      <c r="E113" s="49"/>
      <c r="F113" s="49"/>
      <c r="G113" s="49"/>
      <c r="H113" s="49"/>
      <c r="I113" s="49"/>
      <c r="J113" s="1"/>
      <c r="K113" s="623"/>
    </row>
    <row r="114" spans="1:11" ht="20.100000000000001" customHeight="1">
      <c r="A114" s="14"/>
      <c r="B114" s="1"/>
      <c r="C114" s="1"/>
      <c r="D114" s="1"/>
      <c r="E114" s="49"/>
      <c r="F114" s="49"/>
      <c r="G114" s="49"/>
      <c r="H114" s="49"/>
      <c r="I114" s="49"/>
      <c r="J114" s="1"/>
      <c r="K114" s="623"/>
    </row>
    <row r="115" spans="1:11" ht="20.100000000000001" customHeight="1">
      <c r="A115" s="14"/>
      <c r="B115" s="1"/>
      <c r="C115" s="1"/>
      <c r="D115" s="1"/>
      <c r="E115" s="49"/>
      <c r="F115" s="49"/>
      <c r="G115" s="49"/>
      <c r="H115" s="49"/>
      <c r="I115" s="49"/>
      <c r="J115" s="1"/>
      <c r="K115" s="623"/>
    </row>
    <row r="116" spans="1:11">
      <c r="A116" s="14"/>
      <c r="B116" s="1"/>
      <c r="C116" s="1"/>
      <c r="D116" s="1"/>
      <c r="E116" s="49"/>
      <c r="F116" s="49"/>
      <c r="G116" s="49"/>
      <c r="H116" s="49"/>
      <c r="I116" s="49"/>
      <c r="J116" s="1"/>
      <c r="K116" s="623"/>
    </row>
    <row r="117" spans="1:11" ht="20.100000000000001" customHeight="1">
      <c r="A117" s="14"/>
      <c r="B117" s="1"/>
      <c r="C117" s="1"/>
      <c r="D117" s="1"/>
      <c r="E117" s="49"/>
      <c r="F117" s="49"/>
      <c r="G117" s="49"/>
      <c r="H117" s="49"/>
      <c r="I117" s="49"/>
      <c r="J117" s="1"/>
      <c r="K117" s="623"/>
    </row>
    <row r="118" spans="1:11" ht="20.100000000000001" customHeight="1">
      <c r="A118" s="14"/>
      <c r="B118" s="1"/>
      <c r="C118" s="1"/>
      <c r="D118" s="1"/>
      <c r="E118" s="49"/>
      <c r="F118" s="49"/>
      <c r="G118" s="49"/>
      <c r="H118" s="49"/>
      <c r="I118" s="49"/>
      <c r="J118" s="1"/>
      <c r="K118" s="623"/>
    </row>
    <row r="119" spans="1:11" ht="20.100000000000001" customHeight="1">
      <c r="A119" s="14"/>
      <c r="B119" s="1"/>
      <c r="C119" s="1"/>
      <c r="D119" s="1"/>
      <c r="E119" s="49"/>
      <c r="F119" s="49"/>
      <c r="G119" s="49"/>
      <c r="H119" s="49"/>
      <c r="I119" s="49"/>
      <c r="J119" s="1"/>
      <c r="K119" s="623"/>
    </row>
    <row r="120" spans="1:11" ht="20.100000000000001" customHeight="1">
      <c r="A120" s="14"/>
      <c r="B120" s="1"/>
      <c r="C120" s="1"/>
      <c r="D120" s="1"/>
      <c r="E120" s="49"/>
      <c r="F120" s="49"/>
      <c r="G120" s="49"/>
      <c r="H120" s="49"/>
      <c r="I120" s="49"/>
      <c r="J120" s="1"/>
      <c r="K120" s="623"/>
    </row>
    <row r="121" spans="1:11" ht="20.100000000000001" customHeight="1">
      <c r="A121" s="14"/>
      <c r="B121" s="1"/>
      <c r="C121" s="1"/>
      <c r="D121" s="1"/>
      <c r="E121" s="49"/>
      <c r="F121" s="49"/>
      <c r="G121" s="49"/>
      <c r="H121" s="49"/>
      <c r="I121" s="49"/>
      <c r="J121" s="1"/>
      <c r="K121" s="623"/>
    </row>
    <row r="122" spans="1:11" ht="20.100000000000001" customHeight="1">
      <c r="A122" s="14"/>
      <c r="B122" s="1"/>
      <c r="C122" s="1"/>
      <c r="D122" s="1"/>
      <c r="E122" s="49"/>
      <c r="F122" s="49"/>
      <c r="G122" s="49"/>
      <c r="H122" s="49"/>
      <c r="I122" s="49"/>
      <c r="J122" s="1"/>
      <c r="K122" s="623"/>
    </row>
    <row r="123" spans="1:11" ht="20.100000000000001" customHeight="1">
      <c r="A123" s="14"/>
      <c r="B123" s="1"/>
      <c r="C123" s="1"/>
      <c r="D123" s="1"/>
      <c r="E123" s="49"/>
      <c r="F123" s="49"/>
      <c r="G123" s="49"/>
      <c r="H123" s="49"/>
      <c r="I123" s="49"/>
      <c r="J123" s="1"/>
      <c r="K123" s="623"/>
    </row>
    <row r="124" spans="1:11" ht="20.100000000000001" customHeight="1">
      <c r="A124" s="14"/>
      <c r="B124" s="1"/>
      <c r="C124" s="1"/>
      <c r="D124" s="1"/>
      <c r="E124" s="49"/>
      <c r="F124" s="49"/>
      <c r="G124" s="49"/>
      <c r="H124" s="49"/>
      <c r="I124" s="49"/>
      <c r="J124" s="1"/>
      <c r="K124" s="623"/>
    </row>
    <row r="125" spans="1:11">
      <c r="A125" s="14"/>
      <c r="B125" s="1"/>
      <c r="C125" s="1"/>
      <c r="D125" s="1"/>
      <c r="E125" s="49"/>
      <c r="F125" s="49"/>
      <c r="G125" s="49"/>
      <c r="H125" s="49"/>
      <c r="I125" s="49"/>
      <c r="J125" s="1"/>
      <c r="K125" s="623"/>
    </row>
    <row r="126" spans="1:11" ht="20.100000000000001" customHeight="1">
      <c r="A126" s="14"/>
      <c r="B126" s="1"/>
      <c r="C126" s="1"/>
      <c r="D126" s="1"/>
      <c r="E126" s="49"/>
      <c r="F126" s="49"/>
      <c r="G126" s="49"/>
      <c r="H126" s="49"/>
      <c r="I126" s="49"/>
      <c r="J126" s="1"/>
      <c r="K126" s="623"/>
    </row>
    <row r="127" spans="1:11">
      <c r="A127" s="14"/>
      <c r="B127" s="1"/>
      <c r="C127" s="1"/>
      <c r="D127" s="1"/>
      <c r="E127" s="49"/>
      <c r="F127" s="49"/>
      <c r="G127" s="49"/>
      <c r="H127" s="49"/>
      <c r="I127" s="49"/>
      <c r="J127" s="1"/>
      <c r="K127" s="623"/>
    </row>
    <row r="128" spans="1:11">
      <c r="A128" s="14"/>
      <c r="B128" s="1"/>
      <c r="C128" s="1"/>
      <c r="D128" s="1"/>
      <c r="E128" s="49"/>
      <c r="F128" s="49"/>
      <c r="G128" s="49"/>
      <c r="H128" s="49"/>
      <c r="I128" s="49"/>
      <c r="J128" s="1"/>
      <c r="K128" s="623"/>
    </row>
    <row r="129" spans="1:9">
      <c r="A129" s="14"/>
      <c r="E129" s="49"/>
      <c r="F129" s="49"/>
      <c r="G129" s="49"/>
      <c r="H129" s="49"/>
      <c r="I129" s="49"/>
    </row>
    <row r="130" spans="1:9">
      <c r="A130" s="14"/>
      <c r="E130" s="49"/>
      <c r="F130" s="49"/>
      <c r="G130" s="49"/>
      <c r="H130" s="49"/>
      <c r="I130" s="49"/>
    </row>
    <row r="131" spans="1:9">
      <c r="A131" s="14"/>
      <c r="E131" s="49"/>
      <c r="F131" s="49"/>
      <c r="G131" s="49"/>
      <c r="H131" s="49"/>
      <c r="I131" s="49"/>
    </row>
    <row r="132" spans="1:9">
      <c r="A132" s="14"/>
      <c r="E132" s="49"/>
      <c r="F132" s="49"/>
      <c r="G132" s="49"/>
      <c r="H132" s="49"/>
      <c r="I132" s="49"/>
    </row>
    <row r="133" spans="1:9">
      <c r="A133" s="14"/>
      <c r="E133" s="49"/>
      <c r="F133" s="49"/>
      <c r="G133" s="49"/>
      <c r="H133" s="49"/>
      <c r="I133" s="49"/>
    </row>
    <row r="134" spans="1:9">
      <c r="A134" s="14"/>
      <c r="E134" s="49"/>
      <c r="F134" s="49"/>
      <c r="G134" s="49"/>
      <c r="H134" s="49"/>
      <c r="I134" s="49"/>
    </row>
    <row r="135" spans="1:9">
      <c r="A135" s="14"/>
      <c r="E135" s="49"/>
      <c r="F135" s="49"/>
      <c r="G135" s="49"/>
      <c r="H135" s="49"/>
      <c r="I135" s="49"/>
    </row>
    <row r="136" spans="1:9">
      <c r="A136" s="14"/>
      <c r="E136" s="49"/>
      <c r="F136" s="49"/>
      <c r="G136" s="49"/>
      <c r="H136" s="49"/>
      <c r="I136" s="49"/>
    </row>
    <row r="137" spans="1:9">
      <c r="A137" s="14"/>
      <c r="E137" s="49"/>
      <c r="F137" s="49"/>
      <c r="G137" s="49"/>
      <c r="H137" s="49"/>
      <c r="I137" s="49"/>
    </row>
    <row r="138" spans="1:9">
      <c r="A138" s="14"/>
      <c r="E138" s="49"/>
      <c r="F138" s="49"/>
      <c r="G138" s="49"/>
      <c r="H138" s="49"/>
      <c r="I138" s="49"/>
    </row>
    <row r="139" spans="1:9">
      <c r="A139" s="14"/>
      <c r="E139" s="49"/>
      <c r="F139" s="49"/>
      <c r="G139" s="49"/>
      <c r="H139" s="49"/>
      <c r="I139" s="49"/>
    </row>
    <row r="140" spans="1:9">
      <c r="A140" s="14"/>
      <c r="E140" s="49"/>
      <c r="F140" s="49"/>
      <c r="G140" s="49"/>
      <c r="H140" s="49"/>
      <c r="I140" s="49"/>
    </row>
    <row r="141" spans="1:9">
      <c r="A141" s="14"/>
      <c r="E141" s="49"/>
      <c r="F141" s="49"/>
      <c r="G141" s="49"/>
      <c r="H141" s="49"/>
      <c r="I141" s="49"/>
    </row>
    <row r="142" spans="1:9">
      <c r="A142" s="14"/>
      <c r="E142" s="49"/>
      <c r="F142" s="49"/>
      <c r="G142" s="49"/>
      <c r="H142" s="49"/>
      <c r="I142" s="49"/>
    </row>
    <row r="143" spans="1:9">
      <c r="A143" s="14"/>
      <c r="E143" s="49"/>
      <c r="F143" s="49"/>
      <c r="G143" s="49"/>
      <c r="H143" s="49"/>
      <c r="I143" s="49"/>
    </row>
    <row r="144" spans="1:9">
      <c r="A144" s="14"/>
      <c r="E144" s="49"/>
      <c r="F144" s="49"/>
      <c r="G144" s="49"/>
      <c r="H144" s="49"/>
      <c r="I144" s="49"/>
    </row>
    <row r="145" spans="1:9">
      <c r="A145" s="14"/>
      <c r="E145" s="49"/>
      <c r="F145" s="49"/>
      <c r="G145" s="49"/>
      <c r="H145" s="49"/>
      <c r="I145" s="49"/>
    </row>
    <row r="146" spans="1:9">
      <c r="A146" s="14"/>
      <c r="E146" s="49"/>
      <c r="F146" s="49"/>
      <c r="G146" s="49"/>
      <c r="H146" s="49"/>
      <c r="I146" s="49"/>
    </row>
    <row r="147" spans="1:9">
      <c r="A147" s="14"/>
      <c r="E147" s="49"/>
      <c r="F147" s="49"/>
      <c r="G147" s="49"/>
      <c r="H147" s="49"/>
      <c r="I147" s="49"/>
    </row>
    <row r="148" spans="1:9">
      <c r="A148" s="14"/>
    </row>
    <row r="149" spans="1:9">
      <c r="A149" s="14"/>
    </row>
    <row r="150" spans="1:9">
      <c r="A150" s="14"/>
    </row>
    <row r="151" spans="1:9">
      <c r="A151" s="14"/>
    </row>
    <row r="152" spans="1:9">
      <c r="A152" s="14"/>
    </row>
    <row r="153" spans="1:9">
      <c r="A153" s="14"/>
    </row>
    <row r="154" spans="1:9">
      <c r="A154" s="14"/>
    </row>
    <row r="155" spans="1:9">
      <c r="A155" s="14"/>
    </row>
  </sheetData>
  <autoFilter ref="B6:B144"/>
  <customSheetViews>
    <customSheetView guid="{0844CA05-8743-4C94-A064-2B8F7267080E}" showAutoFilter="1">
      <pane ySplit="6" topLeftCell="A65" activePane="bottomLeft" state="frozen"/>
      <selection pane="bottomLeft" activeCell="I10" sqref="I10"/>
      <pageMargins left="0.75" right="0.75" top="1" bottom="1" header="0.5" footer="0.5"/>
      <printOptions gridLines="1"/>
      <pageSetup orientation="portrait" r:id="rId1"/>
      <headerFooter alignWithMargins="0">
        <oddHeader>&amp;A</oddHeader>
        <oddFooter>Page &amp;P</oddFooter>
      </headerFooter>
      <autoFilter ref="B1"/>
    </customSheetView>
    <customSheetView guid="{257C13E9-7F11-4D3D-B195-760B62ED7EA1}" showAutoFilter="1">
      <pane ySplit="6" topLeftCell="A65" activePane="bottomLeft" state="frozen"/>
      <selection pane="bottomLeft" activeCell="I10" sqref="I10"/>
      <pageMargins left="0.75" right="0.75" top="1" bottom="1" header="0.5" footer="0.5"/>
      <printOptions gridLines="1"/>
      <pageSetup orientation="portrait" r:id="rId2"/>
      <headerFooter alignWithMargins="0">
        <oddHeader>&amp;A</oddHeader>
        <oddFooter>Page &amp;P</oddFooter>
      </headerFooter>
      <autoFilter ref="B1"/>
    </customSheetView>
    <customSheetView guid="{7009FCE3-6810-450D-8A6C-9CEA3E9B616C}" showAutoFilter="1">
      <pane ySplit="5" topLeftCell="A65" activePane="bottomLeft" state="frozen"/>
      <selection pane="bottomLeft" activeCell="I10" sqref="I10"/>
      <pageMargins left="0.75" right="0.75" top="1" bottom="1" header="0.5" footer="0.5"/>
      <printOptions gridLines="1"/>
      <pageSetup orientation="portrait" r:id="rId3"/>
      <headerFooter alignWithMargins="0">
        <oddHeader>&amp;A</oddHeader>
        <oddFooter>Page &amp;P</oddFooter>
      </headerFooter>
      <autoFilter ref="B1"/>
    </customSheetView>
  </customSheetViews>
  <mergeCells count="62">
    <mergeCell ref="C87:J87"/>
    <mergeCell ref="C39:J39"/>
    <mergeCell ref="C38:J38"/>
    <mergeCell ref="C42:J42"/>
    <mergeCell ref="C85:J85"/>
    <mergeCell ref="C83:J83"/>
    <mergeCell ref="C78:J78"/>
    <mergeCell ref="C43:J43"/>
    <mergeCell ref="C52:J52"/>
    <mergeCell ref="C50:J50"/>
    <mergeCell ref="C51:J51"/>
    <mergeCell ref="C74:J74"/>
    <mergeCell ref="C73:J73"/>
    <mergeCell ref="H71:I71"/>
    <mergeCell ref="H65:I65"/>
    <mergeCell ref="C69:J69"/>
    <mergeCell ref="C68:J68"/>
    <mergeCell ref="C67:J67"/>
    <mergeCell ref="C66:J66"/>
    <mergeCell ref="A3:B3"/>
    <mergeCell ref="C3:F3"/>
    <mergeCell ref="G3:H3"/>
    <mergeCell ref="C63:J63"/>
    <mergeCell ref="C62:J62"/>
    <mergeCell ref="C41:J41"/>
    <mergeCell ref="C22:J22"/>
    <mergeCell ref="C9:J9"/>
    <mergeCell ref="C26:J26"/>
    <mergeCell ref="C32:J32"/>
    <mergeCell ref="C44:J44"/>
    <mergeCell ref="C20:J20"/>
    <mergeCell ref="C18:J18"/>
    <mergeCell ref="A4:B4"/>
    <mergeCell ref="I5:J5"/>
    <mergeCell ref="C5:F5"/>
    <mergeCell ref="A5:B5"/>
    <mergeCell ref="C4:F4"/>
    <mergeCell ref="I4:J4"/>
    <mergeCell ref="G4:H4"/>
    <mergeCell ref="A1:L1"/>
    <mergeCell ref="A2:B2"/>
    <mergeCell ref="C2:F2"/>
    <mergeCell ref="G2:H2"/>
    <mergeCell ref="I2:J2"/>
    <mergeCell ref="K2:L2"/>
    <mergeCell ref="C37:J37"/>
    <mergeCell ref="C8:J8"/>
    <mergeCell ref="C33:J33"/>
    <mergeCell ref="C23:J23"/>
    <mergeCell ref="C16:J16"/>
    <mergeCell ref="C31:J31"/>
    <mergeCell ref="C21:J21"/>
    <mergeCell ref="C14:J14"/>
    <mergeCell ref="C15:J15"/>
    <mergeCell ref="C27:J27"/>
    <mergeCell ref="I3:J3"/>
    <mergeCell ref="C30:J30"/>
    <mergeCell ref="K4:L4"/>
    <mergeCell ref="K5:L5"/>
    <mergeCell ref="C13:J13"/>
    <mergeCell ref="K3:L3"/>
    <mergeCell ref="C7:J7"/>
  </mergeCells>
  <phoneticPr fontId="4" type="noConversion"/>
  <hyperlinks>
    <hyperlink ref="B63" r:id="rId4"/>
    <hyperlink ref="B52" r:id="rId5"/>
    <hyperlink ref="B43" r:id="rId6"/>
    <hyperlink ref="B68" r:id="rId7"/>
  </hyperlinks>
  <printOptions gridLines="1" gridLinesSet="0"/>
  <pageMargins left="0.75" right="0.75" top="1" bottom="1" header="0.5" footer="0.5"/>
  <pageSetup orientation="portrait" r:id="rId8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7030A0"/>
  </sheetPr>
  <dimension ref="A1:M160"/>
  <sheetViews>
    <sheetView workbookViewId="0">
      <pane xSplit="1" ySplit="6" topLeftCell="B30" activePane="bottomRight" state="frozen"/>
      <selection pane="topRight" activeCell="B1" sqref="B1"/>
      <selection pane="bottomLeft" activeCell="A7" sqref="A7"/>
      <selection pane="bottomRight" activeCell="I5" sqref="I5:L5"/>
    </sheetView>
  </sheetViews>
  <sheetFormatPr defaultRowHeight="15.75"/>
  <cols>
    <col min="1" max="1" width="11" style="53" customWidth="1"/>
    <col min="2" max="10" width="10.140625" style="16" customWidth="1"/>
    <col min="11" max="11" width="16.85546875" style="597" customWidth="1"/>
    <col min="12" max="12" width="43.85546875" style="15" customWidth="1"/>
    <col min="13" max="16384" width="9.140625" style="6"/>
  </cols>
  <sheetData>
    <row r="1" spans="1:13" s="3" customFormat="1" ht="30.75" customHeight="1" thickTop="1">
      <c r="A1" s="829" t="s">
        <v>455</v>
      </c>
      <c r="B1" s="830"/>
      <c r="C1" s="830"/>
      <c r="D1" s="830"/>
      <c r="E1" s="830"/>
      <c r="F1" s="830"/>
      <c r="G1" s="830"/>
      <c r="H1" s="830"/>
      <c r="I1" s="830"/>
      <c r="J1" s="830"/>
      <c r="K1" s="830"/>
      <c r="L1" s="831"/>
      <c r="M1" s="2"/>
    </row>
    <row r="2" spans="1:13" ht="20.25" customHeight="1">
      <c r="A2" s="823" t="s">
        <v>157</v>
      </c>
      <c r="B2" s="824"/>
      <c r="C2" s="820"/>
      <c r="D2" s="821"/>
      <c r="E2" s="821"/>
      <c r="F2" s="822"/>
      <c r="G2" s="914"/>
      <c r="H2" s="915"/>
      <c r="I2" s="816" t="s">
        <v>158</v>
      </c>
      <c r="J2" s="817"/>
      <c r="K2" s="825"/>
      <c r="L2" s="826"/>
      <c r="M2" s="5"/>
    </row>
    <row r="3" spans="1:13" ht="20.25" customHeight="1">
      <c r="A3" s="823" t="s">
        <v>159</v>
      </c>
      <c r="B3" s="824"/>
      <c r="C3" s="820"/>
      <c r="D3" s="821"/>
      <c r="E3" s="821"/>
      <c r="F3" s="822"/>
      <c r="G3" s="844"/>
      <c r="H3" s="845"/>
      <c r="I3" s="816" t="s">
        <v>160</v>
      </c>
      <c r="J3" s="817"/>
      <c r="K3" s="825"/>
      <c r="L3" s="826"/>
      <c r="M3" s="5"/>
    </row>
    <row r="4" spans="1:13" ht="20.25" customHeight="1">
      <c r="A4" s="823" t="s">
        <v>161</v>
      </c>
      <c r="B4" s="824"/>
      <c r="C4" s="820"/>
      <c r="D4" s="821"/>
      <c r="E4" s="821"/>
      <c r="F4" s="822"/>
      <c r="G4" s="914"/>
      <c r="H4" s="915"/>
      <c r="I4" s="816" t="s">
        <v>162</v>
      </c>
      <c r="J4" s="817"/>
      <c r="K4" s="825"/>
      <c r="L4" s="826"/>
      <c r="M4" s="5"/>
    </row>
    <row r="5" spans="1:13" ht="113.25" customHeight="1" thickBot="1">
      <c r="A5" s="849" t="s">
        <v>163</v>
      </c>
      <c r="B5" s="850"/>
      <c r="C5" s="846"/>
      <c r="D5" s="847"/>
      <c r="E5" s="847"/>
      <c r="F5" s="848"/>
      <c r="G5" s="955"/>
      <c r="H5" s="956"/>
      <c r="I5" s="963" t="s">
        <v>255</v>
      </c>
      <c r="J5" s="964"/>
      <c r="K5" s="936" t="s">
        <v>1012</v>
      </c>
      <c r="L5" s="937"/>
      <c r="M5" s="5"/>
    </row>
    <row r="6" spans="1:13" s="3" customFormat="1" ht="39" customHeight="1" thickTop="1" thickBot="1">
      <c r="A6" s="8" t="s">
        <v>0</v>
      </c>
      <c r="B6" s="9" t="s">
        <v>1</v>
      </c>
      <c r="C6" s="9" t="s">
        <v>2</v>
      </c>
      <c r="D6" s="9" t="s">
        <v>3</v>
      </c>
      <c r="E6" s="9" t="s">
        <v>4</v>
      </c>
      <c r="F6" s="9" t="s">
        <v>5</v>
      </c>
      <c r="G6" s="9" t="s">
        <v>6</v>
      </c>
      <c r="H6" s="9" t="s">
        <v>7</v>
      </c>
      <c r="I6" s="9" t="s">
        <v>8</v>
      </c>
      <c r="J6" s="9" t="s">
        <v>9</v>
      </c>
      <c r="K6" s="692" t="s">
        <v>1458</v>
      </c>
      <c r="L6" s="10" t="s">
        <v>10</v>
      </c>
      <c r="M6" s="2"/>
    </row>
    <row r="7" spans="1:13" ht="20.100000000000001" customHeight="1" thickTop="1">
      <c r="A7" s="11">
        <v>40603</v>
      </c>
      <c r="B7" s="12" t="s">
        <v>11</v>
      </c>
      <c r="C7" s="148">
        <v>183</v>
      </c>
      <c r="D7" s="148">
        <v>128</v>
      </c>
      <c r="E7" s="148">
        <v>30</v>
      </c>
      <c r="F7" s="148"/>
      <c r="G7" s="148">
        <v>165</v>
      </c>
      <c r="H7" s="148"/>
      <c r="I7" s="148"/>
      <c r="J7" s="148"/>
      <c r="K7" s="569"/>
      <c r="L7" s="13" t="s">
        <v>32</v>
      </c>
    </row>
    <row r="8" spans="1:13" ht="20.100000000000001" customHeight="1">
      <c r="A8" s="14">
        <v>40621</v>
      </c>
      <c r="B8" s="1" t="s">
        <v>116</v>
      </c>
      <c r="H8" s="16">
        <v>4460</v>
      </c>
      <c r="I8" s="16">
        <v>28</v>
      </c>
      <c r="L8" s="15" t="s">
        <v>44</v>
      </c>
    </row>
    <row r="9" spans="1:13" ht="20.100000000000001" customHeight="1">
      <c r="A9" s="945">
        <v>40746</v>
      </c>
      <c r="B9" s="1" t="s">
        <v>116</v>
      </c>
      <c r="C9" s="1"/>
      <c r="D9" s="1"/>
      <c r="E9" s="1"/>
      <c r="F9" s="1"/>
      <c r="G9" s="1"/>
      <c r="H9" s="16">
        <v>4270</v>
      </c>
      <c r="I9" s="16">
        <v>28</v>
      </c>
      <c r="J9" s="1"/>
      <c r="K9" s="623"/>
      <c r="L9" s="15" t="s">
        <v>72</v>
      </c>
    </row>
    <row r="10" spans="1:13" ht="20.100000000000001" customHeight="1">
      <c r="A10" s="945"/>
      <c r="B10" s="1" t="s">
        <v>30</v>
      </c>
      <c r="C10" s="954" t="s">
        <v>69</v>
      </c>
      <c r="D10" s="954"/>
      <c r="E10" s="954"/>
      <c r="F10" s="954"/>
      <c r="G10" s="954"/>
      <c r="H10" s="954"/>
      <c r="I10" s="954"/>
      <c r="J10" s="954"/>
    </row>
    <row r="11" spans="1:13" ht="20.100000000000001" customHeight="1">
      <c r="A11" s="14">
        <v>40777</v>
      </c>
      <c r="B11" s="1" t="s">
        <v>20</v>
      </c>
      <c r="C11" s="954" t="s">
        <v>21</v>
      </c>
      <c r="D11" s="954"/>
      <c r="E11" s="954"/>
      <c r="F11" s="954"/>
      <c r="G11" s="954"/>
      <c r="H11" s="954"/>
      <c r="I11" s="954"/>
      <c r="J11" s="954"/>
    </row>
    <row r="12" spans="1:13" ht="20.100000000000001" customHeight="1">
      <c r="A12" s="14">
        <v>40797</v>
      </c>
      <c r="B12" s="1" t="s">
        <v>20</v>
      </c>
      <c r="C12" s="954" t="s">
        <v>823</v>
      </c>
      <c r="D12" s="954"/>
      <c r="E12" s="954"/>
      <c r="F12" s="954"/>
      <c r="G12" s="954"/>
      <c r="H12" s="954"/>
      <c r="I12" s="954"/>
      <c r="J12" s="954"/>
    </row>
    <row r="13" spans="1:13" ht="20.100000000000001" customHeight="1">
      <c r="A13" s="14">
        <v>40800</v>
      </c>
      <c r="B13" s="1" t="s">
        <v>11</v>
      </c>
      <c r="C13" s="16">
        <v>140</v>
      </c>
      <c r="D13" s="16">
        <v>91</v>
      </c>
      <c r="E13" s="16">
        <v>35</v>
      </c>
      <c r="F13" s="16" t="s">
        <v>63</v>
      </c>
      <c r="G13" s="16">
        <v>160</v>
      </c>
      <c r="I13" s="1"/>
      <c r="J13" s="1"/>
      <c r="K13" s="623"/>
      <c r="L13" s="15" t="s">
        <v>94</v>
      </c>
    </row>
    <row r="14" spans="1:13">
      <c r="A14" s="14">
        <v>40813</v>
      </c>
      <c r="B14" s="1" t="s">
        <v>11</v>
      </c>
      <c r="C14" s="16">
        <v>130</v>
      </c>
      <c r="D14" s="16">
        <v>85</v>
      </c>
      <c r="E14" s="16">
        <v>35</v>
      </c>
      <c r="F14" s="16" t="s">
        <v>63</v>
      </c>
      <c r="G14" s="16">
        <v>150</v>
      </c>
      <c r="I14" s="1"/>
      <c r="J14" s="1"/>
      <c r="K14" s="623"/>
      <c r="L14" s="15" t="s">
        <v>17</v>
      </c>
    </row>
    <row r="15" spans="1:13" ht="35.25" customHeight="1">
      <c r="A15" s="14">
        <v>40832</v>
      </c>
      <c r="B15" s="1" t="s">
        <v>106</v>
      </c>
      <c r="C15" s="952" t="s">
        <v>107</v>
      </c>
      <c r="D15" s="953"/>
      <c r="E15" s="953"/>
      <c r="F15" s="953"/>
      <c r="G15" s="953"/>
      <c r="H15" s="953"/>
      <c r="I15" s="953"/>
      <c r="J15" s="953"/>
      <c r="K15" s="605"/>
    </row>
    <row r="16" spans="1:13" ht="20.100000000000001" customHeight="1">
      <c r="A16" s="14">
        <v>40873</v>
      </c>
      <c r="B16" s="1" t="s">
        <v>20</v>
      </c>
      <c r="C16" s="954" t="s">
        <v>110</v>
      </c>
      <c r="D16" s="954"/>
      <c r="E16" s="954"/>
      <c r="F16" s="954"/>
      <c r="G16" s="954"/>
      <c r="H16" s="954"/>
      <c r="I16" s="954"/>
      <c r="J16" s="954"/>
    </row>
    <row r="17" spans="1:12" ht="20.100000000000001" customHeight="1">
      <c r="A17" s="14">
        <v>40875</v>
      </c>
      <c r="B17" s="1" t="s">
        <v>55</v>
      </c>
      <c r="C17" s="954" t="s">
        <v>111</v>
      </c>
      <c r="D17" s="954"/>
      <c r="E17" s="954"/>
      <c r="F17" s="954"/>
      <c r="G17" s="954"/>
      <c r="H17" s="954"/>
      <c r="I17" s="954"/>
      <c r="J17" s="954"/>
    </row>
    <row r="18" spans="1:12" ht="20.100000000000001" customHeight="1">
      <c r="A18" s="14">
        <v>40876</v>
      </c>
      <c r="B18" s="1" t="s">
        <v>116</v>
      </c>
      <c r="C18" s="1"/>
      <c r="D18" s="1"/>
      <c r="E18" s="1"/>
      <c r="F18" s="1"/>
      <c r="G18" s="1"/>
      <c r="H18" s="1"/>
      <c r="I18" s="1"/>
      <c r="J18" s="1">
        <v>2380</v>
      </c>
      <c r="K18" s="623"/>
      <c r="L18" s="15" t="s">
        <v>113</v>
      </c>
    </row>
    <row r="19" spans="1:12" ht="50.25" customHeight="1" thickBot="1">
      <c r="A19" s="32">
        <v>40877</v>
      </c>
      <c r="B19" s="33" t="s">
        <v>112</v>
      </c>
      <c r="C19" s="960" t="s">
        <v>824</v>
      </c>
      <c r="D19" s="961"/>
      <c r="E19" s="961"/>
      <c r="F19" s="961"/>
      <c r="G19" s="961"/>
      <c r="H19" s="961"/>
      <c r="I19" s="961"/>
      <c r="J19" s="962"/>
      <c r="K19" s="607"/>
      <c r="L19" s="36"/>
    </row>
    <row r="20" spans="1:12" ht="20.100000000000001" customHeight="1" thickTop="1" thickBot="1">
      <c r="A20" s="14">
        <v>41877</v>
      </c>
      <c r="B20" s="1" t="s">
        <v>116</v>
      </c>
      <c r="D20" s="49"/>
      <c r="J20" s="16">
        <v>3670</v>
      </c>
      <c r="L20" s="42" t="s">
        <v>113</v>
      </c>
    </row>
    <row r="21" spans="1:12" s="52" customFormat="1" ht="16.5" thickTop="1">
      <c r="A21" s="67">
        <v>42042</v>
      </c>
      <c r="B21" s="68" t="s">
        <v>116</v>
      </c>
      <c r="C21" s="79"/>
      <c r="D21" s="79"/>
      <c r="E21" s="79"/>
      <c r="F21" s="79"/>
      <c r="G21" s="166"/>
      <c r="H21" s="79"/>
      <c r="I21" s="79"/>
      <c r="J21" s="79">
        <v>3680</v>
      </c>
      <c r="K21" s="619"/>
      <c r="L21" s="167" t="s">
        <v>369</v>
      </c>
    </row>
    <row r="22" spans="1:12" s="52" customFormat="1" ht="21.75" customHeight="1">
      <c r="A22" s="70">
        <v>42309</v>
      </c>
      <c r="B22" s="16" t="s">
        <v>116</v>
      </c>
      <c r="C22" s="168"/>
      <c r="D22" s="168"/>
      <c r="E22" s="168"/>
      <c r="F22" s="168"/>
      <c r="G22" s="168"/>
      <c r="H22" s="168"/>
      <c r="I22" s="168"/>
      <c r="J22" s="168">
        <v>3660</v>
      </c>
      <c r="K22" s="595"/>
      <c r="L22" s="169" t="s">
        <v>369</v>
      </c>
    </row>
    <row r="23" spans="1:12" ht="74.25" customHeight="1" thickBot="1">
      <c r="A23" s="318">
        <v>42314</v>
      </c>
      <c r="B23" s="18" t="s">
        <v>20</v>
      </c>
      <c r="C23" s="938" t="s">
        <v>937</v>
      </c>
      <c r="D23" s="939"/>
      <c r="E23" s="939"/>
      <c r="F23" s="939"/>
      <c r="G23" s="939"/>
      <c r="H23" s="939"/>
      <c r="I23" s="939"/>
      <c r="J23" s="940"/>
      <c r="K23" s="601"/>
      <c r="L23" s="343"/>
    </row>
    <row r="24" spans="1:12" ht="101.25" customHeight="1" thickTop="1">
      <c r="A24" s="67">
        <v>42638</v>
      </c>
      <c r="B24" s="344" t="s">
        <v>27</v>
      </c>
      <c r="C24" s="942" t="s">
        <v>1183</v>
      </c>
      <c r="D24" s="943"/>
      <c r="E24" s="943"/>
      <c r="F24" s="943"/>
      <c r="G24" s="943"/>
      <c r="H24" s="943"/>
      <c r="I24" s="943"/>
      <c r="J24" s="944"/>
      <c r="K24" s="709" t="s">
        <v>1062</v>
      </c>
      <c r="L24" s="275" t="s">
        <v>1050</v>
      </c>
    </row>
    <row r="25" spans="1:12" ht="20.100000000000001" customHeight="1">
      <c r="A25" s="14">
        <v>42663</v>
      </c>
      <c r="B25" s="242" t="s">
        <v>11</v>
      </c>
      <c r="C25" s="177">
        <v>105</v>
      </c>
      <c r="D25" s="179">
        <f>+C25*(100-E25)/100</f>
        <v>7.35</v>
      </c>
      <c r="E25" s="177">
        <v>93</v>
      </c>
      <c r="F25" s="177"/>
      <c r="G25" s="177">
        <v>235</v>
      </c>
      <c r="H25" s="177"/>
      <c r="I25" s="177"/>
      <c r="J25" s="177"/>
      <c r="K25" s="177"/>
      <c r="L25" s="42" t="s">
        <v>1003</v>
      </c>
    </row>
    <row r="26" spans="1:12" ht="20.100000000000001" customHeight="1">
      <c r="A26" s="247">
        <v>42679</v>
      </c>
      <c r="B26" s="245" t="s">
        <v>116</v>
      </c>
      <c r="C26" s="177"/>
      <c r="D26" s="179">
        <f>+C26*(100-E26)/100</f>
        <v>0</v>
      </c>
      <c r="E26" s="177"/>
      <c r="F26" s="177"/>
      <c r="G26" s="177"/>
      <c r="H26" s="177">
        <v>4400</v>
      </c>
      <c r="I26" s="177">
        <v>100</v>
      </c>
      <c r="J26" s="177"/>
      <c r="K26" s="177"/>
      <c r="L26" s="42" t="s">
        <v>45</v>
      </c>
    </row>
    <row r="27" spans="1:12" ht="20.100000000000001" customHeight="1">
      <c r="A27" s="247">
        <v>42681</v>
      </c>
      <c r="B27" s="248" t="s">
        <v>11</v>
      </c>
      <c r="C27" s="177">
        <v>85</v>
      </c>
      <c r="D27" s="179">
        <f>+C27*(100-E27)/100</f>
        <v>5.95</v>
      </c>
      <c r="E27" s="177">
        <v>93</v>
      </c>
      <c r="F27" s="177"/>
      <c r="G27" s="177">
        <v>234</v>
      </c>
      <c r="H27" s="177"/>
      <c r="I27" s="177"/>
      <c r="J27" s="177"/>
      <c r="K27" s="177"/>
      <c r="L27" s="42" t="s">
        <v>1008</v>
      </c>
    </row>
    <row r="28" spans="1:12" ht="20.100000000000001" customHeight="1">
      <c r="A28" s="856">
        <v>42682</v>
      </c>
      <c r="B28" s="1" t="s">
        <v>18</v>
      </c>
      <c r="C28" s="931" t="s">
        <v>1005</v>
      </c>
      <c r="D28" s="932"/>
      <c r="E28" s="932"/>
      <c r="F28" s="932"/>
      <c r="G28" s="932"/>
      <c r="H28" s="932"/>
      <c r="I28" s="932"/>
      <c r="J28" s="933"/>
      <c r="K28" s="599"/>
    </row>
    <row r="29" spans="1:12" ht="20.100000000000001" customHeight="1">
      <c r="A29" s="857"/>
      <c r="B29" s="248" t="s">
        <v>116</v>
      </c>
      <c r="C29" s="177"/>
      <c r="D29" s="179"/>
      <c r="E29" s="177"/>
      <c r="F29" s="177"/>
      <c r="G29" s="177"/>
      <c r="H29" s="177"/>
      <c r="I29" s="177"/>
      <c r="J29" s="177">
        <v>3800</v>
      </c>
      <c r="K29" s="177"/>
      <c r="L29" s="15" t="s">
        <v>9</v>
      </c>
    </row>
    <row r="30" spans="1:12" ht="32.25" customHeight="1">
      <c r="A30" s="857"/>
      <c r="B30" s="1" t="s">
        <v>23</v>
      </c>
      <c r="C30" s="941" t="s">
        <v>1017</v>
      </c>
      <c r="D30" s="896"/>
      <c r="E30" s="896"/>
      <c r="F30" s="896"/>
      <c r="G30" s="896"/>
      <c r="H30" s="896"/>
      <c r="I30" s="896"/>
      <c r="J30" s="897"/>
      <c r="K30" s="714" t="s">
        <v>1051</v>
      </c>
      <c r="L30" s="273" t="s">
        <v>1051</v>
      </c>
    </row>
    <row r="31" spans="1:12" ht="20.100000000000001" customHeight="1">
      <c r="A31" s="873"/>
      <c r="B31" s="1" t="s">
        <v>20</v>
      </c>
      <c r="C31" s="895" t="s">
        <v>1006</v>
      </c>
      <c r="D31" s="896"/>
      <c r="E31" s="896"/>
      <c r="F31" s="896"/>
      <c r="G31" s="896"/>
      <c r="H31" s="896"/>
      <c r="I31" s="896"/>
      <c r="J31" s="897"/>
      <c r="K31" s="582"/>
    </row>
    <row r="32" spans="1:12">
      <c r="A32" s="14">
        <v>42685</v>
      </c>
      <c r="B32" s="1" t="s">
        <v>116</v>
      </c>
      <c r="C32" s="177"/>
      <c r="D32" s="179"/>
      <c r="E32" s="177"/>
      <c r="F32" s="177"/>
      <c r="G32" s="177"/>
      <c r="H32" s="177">
        <v>4420</v>
      </c>
      <c r="I32" s="177">
        <v>100</v>
      </c>
      <c r="J32" s="177"/>
      <c r="K32" s="177"/>
      <c r="L32" s="15" t="s">
        <v>45</v>
      </c>
    </row>
    <row r="33" spans="1:12">
      <c r="A33" s="249">
        <v>42714</v>
      </c>
      <c r="B33" s="250" t="s">
        <v>11</v>
      </c>
      <c r="C33" s="177">
        <v>53</v>
      </c>
      <c r="D33" s="179">
        <f>+C33*(100-E33)/100</f>
        <v>2.65</v>
      </c>
      <c r="E33" s="177">
        <v>95</v>
      </c>
      <c r="F33" s="177" t="s">
        <v>63</v>
      </c>
      <c r="G33" s="177">
        <v>220</v>
      </c>
      <c r="H33" s="177"/>
      <c r="I33" s="177"/>
      <c r="J33" s="177"/>
      <c r="K33" s="177"/>
      <c r="L33" s="15" t="s">
        <v>1027</v>
      </c>
    </row>
    <row r="34" spans="1:12" ht="16.5" thickBot="1">
      <c r="A34" s="320">
        <v>42720</v>
      </c>
      <c r="B34" s="142" t="s">
        <v>106</v>
      </c>
      <c r="C34" s="957" t="s">
        <v>1035</v>
      </c>
      <c r="D34" s="958"/>
      <c r="E34" s="958"/>
      <c r="F34" s="958"/>
      <c r="G34" s="958"/>
      <c r="H34" s="958"/>
      <c r="I34" s="958"/>
      <c r="J34" s="959"/>
      <c r="K34" s="606"/>
      <c r="L34" s="144"/>
    </row>
    <row r="35" spans="1:12" ht="16.5" thickTop="1">
      <c r="A35" s="135">
        <v>42762</v>
      </c>
      <c r="B35" s="136" t="s">
        <v>27</v>
      </c>
      <c r="C35" s="949" t="s">
        <v>1039</v>
      </c>
      <c r="D35" s="950"/>
      <c r="E35" s="950"/>
      <c r="F35" s="950"/>
      <c r="G35" s="950"/>
      <c r="H35" s="950"/>
      <c r="I35" s="950"/>
      <c r="J35" s="951"/>
      <c r="K35" s="603"/>
      <c r="L35" s="137"/>
    </row>
    <row r="36" spans="1:12" ht="20.100000000000001" customHeight="1">
      <c r="A36" s="252"/>
      <c r="B36" s="253"/>
      <c r="C36" s="255"/>
      <c r="D36" s="256"/>
      <c r="E36" s="255"/>
      <c r="F36" s="255"/>
      <c r="G36" s="255"/>
      <c r="H36" s="255"/>
      <c r="I36" s="255"/>
      <c r="J36" s="255"/>
      <c r="K36" s="255"/>
      <c r="L36" s="254"/>
    </row>
    <row r="37" spans="1:12" ht="16.5" thickBot="1">
      <c r="A37" s="32">
        <v>42929</v>
      </c>
      <c r="B37" s="33" t="s">
        <v>55</v>
      </c>
      <c r="C37" s="946" t="s">
        <v>1129</v>
      </c>
      <c r="D37" s="947"/>
      <c r="E37" s="947"/>
      <c r="F37" s="947"/>
      <c r="G37" s="947"/>
      <c r="H37" s="947"/>
      <c r="I37" s="947"/>
      <c r="J37" s="948"/>
      <c r="K37" s="602"/>
      <c r="L37" s="36"/>
    </row>
    <row r="38" spans="1:12" ht="20.100000000000001" customHeight="1" thickTop="1">
      <c r="A38" s="493"/>
      <c r="B38" s="494"/>
      <c r="C38" s="266"/>
      <c r="D38" s="267"/>
      <c r="E38" s="266"/>
      <c r="F38" s="266"/>
      <c r="G38" s="266"/>
      <c r="H38" s="266"/>
      <c r="I38" s="266"/>
      <c r="J38" s="266"/>
      <c r="K38" s="266"/>
      <c r="L38" s="13"/>
    </row>
    <row r="39" spans="1:12" ht="20.100000000000001" customHeight="1">
      <c r="A39" s="14"/>
      <c r="B39" s="1"/>
      <c r="C39" s="177"/>
      <c r="D39" s="179"/>
      <c r="E39" s="177"/>
      <c r="F39" s="177"/>
      <c r="G39" s="177"/>
      <c r="H39" s="177"/>
      <c r="I39" s="177"/>
      <c r="J39" s="177"/>
      <c r="K39" s="177"/>
    </row>
    <row r="40" spans="1:12">
      <c r="A40" s="14"/>
      <c r="B40" s="1"/>
      <c r="C40" s="177"/>
      <c r="D40" s="179"/>
      <c r="E40" s="177"/>
      <c r="F40" s="177"/>
      <c r="G40" s="177"/>
      <c r="H40" s="177"/>
      <c r="I40" s="177"/>
      <c r="J40" s="177"/>
      <c r="K40" s="177"/>
    </row>
    <row r="41" spans="1:12" ht="20.100000000000001" customHeight="1">
      <c r="A41" s="14"/>
      <c r="B41" s="1"/>
      <c r="C41" s="177"/>
      <c r="D41" s="179"/>
      <c r="E41" s="177"/>
      <c r="F41" s="177"/>
      <c r="G41" s="177"/>
      <c r="H41" s="177"/>
      <c r="I41" s="177"/>
      <c r="J41" s="177"/>
      <c r="K41" s="177"/>
    </row>
    <row r="42" spans="1:12" ht="20.100000000000001" customHeight="1">
      <c r="A42" s="14"/>
      <c r="B42" s="1"/>
      <c r="C42" s="177"/>
      <c r="D42" s="179"/>
      <c r="E42" s="177"/>
      <c r="F42" s="177"/>
      <c r="G42" s="177"/>
      <c r="H42" s="177"/>
      <c r="I42" s="177"/>
      <c r="J42" s="177"/>
      <c r="K42" s="177"/>
    </row>
    <row r="43" spans="1:12">
      <c r="A43" s="14"/>
      <c r="B43" s="1"/>
      <c r="C43" s="177"/>
      <c r="D43" s="179"/>
      <c r="E43" s="177"/>
      <c r="F43" s="177"/>
      <c r="G43" s="177"/>
      <c r="H43" s="177"/>
      <c r="I43" s="177"/>
      <c r="J43" s="177"/>
      <c r="K43" s="177"/>
    </row>
    <row r="44" spans="1:12">
      <c r="A44" s="14"/>
      <c r="B44" s="1"/>
      <c r="C44" s="177"/>
      <c r="D44" s="179"/>
      <c r="E44" s="177"/>
      <c r="F44" s="177"/>
      <c r="G44" s="177"/>
      <c r="H44" s="177"/>
      <c r="I44" s="177"/>
      <c r="J44" s="177"/>
      <c r="K44" s="177"/>
    </row>
    <row r="45" spans="1:12" ht="20.100000000000001" customHeight="1">
      <c r="A45" s="14"/>
      <c r="B45" s="1"/>
      <c r="C45" s="177"/>
      <c r="D45" s="179"/>
      <c r="E45" s="177"/>
      <c r="F45" s="177"/>
      <c r="G45" s="177"/>
      <c r="H45" s="177"/>
      <c r="I45" s="177"/>
      <c r="J45" s="177"/>
      <c r="K45" s="177"/>
    </row>
    <row r="46" spans="1:12" ht="20.100000000000001" customHeight="1">
      <c r="A46" s="14"/>
      <c r="B46" s="1"/>
      <c r="C46" s="177"/>
      <c r="D46" s="179"/>
      <c r="E46" s="177"/>
      <c r="F46" s="177"/>
      <c r="G46" s="177"/>
      <c r="H46" s="177"/>
      <c r="I46" s="177"/>
      <c r="J46" s="177"/>
      <c r="K46" s="177"/>
    </row>
    <row r="47" spans="1:12" ht="20.100000000000001" customHeight="1">
      <c r="A47" s="14"/>
      <c r="B47" s="1"/>
      <c r="C47" s="177"/>
      <c r="D47" s="179"/>
      <c r="E47" s="177"/>
      <c r="F47" s="177"/>
      <c r="G47" s="177"/>
      <c r="H47" s="177"/>
      <c r="I47" s="177"/>
      <c r="J47" s="177"/>
      <c r="K47" s="177"/>
    </row>
    <row r="48" spans="1:12" ht="20.100000000000001" customHeight="1">
      <c r="A48" s="14"/>
      <c r="B48" s="1"/>
      <c r="C48" s="177"/>
      <c r="D48" s="179"/>
      <c r="E48" s="177"/>
      <c r="F48" s="177"/>
      <c r="G48" s="177"/>
      <c r="H48" s="177"/>
      <c r="I48" s="177"/>
      <c r="J48" s="177"/>
      <c r="K48" s="177"/>
    </row>
    <row r="49" spans="1:11" ht="20.100000000000001" customHeight="1">
      <c r="A49" s="14"/>
      <c r="B49" s="1"/>
      <c r="C49" s="177"/>
      <c r="D49" s="179"/>
      <c r="E49" s="177"/>
      <c r="F49" s="177"/>
      <c r="G49" s="177"/>
      <c r="H49" s="177"/>
      <c r="I49" s="177"/>
      <c r="J49" s="177"/>
      <c r="K49" s="177"/>
    </row>
    <row r="50" spans="1:11">
      <c r="A50" s="14"/>
      <c r="B50" s="1"/>
      <c r="C50" s="177"/>
      <c r="D50" s="179"/>
      <c r="E50" s="177"/>
      <c r="F50" s="177"/>
      <c r="G50" s="177"/>
      <c r="H50" s="177"/>
      <c r="I50" s="177"/>
      <c r="J50" s="177"/>
      <c r="K50" s="177"/>
    </row>
    <row r="51" spans="1:11" ht="20.100000000000001" customHeight="1">
      <c r="A51" s="14"/>
      <c r="B51" s="1"/>
      <c r="C51" s="177"/>
      <c r="D51" s="179"/>
      <c r="E51" s="177"/>
      <c r="F51" s="177"/>
      <c r="G51" s="177"/>
      <c r="H51" s="177"/>
      <c r="I51" s="177"/>
      <c r="J51" s="177"/>
      <c r="K51" s="177"/>
    </row>
    <row r="52" spans="1:11">
      <c r="A52" s="14"/>
      <c r="B52" s="1"/>
      <c r="C52" s="177"/>
      <c r="D52" s="177"/>
      <c r="E52" s="177"/>
      <c r="F52" s="177"/>
      <c r="G52" s="177"/>
      <c r="H52" s="177"/>
      <c r="I52" s="177"/>
      <c r="J52" s="177"/>
      <c r="K52" s="177"/>
    </row>
    <row r="53" spans="1:11">
      <c r="A53" s="14"/>
      <c r="B53" s="1"/>
      <c r="C53" s="177"/>
      <c r="D53" s="177"/>
      <c r="E53" s="177"/>
      <c r="F53" s="177"/>
      <c r="G53" s="177"/>
      <c r="H53" s="177"/>
      <c r="I53" s="177"/>
      <c r="J53" s="177"/>
      <c r="K53" s="177"/>
    </row>
    <row r="54" spans="1:11">
      <c r="A54" s="14"/>
      <c r="B54" s="1"/>
      <c r="C54" s="177"/>
      <c r="D54" s="177"/>
      <c r="E54" s="177"/>
      <c r="F54" s="177"/>
      <c r="G54" s="177"/>
      <c r="H54" s="177"/>
      <c r="I54" s="177"/>
      <c r="J54" s="177"/>
      <c r="K54" s="177"/>
    </row>
    <row r="55" spans="1:11">
      <c r="A55" s="14"/>
      <c r="B55" s="1"/>
      <c r="C55" s="177"/>
      <c r="D55" s="177"/>
      <c r="E55" s="177"/>
      <c r="F55" s="177"/>
      <c r="G55" s="177"/>
      <c r="H55" s="177"/>
      <c r="I55" s="177"/>
      <c r="J55" s="177"/>
      <c r="K55" s="177"/>
    </row>
    <row r="56" spans="1:11">
      <c r="A56" s="14"/>
      <c r="B56" s="1"/>
      <c r="C56" s="177"/>
      <c r="D56" s="177"/>
      <c r="E56" s="177"/>
      <c r="F56" s="177"/>
      <c r="G56" s="177"/>
      <c r="H56" s="177"/>
      <c r="I56" s="177"/>
      <c r="J56" s="177"/>
      <c r="K56" s="177"/>
    </row>
    <row r="57" spans="1:11" ht="20.100000000000001" customHeight="1">
      <c r="A57" s="14"/>
      <c r="B57" s="1"/>
      <c r="C57" s="177"/>
      <c r="D57" s="177"/>
      <c r="E57" s="177"/>
      <c r="F57" s="177"/>
      <c r="G57" s="177"/>
      <c r="H57" s="177"/>
      <c r="I57" s="177"/>
      <c r="J57" s="177"/>
      <c r="K57" s="177"/>
    </row>
    <row r="58" spans="1:11" ht="20.100000000000001" customHeight="1">
      <c r="A58" s="14"/>
      <c r="B58" s="1"/>
      <c r="C58" s="177"/>
      <c r="D58" s="177"/>
      <c r="E58" s="177"/>
      <c r="F58" s="177"/>
      <c r="G58" s="177"/>
      <c r="H58" s="177"/>
      <c r="I58" s="177"/>
      <c r="J58" s="177"/>
      <c r="K58" s="177"/>
    </row>
    <row r="59" spans="1:11">
      <c r="A59" s="14"/>
      <c r="B59" s="1"/>
      <c r="C59" s="177"/>
      <c r="D59" s="177"/>
      <c r="E59" s="177"/>
      <c r="F59" s="177"/>
      <c r="G59" s="177"/>
      <c r="H59" s="177"/>
      <c r="I59" s="177"/>
      <c r="J59" s="177"/>
      <c r="K59" s="177"/>
    </row>
    <row r="60" spans="1:11" ht="20.100000000000001" customHeight="1">
      <c r="A60" s="14"/>
      <c r="B60" s="1"/>
      <c r="C60" s="177"/>
      <c r="D60" s="177"/>
      <c r="E60" s="177"/>
      <c r="F60" s="177"/>
      <c r="G60" s="177"/>
      <c r="H60" s="177"/>
      <c r="I60" s="177"/>
      <c r="J60" s="177"/>
      <c r="K60" s="177"/>
    </row>
    <row r="61" spans="1:11" ht="20.100000000000001" customHeight="1">
      <c r="A61" s="14"/>
      <c r="B61" s="1"/>
      <c r="C61" s="177"/>
      <c r="D61" s="177"/>
      <c r="E61" s="177"/>
      <c r="F61" s="177"/>
      <c r="G61" s="177"/>
      <c r="H61" s="177"/>
      <c r="I61" s="177"/>
      <c r="J61" s="177"/>
      <c r="K61" s="177"/>
    </row>
    <row r="62" spans="1:11" ht="20.100000000000001" customHeight="1">
      <c r="A62" s="14"/>
      <c r="B62" s="1"/>
      <c r="C62" s="177"/>
      <c r="D62" s="177"/>
      <c r="E62" s="177"/>
      <c r="F62" s="177"/>
      <c r="G62" s="177"/>
      <c r="H62" s="177"/>
      <c r="I62" s="177"/>
      <c r="J62" s="177"/>
      <c r="K62" s="177"/>
    </row>
    <row r="63" spans="1:11" ht="20.100000000000001" customHeight="1">
      <c r="A63" s="14"/>
      <c r="B63" s="1"/>
      <c r="C63" s="177"/>
      <c r="D63" s="177"/>
      <c r="E63" s="177"/>
      <c r="F63" s="177"/>
      <c r="G63" s="177"/>
      <c r="H63" s="177"/>
      <c r="I63" s="177"/>
      <c r="J63" s="177"/>
      <c r="K63" s="177"/>
    </row>
    <row r="64" spans="1:11" ht="20.100000000000001" customHeight="1">
      <c r="A64" s="14"/>
      <c r="B64" s="1"/>
      <c r="C64" s="177"/>
      <c r="D64" s="177"/>
      <c r="E64" s="177"/>
      <c r="F64" s="177"/>
      <c r="G64" s="177"/>
      <c r="H64" s="177"/>
      <c r="I64" s="177"/>
      <c r="J64" s="177"/>
      <c r="K64" s="177"/>
    </row>
    <row r="65" spans="1:11" ht="20.100000000000001" customHeight="1">
      <c r="A65" s="14"/>
      <c r="B65" s="1"/>
      <c r="C65" s="1"/>
      <c r="D65" s="1"/>
      <c r="E65" s="1"/>
      <c r="F65" s="1"/>
      <c r="G65" s="1"/>
      <c r="H65" s="1"/>
      <c r="I65" s="1"/>
      <c r="J65" s="1"/>
      <c r="K65" s="623"/>
    </row>
    <row r="66" spans="1:11">
      <c r="A66" s="14"/>
      <c r="B66" s="1"/>
      <c r="C66" s="1"/>
      <c r="D66" s="1"/>
      <c r="E66" s="1"/>
      <c r="F66" s="1"/>
      <c r="G66" s="1"/>
      <c r="H66" s="1"/>
      <c r="I66" s="1"/>
      <c r="J66" s="1"/>
      <c r="K66" s="623"/>
    </row>
    <row r="67" spans="1:11" ht="20.100000000000001" customHeight="1">
      <c r="A67" s="14"/>
      <c r="B67" s="1"/>
      <c r="C67" s="1"/>
      <c r="D67" s="1"/>
      <c r="E67" s="1"/>
      <c r="F67" s="1"/>
      <c r="G67" s="1"/>
      <c r="H67" s="1"/>
      <c r="I67" s="1"/>
      <c r="J67" s="1"/>
      <c r="K67" s="623"/>
    </row>
    <row r="68" spans="1:11" ht="20.100000000000001" customHeight="1">
      <c r="A68" s="14"/>
      <c r="B68" s="1"/>
      <c r="C68" s="1"/>
      <c r="D68" s="1"/>
      <c r="E68" s="1"/>
      <c r="F68" s="1"/>
      <c r="G68" s="1"/>
      <c r="H68" s="1"/>
      <c r="I68" s="1"/>
      <c r="J68" s="1"/>
      <c r="K68" s="623"/>
    </row>
    <row r="69" spans="1:11">
      <c r="A69" s="14"/>
      <c r="B69" s="1"/>
      <c r="C69" s="1"/>
      <c r="D69" s="1"/>
      <c r="E69" s="1"/>
      <c r="F69" s="1"/>
      <c r="G69" s="1"/>
      <c r="H69" s="1"/>
      <c r="I69" s="1"/>
      <c r="J69" s="1"/>
      <c r="K69" s="623"/>
    </row>
    <row r="70" spans="1:11">
      <c r="A70" s="14"/>
      <c r="B70" s="1"/>
      <c r="C70" s="1"/>
      <c r="D70" s="1"/>
      <c r="E70" s="1"/>
      <c r="F70" s="1"/>
      <c r="G70" s="1"/>
      <c r="H70" s="1"/>
      <c r="I70" s="1"/>
      <c r="J70" s="1"/>
      <c r="K70" s="623"/>
    </row>
    <row r="71" spans="1:11">
      <c r="A71" s="14"/>
      <c r="B71" s="1"/>
      <c r="C71" s="1"/>
      <c r="D71" s="1"/>
      <c r="E71" s="1"/>
      <c r="F71" s="1"/>
      <c r="G71" s="1"/>
      <c r="H71" s="1"/>
      <c r="I71" s="1"/>
      <c r="J71" s="1"/>
      <c r="K71" s="623"/>
    </row>
    <row r="72" spans="1:11">
      <c r="A72" s="14"/>
      <c r="B72" s="1"/>
      <c r="C72" s="1"/>
      <c r="D72" s="1"/>
      <c r="E72" s="1"/>
      <c r="F72" s="1"/>
      <c r="G72" s="1"/>
      <c r="H72" s="1"/>
      <c r="I72" s="1"/>
      <c r="J72" s="1"/>
      <c r="K72" s="623"/>
    </row>
    <row r="73" spans="1:11">
      <c r="A73" s="14"/>
      <c r="B73" s="1"/>
      <c r="C73" s="1"/>
      <c r="D73" s="1"/>
      <c r="E73" s="1"/>
      <c r="F73" s="1"/>
      <c r="G73" s="1"/>
      <c r="H73" s="1"/>
      <c r="I73" s="1"/>
      <c r="J73" s="1"/>
      <c r="K73" s="623"/>
    </row>
    <row r="74" spans="1:11">
      <c r="A74" s="14"/>
      <c r="B74" s="1"/>
      <c r="C74" s="1"/>
      <c r="D74" s="1"/>
      <c r="E74" s="1"/>
      <c r="F74" s="1"/>
      <c r="G74" s="1"/>
      <c r="H74" s="1"/>
      <c r="I74" s="1"/>
      <c r="J74" s="1"/>
      <c r="K74" s="623"/>
    </row>
    <row r="75" spans="1:11" ht="20.100000000000001" customHeight="1">
      <c r="A75" s="14"/>
      <c r="B75" s="1"/>
      <c r="C75" s="1"/>
      <c r="D75" s="1"/>
      <c r="E75" s="1"/>
      <c r="F75" s="1"/>
      <c r="G75" s="1"/>
      <c r="H75" s="1"/>
      <c r="I75" s="1"/>
      <c r="J75" s="1"/>
      <c r="K75" s="623"/>
    </row>
    <row r="76" spans="1:11">
      <c r="A76" s="14"/>
      <c r="B76" s="1"/>
      <c r="C76" s="1"/>
      <c r="D76" s="1"/>
      <c r="E76" s="1"/>
      <c r="F76" s="1"/>
      <c r="G76" s="1"/>
      <c r="H76" s="1"/>
      <c r="I76" s="1"/>
      <c r="J76" s="1"/>
      <c r="K76" s="623"/>
    </row>
    <row r="77" spans="1:11" ht="20.100000000000001" customHeight="1">
      <c r="A77" s="14"/>
      <c r="B77" s="1"/>
      <c r="C77" s="1"/>
      <c r="D77" s="1"/>
      <c r="E77" s="1"/>
      <c r="F77" s="1"/>
      <c r="G77" s="1"/>
      <c r="H77" s="1"/>
      <c r="I77" s="1"/>
      <c r="J77" s="1"/>
      <c r="K77" s="623"/>
    </row>
    <row r="78" spans="1:11">
      <c r="A78" s="14"/>
      <c r="B78" s="1"/>
      <c r="C78" s="1"/>
      <c r="D78" s="1"/>
      <c r="E78" s="1"/>
      <c r="F78" s="1"/>
      <c r="G78" s="1"/>
      <c r="H78" s="1"/>
      <c r="I78" s="1"/>
      <c r="J78" s="1"/>
      <c r="K78" s="623"/>
    </row>
    <row r="79" spans="1:11">
      <c r="A79" s="14"/>
      <c r="B79" s="1"/>
      <c r="C79" s="1"/>
      <c r="D79" s="1"/>
      <c r="E79" s="1"/>
      <c r="F79" s="1"/>
      <c r="G79" s="1"/>
      <c r="H79" s="1"/>
      <c r="I79" s="1"/>
      <c r="J79" s="1"/>
      <c r="K79" s="623"/>
    </row>
    <row r="80" spans="1:11">
      <c r="A80" s="14"/>
      <c r="B80" s="1"/>
      <c r="C80" s="1"/>
      <c r="D80" s="1"/>
      <c r="E80" s="1"/>
      <c r="F80" s="1"/>
      <c r="G80" s="1"/>
      <c r="H80" s="1"/>
      <c r="I80" s="1"/>
      <c r="J80" s="1"/>
      <c r="K80" s="623"/>
    </row>
    <row r="81" spans="1:11">
      <c r="A81" s="14"/>
      <c r="B81" s="1"/>
      <c r="C81" s="1"/>
      <c r="D81" s="1"/>
      <c r="E81" s="1"/>
      <c r="F81" s="1"/>
      <c r="G81" s="1"/>
      <c r="H81" s="1"/>
      <c r="I81" s="1"/>
      <c r="J81" s="1"/>
      <c r="K81" s="623"/>
    </row>
    <row r="82" spans="1:11">
      <c r="A82" s="14"/>
      <c r="B82" s="1"/>
      <c r="C82" s="1"/>
      <c r="D82" s="1"/>
      <c r="E82" s="1"/>
      <c r="F82" s="1"/>
      <c r="G82" s="1"/>
      <c r="H82" s="1"/>
      <c r="I82" s="1"/>
      <c r="J82" s="1"/>
      <c r="K82" s="623"/>
    </row>
    <row r="83" spans="1:11" ht="20.100000000000001" customHeight="1">
      <c r="A83" s="14"/>
      <c r="B83" s="1"/>
      <c r="C83" s="1"/>
      <c r="D83" s="1"/>
      <c r="E83" s="1"/>
      <c r="F83" s="1"/>
      <c r="G83" s="1"/>
      <c r="H83" s="1"/>
      <c r="I83" s="1"/>
      <c r="J83" s="1"/>
      <c r="K83" s="623"/>
    </row>
    <row r="84" spans="1:11" ht="20.100000000000001" customHeight="1">
      <c r="A84" s="14"/>
      <c r="B84" s="1"/>
      <c r="C84" s="1"/>
      <c r="D84" s="1"/>
      <c r="E84" s="1"/>
      <c r="F84" s="1"/>
      <c r="G84" s="1"/>
      <c r="H84" s="1"/>
      <c r="I84" s="1"/>
      <c r="J84" s="1"/>
      <c r="K84" s="623"/>
    </row>
    <row r="85" spans="1:11" ht="20.100000000000001" customHeight="1">
      <c r="A85" s="14"/>
      <c r="B85" s="1"/>
      <c r="C85" s="1"/>
      <c r="D85" s="1"/>
      <c r="E85" s="1"/>
      <c r="F85" s="1"/>
      <c r="G85" s="1"/>
      <c r="H85" s="1"/>
      <c r="I85" s="1"/>
      <c r="J85" s="1"/>
      <c r="K85" s="623"/>
    </row>
    <row r="86" spans="1:11" ht="20.100000000000001" customHeight="1">
      <c r="A86" s="14"/>
      <c r="B86" s="1"/>
      <c r="C86" s="1"/>
      <c r="D86" s="1"/>
      <c r="E86" s="1"/>
      <c r="F86" s="1"/>
      <c r="G86" s="1"/>
      <c r="H86" s="1"/>
      <c r="I86" s="1"/>
      <c r="J86" s="1"/>
      <c r="K86" s="623"/>
    </row>
    <row r="87" spans="1:11" ht="20.100000000000001" customHeight="1">
      <c r="A87" s="14"/>
      <c r="B87" s="1"/>
      <c r="C87" s="1"/>
      <c r="D87" s="1"/>
      <c r="E87" s="1"/>
      <c r="F87" s="1"/>
      <c r="G87" s="1"/>
      <c r="H87" s="1"/>
      <c r="I87" s="1"/>
      <c r="J87" s="1"/>
      <c r="K87" s="623"/>
    </row>
    <row r="88" spans="1:11" ht="20.100000000000001" customHeight="1">
      <c r="A88" s="14"/>
      <c r="B88" s="1"/>
      <c r="C88" s="1"/>
      <c r="D88" s="1"/>
      <c r="E88" s="1"/>
      <c r="F88" s="1"/>
      <c r="G88" s="1"/>
      <c r="H88" s="1"/>
      <c r="I88" s="1"/>
      <c r="J88" s="1"/>
      <c r="K88" s="623"/>
    </row>
    <row r="89" spans="1:11" ht="20.100000000000001" customHeight="1">
      <c r="A89" s="14"/>
      <c r="B89" s="1"/>
      <c r="C89" s="1"/>
      <c r="D89" s="1"/>
      <c r="E89" s="1"/>
      <c r="F89" s="1"/>
      <c r="G89" s="1"/>
      <c r="H89" s="1"/>
      <c r="I89" s="1"/>
      <c r="J89" s="1"/>
      <c r="K89" s="623"/>
    </row>
    <row r="90" spans="1:11" ht="20.100000000000001" customHeight="1">
      <c r="A90" s="14"/>
      <c r="B90" s="1"/>
      <c r="C90" s="1"/>
      <c r="D90" s="1"/>
      <c r="E90" s="1"/>
      <c r="F90" s="1"/>
      <c r="G90" s="1"/>
      <c r="H90" s="1"/>
      <c r="I90" s="1"/>
      <c r="J90" s="1"/>
      <c r="K90" s="623"/>
    </row>
    <row r="91" spans="1:11">
      <c r="A91" s="14"/>
      <c r="B91" s="1"/>
      <c r="C91" s="1"/>
      <c r="D91" s="1"/>
      <c r="E91" s="1"/>
      <c r="F91" s="1"/>
      <c r="G91" s="1"/>
      <c r="H91" s="1"/>
      <c r="I91" s="1"/>
      <c r="J91" s="1"/>
      <c r="K91" s="623"/>
    </row>
    <row r="92" spans="1:11" ht="20.100000000000001" customHeight="1">
      <c r="A92" s="14"/>
      <c r="B92" s="1"/>
      <c r="C92" s="1"/>
      <c r="D92" s="1"/>
      <c r="E92" s="1"/>
      <c r="F92" s="1"/>
      <c r="G92" s="1"/>
      <c r="H92" s="1"/>
      <c r="I92" s="1"/>
      <c r="J92" s="1"/>
      <c r="K92" s="623"/>
    </row>
    <row r="93" spans="1:11">
      <c r="A93" s="14"/>
      <c r="B93" s="1"/>
      <c r="C93" s="1"/>
      <c r="D93" s="1"/>
      <c r="E93" s="1"/>
      <c r="F93" s="1"/>
      <c r="G93" s="1"/>
      <c r="H93" s="1"/>
      <c r="I93" s="1"/>
      <c r="J93" s="1"/>
      <c r="K93" s="623"/>
    </row>
    <row r="94" spans="1:11" ht="20.100000000000001" customHeight="1">
      <c r="A94" s="14"/>
      <c r="B94" s="1"/>
      <c r="C94" s="1"/>
      <c r="D94" s="1"/>
      <c r="E94" s="1"/>
      <c r="F94" s="1"/>
      <c r="G94" s="1"/>
      <c r="H94" s="1"/>
      <c r="I94" s="1"/>
      <c r="J94" s="1"/>
      <c r="K94" s="623"/>
    </row>
    <row r="95" spans="1:11">
      <c r="A95" s="14"/>
      <c r="B95" s="1"/>
      <c r="C95" s="1"/>
      <c r="D95" s="1"/>
      <c r="E95" s="1"/>
      <c r="F95" s="1"/>
      <c r="G95" s="1"/>
      <c r="H95" s="1"/>
      <c r="I95" s="1"/>
      <c r="J95" s="1"/>
      <c r="K95" s="623"/>
    </row>
    <row r="96" spans="1:11">
      <c r="A96" s="14"/>
      <c r="B96" s="1"/>
      <c r="C96" s="1"/>
      <c r="D96" s="1"/>
      <c r="E96" s="1"/>
      <c r="F96" s="1"/>
      <c r="G96" s="1"/>
      <c r="H96" s="1"/>
      <c r="I96" s="1"/>
      <c r="J96" s="1"/>
      <c r="K96" s="623"/>
    </row>
    <row r="97" spans="1:11">
      <c r="A97" s="14"/>
      <c r="B97" s="1"/>
      <c r="C97" s="1"/>
      <c r="D97" s="1"/>
      <c r="E97" s="1"/>
      <c r="F97" s="1"/>
      <c r="G97" s="1"/>
      <c r="H97" s="1"/>
      <c r="I97" s="1"/>
      <c r="J97" s="1"/>
      <c r="K97" s="623"/>
    </row>
    <row r="98" spans="1:11" ht="20.100000000000001" customHeight="1">
      <c r="A98" s="14"/>
      <c r="B98" s="1"/>
      <c r="C98" s="1"/>
      <c r="D98" s="1"/>
      <c r="E98" s="1"/>
      <c r="F98" s="1"/>
      <c r="G98" s="1"/>
      <c r="H98" s="1"/>
      <c r="I98" s="1"/>
      <c r="J98" s="1"/>
      <c r="K98" s="623"/>
    </row>
    <row r="99" spans="1:11" ht="20.100000000000001" customHeight="1">
      <c r="A99" s="14"/>
      <c r="B99" s="1"/>
      <c r="C99" s="1"/>
      <c r="D99" s="1"/>
      <c r="E99" s="1"/>
      <c r="F99" s="1"/>
      <c r="G99" s="1"/>
      <c r="H99" s="1"/>
      <c r="I99" s="1"/>
      <c r="J99" s="1"/>
      <c r="K99" s="623"/>
    </row>
    <row r="100" spans="1:11" ht="20.100000000000001" customHeight="1">
      <c r="A100" s="14"/>
      <c r="B100" s="1"/>
      <c r="C100" s="1"/>
      <c r="D100" s="1"/>
      <c r="E100" s="1"/>
      <c r="F100" s="1"/>
      <c r="G100" s="1"/>
      <c r="H100" s="1"/>
      <c r="I100" s="1"/>
      <c r="J100" s="1"/>
      <c r="K100" s="623"/>
    </row>
    <row r="101" spans="1:11" ht="20.100000000000001" customHeight="1">
      <c r="A101" s="14"/>
      <c r="B101" s="1"/>
      <c r="C101" s="1"/>
      <c r="D101" s="1"/>
      <c r="E101" s="1"/>
      <c r="F101" s="1"/>
      <c r="G101" s="1"/>
      <c r="H101" s="1"/>
      <c r="I101" s="1"/>
      <c r="J101" s="1"/>
      <c r="K101" s="623"/>
    </row>
    <row r="102" spans="1:11">
      <c r="A102" s="14"/>
      <c r="B102" s="1"/>
      <c r="C102" s="1"/>
      <c r="D102" s="1"/>
      <c r="E102" s="1"/>
      <c r="F102" s="1"/>
      <c r="G102" s="1"/>
      <c r="H102" s="1"/>
      <c r="I102" s="1"/>
      <c r="J102" s="1"/>
      <c r="K102" s="623"/>
    </row>
    <row r="103" spans="1:11">
      <c r="A103" s="14"/>
      <c r="B103" s="1"/>
      <c r="C103" s="1"/>
      <c r="D103" s="1"/>
      <c r="E103" s="1"/>
      <c r="F103" s="1"/>
      <c r="G103" s="1"/>
      <c r="H103" s="1"/>
      <c r="I103" s="1"/>
      <c r="J103" s="1"/>
      <c r="K103" s="623"/>
    </row>
    <row r="104" spans="1:11">
      <c r="A104" s="14"/>
      <c r="B104" s="1"/>
      <c r="C104" s="1"/>
      <c r="D104" s="1"/>
      <c r="E104" s="1"/>
      <c r="F104" s="1"/>
      <c r="G104" s="1"/>
      <c r="H104" s="1"/>
      <c r="I104" s="1"/>
      <c r="J104" s="1"/>
      <c r="K104" s="623"/>
    </row>
    <row r="105" spans="1:11" ht="20.100000000000001" customHeight="1">
      <c r="A105" s="14"/>
      <c r="B105" s="1"/>
      <c r="C105" s="1"/>
      <c r="D105" s="1"/>
      <c r="E105" s="1"/>
      <c r="F105" s="1"/>
      <c r="G105" s="1"/>
      <c r="H105" s="1"/>
      <c r="I105" s="1"/>
      <c r="J105" s="1"/>
      <c r="K105" s="623"/>
    </row>
    <row r="106" spans="1:11">
      <c r="A106" s="14"/>
      <c r="B106" s="1"/>
      <c r="C106" s="1"/>
      <c r="D106" s="1"/>
      <c r="E106" s="1"/>
      <c r="F106" s="1"/>
      <c r="G106" s="1"/>
      <c r="H106" s="1"/>
      <c r="I106" s="1"/>
      <c r="J106" s="1"/>
      <c r="K106" s="623"/>
    </row>
    <row r="107" spans="1:11">
      <c r="A107" s="14"/>
      <c r="B107" s="1"/>
      <c r="C107" s="1"/>
      <c r="D107" s="1"/>
      <c r="E107" s="1"/>
      <c r="F107" s="1"/>
      <c r="G107" s="1"/>
      <c r="H107" s="1"/>
      <c r="I107" s="1"/>
      <c r="J107" s="1"/>
      <c r="K107" s="623"/>
    </row>
    <row r="108" spans="1:11">
      <c r="A108" s="14"/>
      <c r="B108" s="1"/>
      <c r="C108" s="1"/>
      <c r="D108" s="1"/>
      <c r="E108" s="1"/>
      <c r="F108" s="1"/>
      <c r="G108" s="1"/>
      <c r="H108" s="1"/>
      <c r="I108" s="1"/>
      <c r="J108" s="1"/>
      <c r="K108" s="623"/>
    </row>
    <row r="109" spans="1:11" ht="20.100000000000001" customHeight="1">
      <c r="A109" s="14"/>
      <c r="B109" s="1"/>
      <c r="C109" s="1"/>
      <c r="D109" s="1"/>
      <c r="E109" s="1"/>
      <c r="F109" s="1"/>
      <c r="G109" s="1"/>
      <c r="H109" s="1"/>
      <c r="I109" s="1"/>
      <c r="J109" s="1"/>
      <c r="K109" s="623"/>
    </row>
    <row r="110" spans="1:11" ht="20.100000000000001" customHeight="1">
      <c r="A110" s="14"/>
      <c r="B110" s="1"/>
      <c r="C110" s="1"/>
      <c r="D110" s="1"/>
      <c r="E110" s="1"/>
      <c r="F110" s="1"/>
      <c r="G110" s="1"/>
      <c r="H110" s="1"/>
      <c r="I110" s="1"/>
      <c r="J110" s="1"/>
      <c r="K110" s="623"/>
    </row>
    <row r="111" spans="1:11">
      <c r="A111" s="14"/>
      <c r="B111" s="1"/>
      <c r="C111" s="1"/>
      <c r="D111" s="1"/>
      <c r="E111" s="1"/>
      <c r="F111" s="1"/>
      <c r="G111" s="1"/>
      <c r="H111" s="1"/>
      <c r="I111" s="1"/>
      <c r="J111" s="1"/>
      <c r="K111" s="623"/>
    </row>
    <row r="112" spans="1:11">
      <c r="A112" s="14"/>
      <c r="B112" s="1"/>
      <c r="C112" s="1"/>
      <c r="D112" s="1"/>
      <c r="E112" s="1"/>
      <c r="F112" s="1"/>
      <c r="G112" s="1"/>
      <c r="H112" s="1"/>
      <c r="I112" s="1"/>
      <c r="J112" s="1"/>
      <c r="K112" s="623"/>
    </row>
    <row r="113" spans="1:11">
      <c r="A113" s="14"/>
      <c r="B113" s="1"/>
      <c r="C113" s="1"/>
      <c r="D113" s="1"/>
      <c r="E113" s="1"/>
      <c r="F113" s="1"/>
      <c r="G113" s="1"/>
      <c r="H113" s="1"/>
      <c r="I113" s="1"/>
      <c r="J113" s="1"/>
      <c r="K113" s="623"/>
    </row>
    <row r="114" spans="1:11">
      <c r="A114" s="14"/>
      <c r="B114" s="1"/>
      <c r="C114" s="1"/>
      <c r="D114" s="1"/>
      <c r="E114" s="1"/>
      <c r="F114" s="1"/>
      <c r="G114" s="1"/>
      <c r="H114" s="1"/>
      <c r="I114" s="1"/>
      <c r="J114" s="1"/>
      <c r="K114" s="623"/>
    </row>
    <row r="115" spans="1:11">
      <c r="A115" s="14"/>
      <c r="B115" s="1"/>
      <c r="C115" s="1"/>
      <c r="D115" s="1"/>
      <c r="E115" s="1"/>
      <c r="F115" s="1"/>
      <c r="G115" s="1"/>
      <c r="H115" s="1"/>
      <c r="I115" s="1"/>
      <c r="J115" s="1"/>
      <c r="K115" s="623"/>
    </row>
    <row r="116" spans="1:11">
      <c r="A116" s="14"/>
      <c r="B116" s="1"/>
      <c r="C116" s="1"/>
      <c r="D116" s="1"/>
      <c r="E116" s="1"/>
      <c r="F116" s="1"/>
      <c r="G116" s="1"/>
      <c r="H116" s="1"/>
      <c r="I116" s="1"/>
      <c r="J116" s="1"/>
      <c r="K116" s="623"/>
    </row>
    <row r="117" spans="1:11" ht="20.100000000000001" customHeight="1">
      <c r="A117" s="14"/>
      <c r="B117" s="1"/>
      <c r="C117" s="1"/>
      <c r="D117" s="1"/>
      <c r="E117" s="1"/>
      <c r="F117" s="1"/>
      <c r="G117" s="1"/>
      <c r="H117" s="1"/>
      <c r="I117" s="1"/>
      <c r="J117" s="1"/>
      <c r="K117" s="623"/>
    </row>
    <row r="118" spans="1:11" ht="20.100000000000001" customHeight="1">
      <c r="A118" s="14"/>
      <c r="B118" s="1"/>
      <c r="C118" s="1"/>
      <c r="D118" s="1"/>
      <c r="E118" s="1"/>
      <c r="F118" s="1"/>
      <c r="G118" s="1"/>
      <c r="H118" s="1"/>
      <c r="I118" s="1"/>
      <c r="J118" s="1"/>
      <c r="K118" s="623"/>
    </row>
    <row r="119" spans="1:11" ht="20.100000000000001" customHeight="1">
      <c r="A119" s="14"/>
      <c r="B119" s="1"/>
      <c r="C119" s="1"/>
      <c r="D119" s="1"/>
      <c r="E119" s="1"/>
      <c r="F119" s="1"/>
      <c r="G119" s="1"/>
      <c r="H119" s="1"/>
      <c r="I119" s="1"/>
      <c r="J119" s="1"/>
      <c r="K119" s="623"/>
    </row>
    <row r="120" spans="1:11" ht="20.100000000000001" customHeight="1">
      <c r="A120" s="14"/>
      <c r="B120" s="1"/>
      <c r="C120" s="1"/>
      <c r="D120" s="1"/>
      <c r="E120" s="1"/>
      <c r="F120" s="1"/>
      <c r="G120" s="1"/>
      <c r="H120" s="1"/>
      <c r="I120" s="1"/>
      <c r="J120" s="1"/>
      <c r="K120" s="623"/>
    </row>
    <row r="121" spans="1:11">
      <c r="A121" s="14"/>
      <c r="B121" s="1"/>
      <c r="C121" s="1"/>
      <c r="D121" s="1"/>
      <c r="E121" s="1"/>
      <c r="F121" s="1"/>
      <c r="G121" s="1"/>
      <c r="H121" s="1"/>
      <c r="I121" s="1"/>
      <c r="J121" s="1"/>
      <c r="K121" s="623"/>
    </row>
    <row r="122" spans="1:11" ht="20.100000000000001" customHeight="1">
      <c r="A122" s="14"/>
      <c r="B122" s="1"/>
      <c r="C122" s="1"/>
      <c r="D122" s="1"/>
      <c r="E122" s="1"/>
      <c r="F122" s="1"/>
      <c r="G122" s="1"/>
      <c r="H122" s="1"/>
      <c r="I122" s="1"/>
      <c r="J122" s="1"/>
      <c r="K122" s="623"/>
    </row>
    <row r="123" spans="1:11" ht="20.100000000000001" customHeight="1">
      <c r="A123" s="14"/>
      <c r="B123" s="1"/>
      <c r="C123" s="1"/>
      <c r="D123" s="1"/>
      <c r="E123" s="1"/>
      <c r="F123" s="1"/>
      <c r="G123" s="1"/>
      <c r="H123" s="1"/>
      <c r="I123" s="1"/>
      <c r="J123" s="1"/>
      <c r="K123" s="623"/>
    </row>
    <row r="124" spans="1:11" ht="20.100000000000001" customHeight="1">
      <c r="A124" s="14"/>
      <c r="B124" s="1"/>
      <c r="C124" s="1"/>
      <c r="D124" s="1"/>
      <c r="E124" s="1"/>
      <c r="F124" s="1"/>
      <c r="G124" s="1"/>
      <c r="H124" s="1"/>
      <c r="I124" s="1"/>
      <c r="J124" s="1"/>
      <c r="K124" s="623"/>
    </row>
    <row r="125" spans="1:11" ht="20.100000000000001" customHeight="1">
      <c r="A125" s="14"/>
      <c r="B125" s="1"/>
      <c r="C125" s="1"/>
      <c r="D125" s="1"/>
      <c r="E125" s="1"/>
      <c r="F125" s="1"/>
      <c r="G125" s="1"/>
      <c r="H125" s="1"/>
      <c r="I125" s="1"/>
      <c r="J125" s="1"/>
      <c r="K125" s="623"/>
    </row>
    <row r="126" spans="1:11" ht="20.100000000000001" customHeight="1">
      <c r="A126" s="14"/>
      <c r="B126" s="1"/>
      <c r="C126" s="1"/>
      <c r="D126" s="1"/>
      <c r="E126" s="1"/>
      <c r="F126" s="1"/>
      <c r="G126" s="1"/>
      <c r="H126" s="1"/>
      <c r="I126" s="1"/>
      <c r="J126" s="1"/>
      <c r="K126" s="623"/>
    </row>
    <row r="127" spans="1:11" ht="20.100000000000001" customHeight="1">
      <c r="A127" s="14"/>
      <c r="B127" s="1"/>
      <c r="C127" s="1"/>
      <c r="D127" s="1"/>
      <c r="E127" s="1"/>
      <c r="F127" s="1"/>
      <c r="G127" s="1"/>
      <c r="H127" s="1"/>
      <c r="I127" s="1"/>
      <c r="J127" s="1"/>
      <c r="K127" s="623"/>
    </row>
    <row r="128" spans="1:11" ht="20.100000000000001" customHeight="1">
      <c r="A128" s="14"/>
      <c r="B128" s="1"/>
      <c r="C128" s="1"/>
      <c r="D128" s="1"/>
      <c r="E128" s="1"/>
      <c r="F128" s="1"/>
      <c r="G128" s="1"/>
      <c r="H128" s="1"/>
      <c r="I128" s="1"/>
      <c r="J128" s="1"/>
      <c r="K128" s="623"/>
    </row>
    <row r="129" spans="1:11" ht="20.100000000000001" customHeight="1">
      <c r="A129" s="14"/>
      <c r="B129" s="1"/>
      <c r="C129" s="1"/>
      <c r="D129" s="1"/>
      <c r="E129" s="1"/>
      <c r="F129" s="1"/>
      <c r="G129" s="1"/>
      <c r="H129" s="1"/>
      <c r="I129" s="1"/>
      <c r="J129" s="1"/>
      <c r="K129" s="623"/>
    </row>
    <row r="130" spans="1:11">
      <c r="A130" s="14"/>
      <c r="B130" s="1"/>
      <c r="C130" s="1"/>
      <c r="D130" s="1"/>
      <c r="E130" s="1"/>
      <c r="F130" s="1"/>
      <c r="G130" s="1"/>
      <c r="H130" s="1"/>
      <c r="I130" s="1"/>
      <c r="J130" s="1"/>
      <c r="K130" s="623"/>
    </row>
    <row r="131" spans="1:11" ht="20.100000000000001" customHeight="1">
      <c r="A131" s="14"/>
      <c r="B131" s="1"/>
      <c r="C131" s="1"/>
      <c r="D131" s="1"/>
      <c r="E131" s="1"/>
      <c r="F131" s="1"/>
      <c r="G131" s="1"/>
      <c r="H131" s="1"/>
      <c r="I131" s="1"/>
      <c r="J131" s="1"/>
      <c r="K131" s="623"/>
    </row>
    <row r="132" spans="1:11">
      <c r="A132" s="14"/>
      <c r="B132" s="1"/>
      <c r="C132" s="1"/>
      <c r="D132" s="1"/>
      <c r="E132" s="1"/>
      <c r="F132" s="1"/>
      <c r="G132" s="1"/>
      <c r="H132" s="1"/>
      <c r="I132" s="1"/>
      <c r="J132" s="1"/>
      <c r="K132" s="623"/>
    </row>
    <row r="133" spans="1:11">
      <c r="A133" s="14"/>
      <c r="B133" s="1"/>
      <c r="C133" s="1"/>
      <c r="D133" s="1"/>
      <c r="E133" s="1"/>
      <c r="F133" s="1"/>
      <c r="G133" s="1"/>
      <c r="H133" s="1"/>
      <c r="I133" s="1"/>
      <c r="J133" s="1"/>
      <c r="K133" s="623"/>
    </row>
    <row r="134" spans="1:11">
      <c r="A134" s="14"/>
    </row>
    <row r="135" spans="1:11">
      <c r="A135" s="14"/>
    </row>
    <row r="136" spans="1:11">
      <c r="A136" s="14"/>
    </row>
    <row r="137" spans="1:11">
      <c r="A137" s="14"/>
    </row>
    <row r="138" spans="1:11">
      <c r="A138" s="14"/>
    </row>
    <row r="139" spans="1:11">
      <c r="A139" s="14"/>
    </row>
    <row r="140" spans="1:11">
      <c r="A140" s="14"/>
    </row>
    <row r="141" spans="1:11">
      <c r="A141" s="14"/>
    </row>
    <row r="142" spans="1:11">
      <c r="A142" s="14"/>
    </row>
    <row r="143" spans="1:11">
      <c r="A143" s="14"/>
    </row>
    <row r="144" spans="1:11">
      <c r="A144" s="14"/>
    </row>
    <row r="145" spans="1:1">
      <c r="A145" s="14"/>
    </row>
    <row r="146" spans="1:1">
      <c r="A146" s="14"/>
    </row>
    <row r="147" spans="1:1">
      <c r="A147" s="14"/>
    </row>
    <row r="148" spans="1:1">
      <c r="A148" s="14"/>
    </row>
    <row r="149" spans="1:1">
      <c r="A149" s="14"/>
    </row>
    <row r="150" spans="1:1">
      <c r="A150" s="14"/>
    </row>
    <row r="151" spans="1:1">
      <c r="A151" s="14"/>
    </row>
    <row r="152" spans="1:1">
      <c r="A152" s="14"/>
    </row>
    <row r="153" spans="1:1">
      <c r="A153" s="14"/>
    </row>
    <row r="154" spans="1:1">
      <c r="A154" s="14"/>
    </row>
    <row r="155" spans="1:1">
      <c r="A155" s="14"/>
    </row>
    <row r="156" spans="1:1">
      <c r="A156" s="14"/>
    </row>
    <row r="157" spans="1:1">
      <c r="A157" s="14"/>
    </row>
    <row r="158" spans="1:1">
      <c r="A158" s="14"/>
    </row>
    <row r="159" spans="1:1">
      <c r="A159" s="14"/>
    </row>
    <row r="160" spans="1:1">
      <c r="A160" s="14"/>
    </row>
  </sheetData>
  <autoFilter ref="B6:B156"/>
  <customSheetViews>
    <customSheetView guid="{0844CA05-8743-4C94-A064-2B8F7267080E}" showAutoFilter="1">
      <pane ySplit="6" topLeftCell="A27" activePane="bottomLeft" state="frozen"/>
      <selection pane="bottomLeft" activeCell="R33" sqref="R33"/>
      <pageMargins left="0.75" right="0.75" top="1" bottom="1" header="0.5" footer="0.5"/>
      <pageSetup paperSize="9" orientation="portrait" r:id="rId1"/>
      <headerFooter alignWithMargins="0"/>
      <autoFilter ref="B1"/>
    </customSheetView>
    <customSheetView guid="{257C13E9-7F11-4D3D-B195-760B62ED7EA1}" showAutoFilter="1">
      <pane ySplit="6" topLeftCell="A27" activePane="bottomLeft" state="frozen"/>
      <selection pane="bottomLeft" activeCell="R33" sqref="R33"/>
      <pageMargins left="0.75" right="0.75" top="1" bottom="1" header="0.5" footer="0.5"/>
      <pageSetup paperSize="9" orientation="portrait" r:id="rId2"/>
      <headerFooter alignWithMargins="0"/>
      <autoFilter ref="B1"/>
    </customSheetView>
    <customSheetView guid="{7009FCE3-6810-450D-8A6C-9CEA3E9B616C}" showAutoFilter="1">
      <pane ySplit="5" topLeftCell="A27" activePane="bottomLeft" state="frozen"/>
      <selection pane="bottomLeft" activeCell="R33" sqref="R33"/>
      <pageMargins left="0.75" right="0.75" top="1" bottom="1" header="0.5" footer="0.5"/>
      <pageSetup paperSize="9" orientation="portrait" r:id="rId3"/>
      <headerFooter alignWithMargins="0"/>
      <autoFilter ref="B1"/>
    </customSheetView>
  </customSheetViews>
  <mergeCells count="38">
    <mergeCell ref="C4:F4"/>
    <mergeCell ref="G4:H4"/>
    <mergeCell ref="A9:A10"/>
    <mergeCell ref="C37:J37"/>
    <mergeCell ref="C35:J35"/>
    <mergeCell ref="C5:F5"/>
    <mergeCell ref="C15:J15"/>
    <mergeCell ref="C11:J11"/>
    <mergeCell ref="G5:H5"/>
    <mergeCell ref="C12:J12"/>
    <mergeCell ref="C34:J34"/>
    <mergeCell ref="C10:J10"/>
    <mergeCell ref="C19:J19"/>
    <mergeCell ref="C17:J17"/>
    <mergeCell ref="C16:J16"/>
    <mergeCell ref="I5:J5"/>
    <mergeCell ref="C23:J23"/>
    <mergeCell ref="A28:A31"/>
    <mergeCell ref="C30:J30"/>
    <mergeCell ref="C28:J28"/>
    <mergeCell ref="C31:J31"/>
    <mergeCell ref="C24:J24"/>
    <mergeCell ref="C3:F3"/>
    <mergeCell ref="I4:J4"/>
    <mergeCell ref="A5:B5"/>
    <mergeCell ref="A1:L1"/>
    <mergeCell ref="A2:B2"/>
    <mergeCell ref="C2:F2"/>
    <mergeCell ref="G2:H2"/>
    <mergeCell ref="I2:J2"/>
    <mergeCell ref="K2:L2"/>
    <mergeCell ref="K3:L3"/>
    <mergeCell ref="K4:L4"/>
    <mergeCell ref="K5:L5"/>
    <mergeCell ref="A3:B3"/>
    <mergeCell ref="I3:J3"/>
    <mergeCell ref="G3:H3"/>
    <mergeCell ref="A4:B4"/>
  </mergeCells>
  <phoneticPr fontId="4" type="noConversion"/>
  <hyperlinks>
    <hyperlink ref="B24" r:id="rId4"/>
  </hyperlinks>
  <pageMargins left="0.75" right="0.75" top="1" bottom="1" header="0.5" footer="0.5"/>
  <pageSetup paperSize="9" orientation="portrait" r:id="rId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0000"/>
  </sheetPr>
  <dimension ref="A1:M154"/>
  <sheetViews>
    <sheetView workbookViewId="0">
      <pane xSplit="1" ySplit="6" topLeftCell="B35" activePane="bottomRight" state="frozen"/>
      <selection pane="topRight" activeCell="B1" sqref="B1"/>
      <selection pane="bottomLeft" activeCell="A7" sqref="A7"/>
      <selection pane="bottomRight" activeCell="K43" sqref="K43"/>
    </sheetView>
  </sheetViews>
  <sheetFormatPr defaultRowHeight="15.75"/>
  <cols>
    <col min="1" max="1" width="11" style="53" customWidth="1"/>
    <col min="2" max="9" width="10.140625" style="16" customWidth="1"/>
    <col min="10" max="10" width="11.140625" style="16" customWidth="1"/>
    <col min="11" max="11" width="23.28515625" style="597" customWidth="1"/>
    <col min="12" max="12" width="43.85546875" style="42" customWidth="1"/>
    <col min="13" max="16384" width="9.140625" style="6"/>
  </cols>
  <sheetData>
    <row r="1" spans="1:13" s="3" customFormat="1" ht="30.75" customHeight="1" thickTop="1">
      <c r="A1" s="829" t="s">
        <v>456</v>
      </c>
      <c r="B1" s="830"/>
      <c r="C1" s="830"/>
      <c r="D1" s="830"/>
      <c r="E1" s="830"/>
      <c r="F1" s="830"/>
      <c r="G1" s="830"/>
      <c r="H1" s="830"/>
      <c r="I1" s="830"/>
      <c r="J1" s="830"/>
      <c r="K1" s="830"/>
      <c r="L1" s="831"/>
      <c r="M1" s="2"/>
    </row>
    <row r="2" spans="1:13" ht="20.25" customHeight="1">
      <c r="A2" s="823" t="s">
        <v>157</v>
      </c>
      <c r="B2" s="824"/>
      <c r="C2" s="820">
        <f>+(30+119+82)*25</f>
        <v>5775</v>
      </c>
      <c r="D2" s="821"/>
      <c r="E2" s="821"/>
      <c r="F2" s="822"/>
      <c r="G2" s="914"/>
      <c r="H2" s="915"/>
      <c r="I2" s="816" t="s">
        <v>158</v>
      </c>
      <c r="J2" s="817"/>
      <c r="K2" s="825"/>
      <c r="L2" s="826"/>
      <c r="M2" s="5"/>
    </row>
    <row r="3" spans="1:13" ht="20.25" customHeight="1">
      <c r="A3" s="823" t="s">
        <v>159</v>
      </c>
      <c r="B3" s="824"/>
      <c r="C3" s="820"/>
      <c r="D3" s="821"/>
      <c r="E3" s="821"/>
      <c r="F3" s="822"/>
      <c r="G3" s="844"/>
      <c r="H3" s="845"/>
      <c r="I3" s="816" t="s">
        <v>160</v>
      </c>
      <c r="J3" s="817"/>
      <c r="K3" s="825"/>
      <c r="L3" s="826"/>
      <c r="M3" s="5"/>
    </row>
    <row r="4" spans="1:13" ht="20.25" customHeight="1">
      <c r="A4" s="823" t="s">
        <v>161</v>
      </c>
      <c r="B4" s="824"/>
      <c r="C4" s="820" t="s">
        <v>172</v>
      </c>
      <c r="D4" s="821"/>
      <c r="E4" s="821"/>
      <c r="F4" s="822"/>
      <c r="G4" s="914"/>
      <c r="H4" s="915"/>
      <c r="I4" s="816" t="s">
        <v>162</v>
      </c>
      <c r="J4" s="817"/>
      <c r="K4" s="827" t="s">
        <v>190</v>
      </c>
      <c r="L4" s="828"/>
      <c r="M4" s="5"/>
    </row>
    <row r="5" spans="1:13" ht="96" customHeight="1" thickBot="1">
      <c r="A5" s="849" t="s">
        <v>163</v>
      </c>
      <c r="B5" s="850"/>
      <c r="C5" s="846" t="s">
        <v>825</v>
      </c>
      <c r="D5" s="847"/>
      <c r="E5" s="847"/>
      <c r="F5" s="848"/>
      <c r="G5" s="54"/>
      <c r="H5" s="55"/>
      <c r="I5" s="963" t="s">
        <v>255</v>
      </c>
      <c r="J5" s="964"/>
      <c r="K5" s="978" t="s">
        <v>1463</v>
      </c>
      <c r="L5" s="979"/>
      <c r="M5" s="5"/>
    </row>
    <row r="6" spans="1:13" s="3" customFormat="1" ht="39" customHeight="1" thickTop="1" thickBot="1">
      <c r="A6" s="8" t="s">
        <v>0</v>
      </c>
      <c r="B6" s="9" t="s">
        <v>1</v>
      </c>
      <c r="C6" s="9" t="s">
        <v>2</v>
      </c>
      <c r="D6" s="9" t="s">
        <v>3</v>
      </c>
      <c r="E6" s="9" t="s">
        <v>4</v>
      </c>
      <c r="F6" s="9" t="s">
        <v>5</v>
      </c>
      <c r="G6" s="9" t="s">
        <v>6</v>
      </c>
      <c r="H6" s="9" t="s">
        <v>7</v>
      </c>
      <c r="I6" s="9" t="s">
        <v>8</v>
      </c>
      <c r="J6" s="9" t="s">
        <v>9</v>
      </c>
      <c r="K6" s="692" t="s">
        <v>1458</v>
      </c>
      <c r="L6" s="10" t="s">
        <v>10</v>
      </c>
      <c r="M6" s="2"/>
    </row>
    <row r="7" spans="1:13" ht="20.100000000000001" customHeight="1" thickTop="1">
      <c r="A7" s="11">
        <v>40551</v>
      </c>
      <c r="B7" s="12" t="s">
        <v>20</v>
      </c>
      <c r="C7" s="842" t="s">
        <v>21</v>
      </c>
      <c r="D7" s="842"/>
      <c r="E7" s="842"/>
      <c r="F7" s="842"/>
      <c r="G7" s="842"/>
      <c r="H7" s="842"/>
      <c r="I7" s="842"/>
      <c r="J7" s="842"/>
      <c r="K7" s="569"/>
      <c r="L7" s="170"/>
    </row>
    <row r="8" spans="1:13" ht="20.100000000000001" customHeight="1">
      <c r="A8" s="14">
        <v>40601</v>
      </c>
      <c r="B8" s="1" t="s">
        <v>11</v>
      </c>
      <c r="C8" s="16">
        <v>140</v>
      </c>
      <c r="D8" s="16">
        <v>56</v>
      </c>
      <c r="E8" s="16">
        <v>60</v>
      </c>
      <c r="F8" s="16">
        <v>5</v>
      </c>
      <c r="G8" s="16">
        <v>160</v>
      </c>
      <c r="L8" s="42" t="s">
        <v>33</v>
      </c>
    </row>
    <row r="9" spans="1:13" ht="20.100000000000001" customHeight="1">
      <c r="A9" s="14">
        <v>40614</v>
      </c>
      <c r="B9" s="1" t="s">
        <v>116</v>
      </c>
      <c r="H9" s="16">
        <v>3220</v>
      </c>
      <c r="I9" s="16">
        <v>95</v>
      </c>
      <c r="L9" s="42" t="s">
        <v>34</v>
      </c>
    </row>
    <row r="10" spans="1:13" ht="42.75" customHeight="1">
      <c r="A10" s="14">
        <v>40688</v>
      </c>
      <c r="B10" s="1" t="s">
        <v>20</v>
      </c>
      <c r="C10" s="843" t="s">
        <v>826</v>
      </c>
      <c r="D10" s="843"/>
      <c r="E10" s="843"/>
      <c r="F10" s="843"/>
      <c r="G10" s="843"/>
      <c r="H10" s="843"/>
      <c r="I10" s="843"/>
      <c r="J10" s="843"/>
      <c r="K10" s="570"/>
    </row>
    <row r="11" spans="1:13" ht="20.100000000000001" customHeight="1">
      <c r="A11" s="14">
        <v>40696</v>
      </c>
      <c r="B11" s="1" t="s">
        <v>11</v>
      </c>
      <c r="C11" s="16">
        <v>225</v>
      </c>
      <c r="D11" s="16">
        <v>90</v>
      </c>
      <c r="E11" s="16">
        <v>60</v>
      </c>
      <c r="G11" s="16">
        <v>130</v>
      </c>
      <c r="L11" s="42" t="s">
        <v>827</v>
      </c>
    </row>
    <row r="12" spans="1:13" ht="20.100000000000001" customHeight="1">
      <c r="A12" s="14">
        <v>40746</v>
      </c>
      <c r="B12" s="1" t="s">
        <v>116</v>
      </c>
      <c r="H12" s="16">
        <v>3710</v>
      </c>
      <c r="I12" s="16">
        <v>77</v>
      </c>
      <c r="L12" s="42" t="s">
        <v>73</v>
      </c>
    </row>
    <row r="13" spans="1:13" ht="29.25" customHeight="1">
      <c r="A13" s="14">
        <v>40753</v>
      </c>
      <c r="B13" s="1" t="s">
        <v>20</v>
      </c>
      <c r="C13" s="843" t="s">
        <v>87</v>
      </c>
      <c r="D13" s="843"/>
      <c r="E13" s="843"/>
      <c r="F13" s="843"/>
      <c r="G13" s="843"/>
      <c r="H13" s="843"/>
      <c r="I13" s="843"/>
      <c r="J13" s="843"/>
      <c r="K13" s="570"/>
    </row>
    <row r="14" spans="1:13" ht="30" customHeight="1">
      <c r="A14" s="14">
        <v>40755</v>
      </c>
      <c r="B14" s="1" t="s">
        <v>20</v>
      </c>
      <c r="C14" s="843" t="s">
        <v>89</v>
      </c>
      <c r="D14" s="843"/>
      <c r="E14" s="843"/>
      <c r="F14" s="843"/>
      <c r="G14" s="843"/>
      <c r="H14" s="843"/>
      <c r="I14" s="843"/>
      <c r="J14" s="843"/>
      <c r="K14" s="570"/>
    </row>
    <row r="15" spans="1:13" ht="64.5" customHeight="1">
      <c r="A15" s="14">
        <v>40768</v>
      </c>
      <c r="B15" s="1" t="s">
        <v>27</v>
      </c>
      <c r="C15" s="843" t="s">
        <v>828</v>
      </c>
      <c r="D15" s="843"/>
      <c r="E15" s="843"/>
      <c r="F15" s="843"/>
      <c r="G15" s="843"/>
      <c r="H15" s="843"/>
      <c r="I15" s="843"/>
      <c r="J15" s="843"/>
      <c r="K15" s="716" t="s">
        <v>1052</v>
      </c>
      <c r="L15" s="273" t="s">
        <v>1052</v>
      </c>
    </row>
    <row r="16" spans="1:13" ht="20.100000000000001" customHeight="1">
      <c r="A16" s="14">
        <v>40790</v>
      </c>
      <c r="B16" s="1" t="s">
        <v>30</v>
      </c>
      <c r="C16" s="954" t="s">
        <v>93</v>
      </c>
      <c r="D16" s="954"/>
      <c r="E16" s="954"/>
      <c r="F16" s="954"/>
      <c r="G16" s="954"/>
      <c r="H16" s="954"/>
      <c r="I16" s="954"/>
      <c r="J16" s="954"/>
    </row>
    <row r="17" spans="1:12" ht="20.100000000000001" customHeight="1">
      <c r="A17" s="14">
        <v>40800</v>
      </c>
      <c r="B17" s="1" t="s">
        <v>11</v>
      </c>
      <c r="C17" s="16">
        <v>205</v>
      </c>
      <c r="D17" s="16">
        <v>62</v>
      </c>
      <c r="E17" s="16">
        <v>70</v>
      </c>
      <c r="F17" s="16" t="s">
        <v>63</v>
      </c>
      <c r="G17" s="16">
        <v>160</v>
      </c>
      <c r="L17" s="42" t="s">
        <v>829</v>
      </c>
    </row>
    <row r="18" spans="1:12" ht="20.100000000000001" customHeight="1" thickBot="1">
      <c r="A18" s="17">
        <v>40811</v>
      </c>
      <c r="B18" s="18" t="s">
        <v>20</v>
      </c>
      <c r="C18" s="980" t="s">
        <v>21</v>
      </c>
      <c r="D18" s="981"/>
      <c r="E18" s="981"/>
      <c r="F18" s="981"/>
      <c r="G18" s="981"/>
      <c r="H18" s="981"/>
      <c r="I18" s="981"/>
      <c r="J18" s="982"/>
      <c r="K18" s="612"/>
      <c r="L18" s="155"/>
    </row>
    <row r="19" spans="1:12" ht="74.25" customHeight="1" thickTop="1">
      <c r="A19" s="67">
        <v>40959</v>
      </c>
      <c r="B19" s="68" t="s">
        <v>23</v>
      </c>
      <c r="C19" s="977" t="s">
        <v>830</v>
      </c>
      <c r="D19" s="966"/>
      <c r="E19" s="966"/>
      <c r="F19" s="966"/>
      <c r="G19" s="966"/>
      <c r="H19" s="966"/>
      <c r="I19" s="966"/>
      <c r="J19" s="967"/>
      <c r="K19" s="717" t="s">
        <v>1053</v>
      </c>
      <c r="L19" s="275" t="s">
        <v>1053</v>
      </c>
    </row>
    <row r="20" spans="1:12" ht="20.100000000000001" customHeight="1">
      <c r="A20" s="14">
        <v>40968</v>
      </c>
      <c r="B20" s="1" t="s">
        <v>116</v>
      </c>
      <c r="J20" s="16">
        <v>1015</v>
      </c>
      <c r="L20" s="57" t="s">
        <v>113</v>
      </c>
    </row>
    <row r="21" spans="1:12" ht="66" customHeight="1">
      <c r="A21" s="14">
        <v>40983</v>
      </c>
      <c r="B21" s="1" t="s">
        <v>27</v>
      </c>
      <c r="C21" s="974" t="s">
        <v>831</v>
      </c>
      <c r="D21" s="975"/>
      <c r="E21" s="975"/>
      <c r="F21" s="975"/>
      <c r="G21" s="975"/>
      <c r="H21" s="975"/>
      <c r="I21" s="975"/>
      <c r="J21" s="976"/>
      <c r="K21" s="611"/>
    </row>
    <row r="22" spans="1:12" ht="20.100000000000001" customHeight="1">
      <c r="A22" s="856">
        <v>41000</v>
      </c>
      <c r="B22" s="1" t="s">
        <v>11</v>
      </c>
      <c r="C22" s="16">
        <v>135</v>
      </c>
      <c r="D22" s="49">
        <f>+C22*(100-E22)/100</f>
        <v>20.25</v>
      </c>
      <c r="E22" s="16">
        <v>85</v>
      </c>
      <c r="F22" s="16" t="s">
        <v>63</v>
      </c>
      <c r="G22" s="16">
        <v>160</v>
      </c>
      <c r="L22" s="42" t="s">
        <v>832</v>
      </c>
    </row>
    <row r="23" spans="1:12" ht="20.100000000000001" customHeight="1">
      <c r="A23" s="873"/>
      <c r="B23" s="1" t="s">
        <v>116</v>
      </c>
      <c r="D23" s="49"/>
      <c r="L23" s="42" t="s">
        <v>833</v>
      </c>
    </row>
    <row r="24" spans="1:12" ht="20.100000000000001" customHeight="1">
      <c r="A24" s="14">
        <v>41048</v>
      </c>
      <c r="B24" s="1" t="s">
        <v>20</v>
      </c>
      <c r="C24" s="837" t="s">
        <v>834</v>
      </c>
      <c r="D24" s="841"/>
      <c r="E24" s="841"/>
      <c r="F24" s="841"/>
      <c r="G24" s="841"/>
      <c r="H24" s="841"/>
      <c r="I24" s="841"/>
      <c r="J24" s="838"/>
      <c r="K24" s="566"/>
    </row>
    <row r="25" spans="1:12" ht="20.100000000000001" customHeight="1">
      <c r="A25" s="14">
        <v>41065</v>
      </c>
      <c r="B25" s="1" t="s">
        <v>11</v>
      </c>
      <c r="C25" s="16">
        <v>135</v>
      </c>
      <c r="D25" s="49">
        <f>+C25*(100-E25)/100</f>
        <v>20.25</v>
      </c>
      <c r="E25" s="16">
        <v>85</v>
      </c>
      <c r="F25" s="16" t="s">
        <v>63</v>
      </c>
      <c r="G25" s="16">
        <v>165</v>
      </c>
      <c r="L25" s="42" t="s">
        <v>17</v>
      </c>
    </row>
    <row r="26" spans="1:12">
      <c r="A26" s="14">
        <v>41106</v>
      </c>
      <c r="B26" s="1" t="s">
        <v>20</v>
      </c>
      <c r="C26" s="837" t="s">
        <v>146</v>
      </c>
      <c r="D26" s="841"/>
      <c r="E26" s="841"/>
      <c r="F26" s="841"/>
      <c r="G26" s="841"/>
      <c r="H26" s="841"/>
      <c r="I26" s="841"/>
      <c r="J26" s="838"/>
      <c r="K26" s="566"/>
    </row>
    <row r="27" spans="1:12" ht="20.100000000000001" customHeight="1">
      <c r="A27" s="38">
        <v>41112</v>
      </c>
      <c r="B27" s="39" t="s">
        <v>11</v>
      </c>
      <c r="C27" s="102">
        <v>215</v>
      </c>
      <c r="D27" s="88">
        <f>+C27*(100-E27)/100</f>
        <v>32.25</v>
      </c>
      <c r="E27" s="102">
        <v>85</v>
      </c>
      <c r="F27" s="102"/>
      <c r="G27" s="102">
        <v>165</v>
      </c>
      <c r="H27" s="102"/>
      <c r="I27" s="102"/>
      <c r="J27" s="102"/>
      <c r="K27" s="605"/>
      <c r="L27" s="109" t="s">
        <v>17</v>
      </c>
    </row>
    <row r="28" spans="1:12" ht="68.25" customHeight="1">
      <c r="A28" s="14">
        <v>41140</v>
      </c>
      <c r="B28" s="1" t="s">
        <v>27</v>
      </c>
      <c r="C28" s="853" t="s">
        <v>835</v>
      </c>
      <c r="D28" s="854"/>
      <c r="E28" s="854"/>
      <c r="F28" s="854"/>
      <c r="G28" s="854"/>
      <c r="H28" s="854"/>
      <c r="I28" s="854"/>
      <c r="J28" s="855"/>
      <c r="K28" s="712" t="s">
        <v>1464</v>
      </c>
      <c r="L28" s="272" t="s">
        <v>1054</v>
      </c>
    </row>
    <row r="29" spans="1:12" ht="19.5" customHeight="1" thickBot="1">
      <c r="A29" s="32">
        <v>41162</v>
      </c>
      <c r="B29" s="33" t="s">
        <v>11</v>
      </c>
      <c r="C29" s="34">
        <v>180</v>
      </c>
      <c r="D29" s="35">
        <f>+C29*(100-E29)/100</f>
        <v>27</v>
      </c>
      <c r="E29" s="34">
        <v>85</v>
      </c>
      <c r="F29" s="34"/>
      <c r="G29" s="34">
        <v>150</v>
      </c>
      <c r="H29" s="34"/>
      <c r="I29" s="34"/>
      <c r="J29" s="34"/>
      <c r="K29" s="34"/>
      <c r="L29" s="147" t="s">
        <v>836</v>
      </c>
    </row>
    <row r="30" spans="1:12" ht="21.75" customHeight="1" thickTop="1">
      <c r="A30" s="11">
        <v>41290</v>
      </c>
      <c r="B30" s="12" t="s">
        <v>116</v>
      </c>
      <c r="C30" s="148"/>
      <c r="D30" s="126"/>
      <c r="E30" s="148"/>
      <c r="F30" s="148"/>
      <c r="G30" s="148"/>
      <c r="H30" s="965" t="s">
        <v>192</v>
      </c>
      <c r="I30" s="966"/>
      <c r="J30" s="967"/>
      <c r="K30" s="680"/>
      <c r="L30" s="170" t="s">
        <v>837</v>
      </c>
    </row>
    <row r="31" spans="1:12" ht="18.75" customHeight="1">
      <c r="A31" s="14">
        <v>41310</v>
      </c>
      <c r="B31" s="1" t="s">
        <v>11</v>
      </c>
      <c r="C31" s="16">
        <v>135</v>
      </c>
      <c r="D31" s="49">
        <f>+C31*(100-E31)/100</f>
        <v>20.25</v>
      </c>
      <c r="E31" s="16">
        <v>85</v>
      </c>
      <c r="G31" s="16">
        <v>140</v>
      </c>
      <c r="L31" s="42" t="s">
        <v>202</v>
      </c>
    </row>
    <row r="32" spans="1:12" ht="46.5" customHeight="1">
      <c r="A32" s="14">
        <v>41322</v>
      </c>
      <c r="B32" s="1" t="s">
        <v>20</v>
      </c>
      <c r="C32" s="853" t="s">
        <v>838</v>
      </c>
      <c r="D32" s="854"/>
      <c r="E32" s="854"/>
      <c r="F32" s="854"/>
      <c r="G32" s="854"/>
      <c r="H32" s="854"/>
      <c r="I32" s="854"/>
      <c r="J32" s="855"/>
      <c r="K32" s="573"/>
    </row>
    <row r="33" spans="1:12" ht="36.75" customHeight="1">
      <c r="A33" s="14">
        <v>41345</v>
      </c>
      <c r="B33" s="1" t="s">
        <v>20</v>
      </c>
      <c r="C33" s="853" t="s">
        <v>204</v>
      </c>
      <c r="D33" s="854"/>
      <c r="E33" s="854"/>
      <c r="F33" s="854"/>
      <c r="G33" s="854"/>
      <c r="H33" s="854"/>
      <c r="I33" s="854"/>
      <c r="J33" s="855"/>
      <c r="K33" s="573"/>
    </row>
    <row r="34" spans="1:12" ht="62.25" customHeight="1">
      <c r="A34" s="14">
        <v>41390</v>
      </c>
      <c r="B34" s="195" t="s">
        <v>27</v>
      </c>
      <c r="C34" s="853" t="s">
        <v>839</v>
      </c>
      <c r="D34" s="854"/>
      <c r="E34" s="854"/>
      <c r="F34" s="854"/>
      <c r="G34" s="854"/>
      <c r="H34" s="854"/>
      <c r="I34" s="854"/>
      <c r="J34" s="855"/>
      <c r="K34" s="718" t="s">
        <v>1051</v>
      </c>
      <c r="L34" s="273" t="s">
        <v>1055</v>
      </c>
    </row>
    <row r="35" spans="1:12" ht="20.100000000000001" customHeight="1">
      <c r="A35" s="14">
        <v>41410</v>
      </c>
      <c r="B35" s="1" t="s">
        <v>4</v>
      </c>
      <c r="C35" s="837" t="s">
        <v>208</v>
      </c>
      <c r="D35" s="841"/>
      <c r="E35" s="841"/>
      <c r="F35" s="841"/>
      <c r="G35" s="841"/>
      <c r="H35" s="841"/>
      <c r="I35" s="841"/>
      <c r="J35" s="838"/>
      <c r="K35" s="566"/>
    </row>
    <row r="36" spans="1:12" ht="20.100000000000001" customHeight="1">
      <c r="A36" s="14">
        <v>41412</v>
      </c>
      <c r="B36" s="1" t="s">
        <v>20</v>
      </c>
      <c r="C36" s="853" t="s">
        <v>179</v>
      </c>
      <c r="D36" s="854"/>
      <c r="E36" s="854"/>
      <c r="F36" s="854"/>
      <c r="G36" s="854"/>
      <c r="H36" s="854"/>
      <c r="I36" s="854"/>
      <c r="J36" s="855"/>
      <c r="K36" s="573"/>
    </row>
    <row r="37" spans="1:12">
      <c r="A37" s="14">
        <v>41424</v>
      </c>
      <c r="B37" s="1" t="s">
        <v>20</v>
      </c>
      <c r="C37" s="853" t="s">
        <v>179</v>
      </c>
      <c r="D37" s="854"/>
      <c r="E37" s="854"/>
      <c r="F37" s="854"/>
      <c r="G37" s="854"/>
      <c r="H37" s="854"/>
      <c r="I37" s="854"/>
      <c r="J37" s="855"/>
      <c r="K37" s="573"/>
    </row>
    <row r="38" spans="1:12" ht="30.75" customHeight="1">
      <c r="A38" s="38">
        <v>41430</v>
      </c>
      <c r="B38" s="39" t="s">
        <v>106</v>
      </c>
      <c r="C38" s="971" t="s">
        <v>211</v>
      </c>
      <c r="D38" s="972"/>
      <c r="E38" s="972"/>
      <c r="F38" s="972"/>
      <c r="G38" s="972"/>
      <c r="H38" s="972"/>
      <c r="I38" s="972"/>
      <c r="J38" s="973"/>
      <c r="K38" s="610"/>
    </row>
    <row r="39" spans="1:12" ht="20.100000000000001" customHeight="1" thickBot="1">
      <c r="A39" s="320">
        <v>41543</v>
      </c>
      <c r="B39" s="142" t="s">
        <v>55</v>
      </c>
      <c r="C39" s="968" t="s">
        <v>258</v>
      </c>
      <c r="D39" s="969"/>
      <c r="E39" s="969"/>
      <c r="F39" s="969"/>
      <c r="G39" s="969"/>
      <c r="H39" s="969"/>
      <c r="I39" s="969"/>
      <c r="J39" s="970"/>
      <c r="K39" s="609"/>
      <c r="L39" s="155"/>
    </row>
    <row r="40" spans="1:12" ht="20.100000000000001" customHeight="1" thickTop="1" thickBot="1">
      <c r="A40" s="338">
        <v>42042</v>
      </c>
      <c r="B40" s="339" t="s">
        <v>116</v>
      </c>
      <c r="C40" s="340"/>
      <c r="D40" s="341"/>
      <c r="E40" s="340"/>
      <c r="F40" s="340"/>
      <c r="G40" s="340"/>
      <c r="H40" s="340"/>
      <c r="I40" s="340"/>
      <c r="J40" s="340">
        <v>130</v>
      </c>
      <c r="K40" s="340"/>
      <c r="L40" s="342" t="s">
        <v>369</v>
      </c>
    </row>
    <row r="41" spans="1:12" ht="20.100000000000001" customHeight="1" thickTop="1">
      <c r="A41" s="319">
        <v>43304</v>
      </c>
      <c r="B41" s="326" t="s">
        <v>18</v>
      </c>
      <c r="C41" s="965" t="s">
        <v>1258</v>
      </c>
      <c r="D41" s="966"/>
      <c r="E41" s="966"/>
      <c r="F41" s="966"/>
      <c r="G41" s="966"/>
      <c r="H41" s="966"/>
      <c r="I41" s="966"/>
      <c r="J41" s="967"/>
      <c r="K41" s="680"/>
      <c r="L41" s="170"/>
    </row>
    <row r="42" spans="1:12" ht="34.5" customHeight="1" thickBot="1">
      <c r="A42" s="32">
        <v>43326</v>
      </c>
      <c r="B42" s="33" t="s">
        <v>23</v>
      </c>
      <c r="C42" s="960" t="s">
        <v>1339</v>
      </c>
      <c r="D42" s="961"/>
      <c r="E42" s="961"/>
      <c r="F42" s="961"/>
      <c r="G42" s="961"/>
      <c r="H42" s="961"/>
      <c r="I42" s="961"/>
      <c r="J42" s="962"/>
      <c r="K42" s="607"/>
      <c r="L42" s="147"/>
    </row>
    <row r="43" spans="1:12" ht="20.100000000000001" customHeight="1" thickTop="1">
      <c r="A43" s="493"/>
      <c r="B43" s="494"/>
      <c r="C43" s="490"/>
      <c r="D43" s="126"/>
      <c r="E43" s="490"/>
      <c r="F43" s="490"/>
      <c r="G43" s="490"/>
      <c r="H43" s="490"/>
      <c r="I43" s="490"/>
      <c r="J43" s="490"/>
      <c r="K43" s="569"/>
      <c r="L43" s="170"/>
    </row>
    <row r="44" spans="1:12">
      <c r="A44" s="14"/>
      <c r="B44" s="1"/>
      <c r="D44" s="49"/>
    </row>
    <row r="45" spans="1:12" ht="20.100000000000001" customHeight="1">
      <c r="A45" s="14"/>
      <c r="B45" s="1"/>
      <c r="D45" s="49"/>
    </row>
    <row r="46" spans="1:12">
      <c r="A46" s="14"/>
      <c r="B46" s="1"/>
    </row>
    <row r="47" spans="1:12">
      <c r="A47" s="14"/>
      <c r="B47" s="1"/>
    </row>
    <row r="48" spans="1:12">
      <c r="A48" s="14"/>
      <c r="B48" s="1"/>
    </row>
    <row r="49" spans="1:2">
      <c r="A49" s="14"/>
      <c r="B49" s="1"/>
    </row>
    <row r="50" spans="1:2">
      <c r="A50" s="14"/>
      <c r="B50" s="1"/>
    </row>
    <row r="51" spans="1:2" ht="20.100000000000001" customHeight="1">
      <c r="A51" s="14"/>
      <c r="B51" s="1"/>
    </row>
    <row r="52" spans="1:2" ht="20.100000000000001" customHeight="1">
      <c r="A52" s="14"/>
      <c r="B52" s="1"/>
    </row>
    <row r="53" spans="1:2">
      <c r="A53" s="14"/>
      <c r="B53" s="1"/>
    </row>
    <row r="54" spans="1:2" ht="20.100000000000001" customHeight="1">
      <c r="A54" s="14"/>
      <c r="B54" s="1"/>
    </row>
    <row r="55" spans="1:2" ht="20.100000000000001" customHeight="1">
      <c r="A55" s="14"/>
      <c r="B55" s="1"/>
    </row>
    <row r="56" spans="1:2" ht="20.100000000000001" customHeight="1">
      <c r="A56" s="14"/>
      <c r="B56" s="1"/>
    </row>
    <row r="57" spans="1:2" ht="20.100000000000001" customHeight="1">
      <c r="A57" s="14"/>
      <c r="B57" s="1"/>
    </row>
    <row r="58" spans="1:2" ht="20.100000000000001" customHeight="1">
      <c r="A58" s="14"/>
      <c r="B58" s="1"/>
    </row>
    <row r="59" spans="1:2" ht="20.100000000000001" customHeight="1">
      <c r="A59" s="14"/>
      <c r="B59" s="1"/>
    </row>
    <row r="60" spans="1:2">
      <c r="A60" s="14"/>
      <c r="B60" s="1"/>
    </row>
    <row r="61" spans="1:2" ht="20.100000000000001" customHeight="1">
      <c r="A61" s="14"/>
      <c r="B61" s="1"/>
    </row>
    <row r="62" spans="1:2" ht="20.100000000000001" customHeight="1">
      <c r="A62" s="14"/>
      <c r="B62" s="1"/>
    </row>
    <row r="63" spans="1:2">
      <c r="A63" s="14"/>
      <c r="B63" s="1"/>
    </row>
    <row r="64" spans="1:2">
      <c r="A64" s="14"/>
      <c r="B64" s="1"/>
    </row>
    <row r="65" spans="1:2">
      <c r="A65" s="14"/>
      <c r="B65" s="1"/>
    </row>
    <row r="66" spans="1:2">
      <c r="A66" s="14"/>
      <c r="B66" s="1"/>
    </row>
    <row r="67" spans="1:2">
      <c r="A67" s="14"/>
      <c r="B67" s="1"/>
    </row>
    <row r="68" spans="1:2">
      <c r="A68" s="14"/>
      <c r="B68" s="1"/>
    </row>
    <row r="69" spans="1:2" ht="20.100000000000001" customHeight="1">
      <c r="A69" s="14"/>
      <c r="B69" s="1"/>
    </row>
    <row r="70" spans="1:2">
      <c r="A70" s="14"/>
      <c r="B70" s="1"/>
    </row>
    <row r="71" spans="1:2" ht="20.100000000000001" customHeight="1">
      <c r="A71" s="14"/>
      <c r="B71" s="1"/>
    </row>
    <row r="72" spans="1:2">
      <c r="A72" s="14"/>
      <c r="B72" s="1"/>
    </row>
    <row r="73" spans="1:2">
      <c r="A73" s="14"/>
      <c r="B73" s="1"/>
    </row>
    <row r="74" spans="1:2">
      <c r="A74" s="14"/>
      <c r="B74" s="1"/>
    </row>
    <row r="75" spans="1:2">
      <c r="A75" s="14"/>
      <c r="B75" s="1"/>
    </row>
    <row r="76" spans="1:2">
      <c r="A76" s="14"/>
      <c r="B76" s="1"/>
    </row>
    <row r="77" spans="1:2" ht="20.100000000000001" customHeight="1">
      <c r="A77" s="14"/>
      <c r="B77" s="1"/>
    </row>
    <row r="78" spans="1:2" ht="20.100000000000001" customHeight="1">
      <c r="A78" s="14"/>
      <c r="B78" s="1"/>
    </row>
    <row r="79" spans="1:2" ht="20.100000000000001" customHeight="1">
      <c r="A79" s="14"/>
      <c r="B79" s="1"/>
    </row>
    <row r="80" spans="1:2" ht="20.100000000000001" customHeight="1">
      <c r="A80" s="14"/>
      <c r="B80" s="1"/>
    </row>
    <row r="81" spans="1:2" ht="20.100000000000001" customHeight="1">
      <c r="A81" s="14"/>
      <c r="B81" s="1"/>
    </row>
    <row r="82" spans="1:2" ht="20.100000000000001" customHeight="1">
      <c r="A82" s="14"/>
      <c r="B82" s="1"/>
    </row>
    <row r="83" spans="1:2" ht="20.100000000000001" customHeight="1">
      <c r="A83" s="14"/>
      <c r="B83" s="1"/>
    </row>
    <row r="84" spans="1:2" ht="20.100000000000001" customHeight="1">
      <c r="A84" s="14"/>
      <c r="B84" s="1"/>
    </row>
    <row r="85" spans="1:2">
      <c r="A85" s="14"/>
      <c r="B85" s="1"/>
    </row>
    <row r="86" spans="1:2" ht="20.100000000000001" customHeight="1">
      <c r="A86" s="14"/>
      <c r="B86" s="1"/>
    </row>
    <row r="87" spans="1:2">
      <c r="A87" s="14"/>
      <c r="B87" s="1"/>
    </row>
    <row r="88" spans="1:2" ht="20.100000000000001" customHeight="1">
      <c r="A88" s="14"/>
      <c r="B88" s="1"/>
    </row>
    <row r="89" spans="1:2">
      <c r="A89" s="14"/>
      <c r="B89" s="1"/>
    </row>
    <row r="90" spans="1:2">
      <c r="A90" s="14"/>
      <c r="B90" s="1"/>
    </row>
    <row r="91" spans="1:2">
      <c r="A91" s="14"/>
      <c r="B91" s="1"/>
    </row>
    <row r="92" spans="1:2" ht="20.100000000000001" customHeight="1">
      <c r="A92" s="14"/>
      <c r="B92" s="1"/>
    </row>
    <row r="93" spans="1:2" ht="20.100000000000001" customHeight="1">
      <c r="A93" s="14"/>
      <c r="B93" s="1"/>
    </row>
    <row r="94" spans="1:2" ht="20.100000000000001" customHeight="1">
      <c r="A94" s="14"/>
      <c r="B94" s="1"/>
    </row>
    <row r="95" spans="1:2" ht="20.100000000000001" customHeight="1">
      <c r="A95" s="14"/>
      <c r="B95" s="1"/>
    </row>
    <row r="96" spans="1:2">
      <c r="A96" s="14"/>
      <c r="B96" s="1"/>
    </row>
    <row r="97" spans="1:2">
      <c r="A97" s="14"/>
      <c r="B97" s="1"/>
    </row>
    <row r="98" spans="1:2">
      <c r="A98" s="14"/>
      <c r="B98" s="1"/>
    </row>
    <row r="99" spans="1:2" ht="20.100000000000001" customHeight="1">
      <c r="A99" s="14"/>
      <c r="B99" s="1"/>
    </row>
    <row r="100" spans="1:2">
      <c r="A100" s="14"/>
      <c r="B100" s="1"/>
    </row>
    <row r="101" spans="1:2">
      <c r="A101" s="14"/>
      <c r="B101" s="1"/>
    </row>
    <row r="102" spans="1:2">
      <c r="A102" s="14"/>
      <c r="B102" s="1"/>
    </row>
    <row r="103" spans="1:2" ht="20.100000000000001" customHeight="1">
      <c r="A103" s="14"/>
      <c r="B103" s="1"/>
    </row>
    <row r="104" spans="1:2" ht="20.100000000000001" customHeight="1">
      <c r="A104" s="14"/>
      <c r="B104" s="1"/>
    </row>
    <row r="105" spans="1:2">
      <c r="A105" s="14"/>
      <c r="B105" s="1"/>
    </row>
    <row r="106" spans="1:2">
      <c r="A106" s="14"/>
      <c r="B106" s="1"/>
    </row>
    <row r="107" spans="1:2">
      <c r="A107" s="14"/>
      <c r="B107" s="1"/>
    </row>
    <row r="108" spans="1:2">
      <c r="A108" s="14"/>
      <c r="B108" s="1"/>
    </row>
    <row r="109" spans="1:2">
      <c r="A109" s="14"/>
      <c r="B109" s="1"/>
    </row>
    <row r="110" spans="1:2">
      <c r="A110" s="14"/>
      <c r="B110" s="1"/>
    </row>
    <row r="111" spans="1:2" ht="20.100000000000001" customHeight="1">
      <c r="A111" s="14"/>
      <c r="B111" s="1"/>
    </row>
    <row r="112" spans="1:2" ht="20.100000000000001" customHeight="1">
      <c r="A112" s="14"/>
      <c r="B112" s="1"/>
    </row>
    <row r="113" spans="1:2" ht="20.100000000000001" customHeight="1">
      <c r="A113" s="14"/>
      <c r="B113" s="1"/>
    </row>
    <row r="114" spans="1:2" ht="20.100000000000001" customHeight="1">
      <c r="A114" s="14"/>
      <c r="B114" s="1"/>
    </row>
    <row r="115" spans="1:2">
      <c r="A115" s="14"/>
      <c r="B115" s="1"/>
    </row>
    <row r="116" spans="1:2" ht="20.100000000000001" customHeight="1">
      <c r="A116" s="14"/>
      <c r="B116" s="1"/>
    </row>
    <row r="117" spans="1:2" ht="20.100000000000001" customHeight="1">
      <c r="A117" s="14"/>
      <c r="B117" s="1"/>
    </row>
    <row r="118" spans="1:2" ht="20.100000000000001" customHeight="1">
      <c r="A118" s="14"/>
      <c r="B118" s="1"/>
    </row>
    <row r="119" spans="1:2" ht="20.100000000000001" customHeight="1">
      <c r="A119" s="14"/>
      <c r="B119" s="1"/>
    </row>
    <row r="120" spans="1:2" ht="20.100000000000001" customHeight="1">
      <c r="A120" s="14"/>
      <c r="B120" s="1"/>
    </row>
    <row r="121" spans="1:2" ht="20.100000000000001" customHeight="1">
      <c r="A121" s="14"/>
      <c r="B121" s="1"/>
    </row>
    <row r="122" spans="1:2" ht="20.100000000000001" customHeight="1">
      <c r="A122" s="14"/>
      <c r="B122" s="1"/>
    </row>
    <row r="123" spans="1:2" ht="20.100000000000001" customHeight="1">
      <c r="A123" s="14"/>
      <c r="B123" s="1"/>
    </row>
    <row r="124" spans="1:2">
      <c r="A124" s="14"/>
      <c r="B124" s="1"/>
    </row>
    <row r="125" spans="1:2" ht="20.100000000000001" customHeight="1">
      <c r="A125" s="14"/>
      <c r="B125" s="1"/>
    </row>
    <row r="126" spans="1:2">
      <c r="A126" s="14"/>
      <c r="B126" s="1"/>
    </row>
    <row r="127" spans="1:2">
      <c r="A127" s="14"/>
      <c r="B127" s="1"/>
    </row>
    <row r="128" spans="1:2">
      <c r="A128" s="14"/>
    </row>
    <row r="129" spans="1:1">
      <c r="A129" s="14"/>
    </row>
    <row r="130" spans="1:1">
      <c r="A130" s="14"/>
    </row>
    <row r="131" spans="1:1">
      <c r="A131" s="14"/>
    </row>
    <row r="132" spans="1:1">
      <c r="A132" s="14"/>
    </row>
    <row r="133" spans="1:1">
      <c r="A133" s="14"/>
    </row>
    <row r="134" spans="1:1">
      <c r="A134" s="14"/>
    </row>
    <row r="135" spans="1:1">
      <c r="A135" s="14"/>
    </row>
    <row r="136" spans="1:1">
      <c r="A136" s="14"/>
    </row>
    <row r="137" spans="1:1">
      <c r="A137" s="14"/>
    </row>
    <row r="138" spans="1:1">
      <c r="A138" s="14"/>
    </row>
    <row r="139" spans="1:1">
      <c r="A139" s="14"/>
    </row>
    <row r="140" spans="1:1">
      <c r="A140" s="14"/>
    </row>
    <row r="141" spans="1:1">
      <c r="A141" s="14"/>
    </row>
    <row r="142" spans="1:1">
      <c r="A142" s="14"/>
    </row>
    <row r="143" spans="1:1">
      <c r="A143" s="14"/>
    </row>
    <row r="144" spans="1:1">
      <c r="A144" s="14"/>
    </row>
    <row r="145" spans="1:1">
      <c r="A145" s="14"/>
    </row>
    <row r="146" spans="1:1">
      <c r="A146" s="14"/>
    </row>
    <row r="147" spans="1:1">
      <c r="A147" s="14"/>
    </row>
    <row r="148" spans="1:1">
      <c r="A148" s="14"/>
    </row>
    <row r="149" spans="1:1">
      <c r="A149" s="14"/>
    </row>
    <row r="150" spans="1:1">
      <c r="A150" s="14"/>
    </row>
    <row r="151" spans="1:1">
      <c r="A151" s="14"/>
    </row>
    <row r="152" spans="1:1">
      <c r="A152" s="14"/>
    </row>
    <row r="153" spans="1:1">
      <c r="A153" s="14"/>
    </row>
    <row r="154" spans="1:1">
      <c r="A154" s="14"/>
    </row>
  </sheetData>
  <autoFilter ref="B6:B135"/>
  <customSheetViews>
    <customSheetView guid="{0844CA05-8743-4C94-A064-2B8F7267080E}" showAutoFilter="1">
      <pane ySplit="6" topLeftCell="A23" activePane="bottomLeft" state="frozen"/>
      <selection pane="bottomLeft" activeCell="K36" sqref="K36"/>
      <pageMargins left="0.75" right="0.75" top="1" bottom="1" header="0.5" footer="0.5"/>
      <pageSetup paperSize="9" orientation="portrait" r:id="rId1"/>
      <headerFooter alignWithMargins="0"/>
      <autoFilter ref="B1"/>
    </customSheetView>
    <customSheetView guid="{257C13E9-7F11-4D3D-B195-760B62ED7EA1}" showAutoFilter="1">
      <pane ySplit="6" topLeftCell="A23" activePane="bottomLeft" state="frozen"/>
      <selection pane="bottomLeft" activeCell="K36" sqref="K36"/>
      <pageMargins left="0.75" right="0.75" top="1" bottom="1" header="0.5" footer="0.5"/>
      <pageSetup paperSize="9" orientation="portrait" r:id="rId2"/>
      <headerFooter alignWithMargins="0"/>
      <autoFilter ref="B1"/>
    </customSheetView>
    <customSheetView guid="{7009FCE3-6810-450D-8A6C-9CEA3E9B616C}" showAutoFilter="1">
      <pane ySplit="5" topLeftCell="A23" activePane="bottomLeft" state="frozen"/>
      <selection pane="bottomLeft" activeCell="K36" sqref="K36"/>
      <pageMargins left="0.75" right="0.75" top="1" bottom="1" header="0.5" footer="0.5"/>
      <pageSetup paperSize="9" orientation="portrait" r:id="rId3"/>
      <headerFooter alignWithMargins="0"/>
      <autoFilter ref="B1"/>
    </customSheetView>
  </customSheetViews>
  <mergeCells count="44">
    <mergeCell ref="C42:J42"/>
    <mergeCell ref="G3:H3"/>
    <mergeCell ref="I3:J3"/>
    <mergeCell ref="A4:B4"/>
    <mergeCell ref="C4:F4"/>
    <mergeCell ref="G4:H4"/>
    <mergeCell ref="I4:J4"/>
    <mergeCell ref="C16:J16"/>
    <mergeCell ref="A5:B5"/>
    <mergeCell ref="C5:F5"/>
    <mergeCell ref="C18:J18"/>
    <mergeCell ref="C28:J28"/>
    <mergeCell ref="C26:J26"/>
    <mergeCell ref="C7:J7"/>
    <mergeCell ref="C10:J10"/>
    <mergeCell ref="C13:J13"/>
    <mergeCell ref="C14:J14"/>
    <mergeCell ref="A1:L1"/>
    <mergeCell ref="A2:B2"/>
    <mergeCell ref="C2:F2"/>
    <mergeCell ref="G2:H2"/>
    <mergeCell ref="I2:J2"/>
    <mergeCell ref="A3:B3"/>
    <mergeCell ref="C3:F3"/>
    <mergeCell ref="K2:L2"/>
    <mergeCell ref="K3:L3"/>
    <mergeCell ref="K4:L4"/>
    <mergeCell ref="I5:J5"/>
    <mergeCell ref="K5:L5"/>
    <mergeCell ref="H30:J30"/>
    <mergeCell ref="C15:J15"/>
    <mergeCell ref="A22:A23"/>
    <mergeCell ref="C38:J38"/>
    <mergeCell ref="C21:J21"/>
    <mergeCell ref="C19:J19"/>
    <mergeCell ref="C35:J35"/>
    <mergeCell ref="C34:J34"/>
    <mergeCell ref="C32:J32"/>
    <mergeCell ref="C24:J24"/>
    <mergeCell ref="C41:J41"/>
    <mergeCell ref="C39:J39"/>
    <mergeCell ref="C37:J37"/>
    <mergeCell ref="C36:J36"/>
    <mergeCell ref="C33:J33"/>
  </mergeCells>
  <phoneticPr fontId="4" type="noConversion"/>
  <hyperlinks>
    <hyperlink ref="B34" r:id="rId4"/>
  </hyperlinks>
  <pageMargins left="0.75" right="0.75" top="1" bottom="1" header="0.5" footer="0.5"/>
  <pageSetup paperSize="9" orientation="portrait" r:id="rId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M153"/>
  <sheetViews>
    <sheetView workbookViewId="0">
      <pane ySplit="6" topLeftCell="A103" activePane="bottomLeft" state="frozen"/>
      <selection pane="bottomLeft" activeCell="K111" sqref="K111"/>
    </sheetView>
  </sheetViews>
  <sheetFormatPr defaultRowHeight="15.75"/>
  <cols>
    <col min="1" max="1" width="11" style="53" customWidth="1"/>
    <col min="2" max="2" width="10.140625" style="16" customWidth="1"/>
    <col min="3" max="10" width="13.7109375" style="16" customWidth="1"/>
    <col min="11" max="11" width="21.5703125" style="762" customWidth="1"/>
    <col min="12" max="12" width="54.28515625" style="769" customWidth="1"/>
    <col min="13" max="16384" width="9.140625" style="6"/>
  </cols>
  <sheetData>
    <row r="1" spans="1:13" s="3" customFormat="1" ht="30.75" customHeight="1" thickTop="1">
      <c r="A1" s="829" t="s">
        <v>454</v>
      </c>
      <c r="B1" s="830"/>
      <c r="C1" s="830"/>
      <c r="D1" s="830"/>
      <c r="E1" s="830"/>
      <c r="F1" s="830"/>
      <c r="G1" s="830"/>
      <c r="H1" s="830"/>
      <c r="I1" s="830"/>
      <c r="J1" s="830"/>
      <c r="K1" s="830"/>
      <c r="L1" s="831"/>
      <c r="M1" s="2"/>
    </row>
    <row r="2" spans="1:13" ht="20.25" customHeight="1">
      <c r="A2" s="823" t="s">
        <v>157</v>
      </c>
      <c r="B2" s="824"/>
      <c r="C2" s="820">
        <f>+(25+128+79)*25</f>
        <v>5800</v>
      </c>
      <c r="D2" s="821"/>
      <c r="E2" s="821"/>
      <c r="F2" s="822"/>
      <c r="G2" s="992" t="s">
        <v>1485</v>
      </c>
      <c r="H2" s="993"/>
      <c r="I2" s="816" t="s">
        <v>158</v>
      </c>
      <c r="J2" s="817"/>
      <c r="K2" s="994" t="s">
        <v>174</v>
      </c>
      <c r="L2" s="995"/>
      <c r="M2" s="5"/>
    </row>
    <row r="3" spans="1:13" ht="20.25" customHeight="1">
      <c r="A3" s="823" t="s">
        <v>159</v>
      </c>
      <c r="B3" s="824"/>
      <c r="C3" s="820" t="s">
        <v>165</v>
      </c>
      <c r="D3" s="821"/>
      <c r="E3" s="821"/>
      <c r="F3" s="822"/>
      <c r="G3" s="844"/>
      <c r="H3" s="845"/>
      <c r="I3" s="816" t="s">
        <v>160</v>
      </c>
      <c r="J3" s="817"/>
      <c r="K3" s="994" t="s">
        <v>169</v>
      </c>
      <c r="L3" s="995"/>
      <c r="M3" s="5"/>
    </row>
    <row r="4" spans="1:13" ht="20.25" customHeight="1">
      <c r="A4" s="823" t="s">
        <v>161</v>
      </c>
      <c r="B4" s="824"/>
      <c r="C4" s="820" t="s">
        <v>315</v>
      </c>
      <c r="D4" s="821"/>
      <c r="E4" s="821"/>
      <c r="F4" s="822"/>
      <c r="G4" s="914"/>
      <c r="H4" s="915"/>
      <c r="I4" s="816" t="s">
        <v>162</v>
      </c>
      <c r="J4" s="817"/>
      <c r="K4" s="994" t="s">
        <v>1534</v>
      </c>
      <c r="L4" s="995"/>
      <c r="M4" s="5"/>
    </row>
    <row r="5" spans="1:13" ht="89.25" customHeight="1" thickBot="1">
      <c r="A5" s="849" t="s">
        <v>163</v>
      </c>
      <c r="B5" s="850"/>
      <c r="C5" s="846" t="s">
        <v>1533</v>
      </c>
      <c r="D5" s="847"/>
      <c r="E5" s="847"/>
      <c r="F5" s="848"/>
      <c r="G5" s="54"/>
      <c r="H5" s="55"/>
      <c r="I5" s="816" t="s">
        <v>255</v>
      </c>
      <c r="J5" s="817"/>
      <c r="K5" s="996" t="s">
        <v>1466</v>
      </c>
      <c r="L5" s="997"/>
      <c r="M5" s="5"/>
    </row>
    <row r="6" spans="1:13" s="3" customFormat="1" ht="39" customHeight="1" thickTop="1" thickBot="1">
      <c r="A6" s="8" t="s">
        <v>0</v>
      </c>
      <c r="B6" s="9" t="s">
        <v>1</v>
      </c>
      <c r="C6" s="9" t="s">
        <v>2</v>
      </c>
      <c r="D6" s="9" t="s">
        <v>3</v>
      </c>
      <c r="E6" s="9" t="s">
        <v>4</v>
      </c>
      <c r="F6" s="9" t="s">
        <v>5</v>
      </c>
      <c r="G6" s="9" t="s">
        <v>6</v>
      </c>
      <c r="H6" s="9" t="s">
        <v>7</v>
      </c>
      <c r="I6" s="9" t="s">
        <v>8</v>
      </c>
      <c r="J6" s="9" t="s">
        <v>9</v>
      </c>
      <c r="K6" s="692" t="s">
        <v>1458</v>
      </c>
      <c r="L6" s="10" t="s">
        <v>10</v>
      </c>
      <c r="M6" s="2"/>
    </row>
    <row r="7" spans="1:13" ht="20.100000000000001" customHeight="1" thickTop="1">
      <c r="A7" s="11">
        <v>40621</v>
      </c>
      <c r="B7" s="1" t="s">
        <v>116</v>
      </c>
      <c r="C7" s="12"/>
      <c r="D7" s="12"/>
      <c r="E7" s="12"/>
      <c r="F7" s="12"/>
      <c r="G7" s="12"/>
      <c r="H7" s="148">
        <v>3600</v>
      </c>
      <c r="I7" s="148">
        <v>64</v>
      </c>
      <c r="J7" s="12"/>
      <c r="K7" s="708" t="s">
        <v>1467</v>
      </c>
      <c r="L7" s="170" t="s">
        <v>39</v>
      </c>
    </row>
    <row r="8" spans="1:13" ht="20.100000000000001" customHeight="1">
      <c r="A8" s="14">
        <v>40647</v>
      </c>
      <c r="B8" s="1" t="s">
        <v>20</v>
      </c>
      <c r="C8" s="954" t="s">
        <v>47</v>
      </c>
      <c r="D8" s="954"/>
      <c r="E8" s="954"/>
      <c r="F8" s="954"/>
      <c r="G8" s="954"/>
      <c r="H8" s="954"/>
      <c r="I8" s="954"/>
      <c r="J8" s="954"/>
    </row>
    <row r="9" spans="1:13" ht="20.100000000000001" customHeight="1">
      <c r="A9" s="14">
        <v>40745</v>
      </c>
      <c r="B9" s="1" t="s">
        <v>116</v>
      </c>
      <c r="C9" s="1"/>
      <c r="D9" s="1"/>
      <c r="E9" s="1"/>
      <c r="F9" s="1"/>
      <c r="G9" s="1"/>
      <c r="H9" s="16">
        <v>3320</v>
      </c>
      <c r="I9" s="16">
        <v>30</v>
      </c>
      <c r="J9" s="1"/>
      <c r="K9" s="768"/>
      <c r="L9" s="769" t="s">
        <v>74</v>
      </c>
    </row>
    <row r="10" spans="1:13" ht="20.100000000000001" customHeight="1">
      <c r="A10" s="38">
        <v>40813</v>
      </c>
      <c r="B10" s="39" t="s">
        <v>11</v>
      </c>
      <c r="C10" s="102">
        <v>100</v>
      </c>
      <c r="D10" s="102">
        <v>99</v>
      </c>
      <c r="E10" s="102">
        <v>1</v>
      </c>
      <c r="F10" s="102" t="s">
        <v>63</v>
      </c>
      <c r="G10" s="102">
        <v>160</v>
      </c>
      <c r="H10" s="102"/>
      <c r="I10" s="102"/>
      <c r="J10" s="102"/>
      <c r="K10" s="761"/>
      <c r="L10" s="109" t="s">
        <v>1057</v>
      </c>
    </row>
    <row r="11" spans="1:13" ht="20.100000000000001" customHeight="1">
      <c r="A11" s="38">
        <v>40852</v>
      </c>
      <c r="B11" s="39" t="s">
        <v>11</v>
      </c>
      <c r="C11" s="102">
        <v>47</v>
      </c>
      <c r="D11" s="88">
        <f t="shared" ref="D11:D68" si="0">+C11*(100-E11)/100</f>
        <v>46.53</v>
      </c>
      <c r="E11" s="102">
        <v>1</v>
      </c>
      <c r="F11" s="102" t="s">
        <v>63</v>
      </c>
      <c r="G11" s="102">
        <v>160</v>
      </c>
      <c r="H11" s="102"/>
      <c r="I11" s="102"/>
      <c r="J11" s="102"/>
      <c r="K11" s="761"/>
      <c r="L11" s="109" t="s">
        <v>805</v>
      </c>
    </row>
    <row r="12" spans="1:13" ht="23.25" customHeight="1" thickBot="1">
      <c r="A12" s="17">
        <v>40878</v>
      </c>
      <c r="B12" s="18" t="s">
        <v>20</v>
      </c>
      <c r="C12" s="927" t="s">
        <v>47</v>
      </c>
      <c r="D12" s="928"/>
      <c r="E12" s="928"/>
      <c r="F12" s="928"/>
      <c r="G12" s="928"/>
      <c r="H12" s="928"/>
      <c r="I12" s="928"/>
      <c r="J12" s="929"/>
      <c r="K12" s="759"/>
      <c r="L12" s="155"/>
    </row>
    <row r="13" spans="1:13" ht="24" customHeight="1" thickTop="1">
      <c r="A13" s="21">
        <v>40990</v>
      </c>
      <c r="B13" s="22" t="s">
        <v>121</v>
      </c>
      <c r="C13" s="989" t="s">
        <v>122</v>
      </c>
      <c r="D13" s="990"/>
      <c r="E13" s="990"/>
      <c r="F13" s="990"/>
      <c r="G13" s="990"/>
      <c r="H13" s="990"/>
      <c r="I13" s="990"/>
      <c r="J13" s="991"/>
      <c r="K13" s="763"/>
      <c r="L13" s="152"/>
    </row>
    <row r="14" spans="1:13" ht="20.100000000000001" customHeight="1">
      <c r="A14" s="14">
        <v>40999</v>
      </c>
      <c r="B14" s="1" t="s">
        <v>11</v>
      </c>
      <c r="C14" s="16">
        <v>135</v>
      </c>
      <c r="D14" s="49">
        <f t="shared" si="0"/>
        <v>133.65</v>
      </c>
      <c r="E14" s="16">
        <v>1</v>
      </c>
      <c r="F14" s="16" t="s">
        <v>63</v>
      </c>
      <c r="G14" s="16">
        <v>145</v>
      </c>
      <c r="L14" s="769" t="s">
        <v>17</v>
      </c>
    </row>
    <row r="15" spans="1:13" ht="20.100000000000001" customHeight="1">
      <c r="A15" s="14">
        <v>41014</v>
      </c>
      <c r="B15" s="1" t="s">
        <v>116</v>
      </c>
      <c r="D15" s="49"/>
      <c r="H15" s="16">
        <v>3730</v>
      </c>
      <c r="I15" s="16">
        <v>28</v>
      </c>
      <c r="L15" s="769" t="s">
        <v>806</v>
      </c>
    </row>
    <row r="16" spans="1:13" ht="22.5" customHeight="1">
      <c r="A16" s="14">
        <v>41019</v>
      </c>
      <c r="B16" s="1" t="s">
        <v>20</v>
      </c>
      <c r="C16" s="837" t="s">
        <v>47</v>
      </c>
      <c r="D16" s="841"/>
      <c r="E16" s="841"/>
      <c r="F16" s="841"/>
      <c r="G16" s="841"/>
      <c r="H16" s="841"/>
      <c r="I16" s="841"/>
      <c r="J16" s="838"/>
      <c r="K16" s="754"/>
    </row>
    <row r="17" spans="1:12" ht="20.100000000000001" customHeight="1">
      <c r="A17" s="14">
        <v>41102</v>
      </c>
      <c r="B17" s="1" t="s">
        <v>20</v>
      </c>
      <c r="C17" s="837" t="s">
        <v>47</v>
      </c>
      <c r="D17" s="841"/>
      <c r="E17" s="841"/>
      <c r="F17" s="841"/>
      <c r="G17" s="841"/>
      <c r="H17" s="841"/>
      <c r="I17" s="841"/>
      <c r="J17" s="838"/>
      <c r="K17" s="754"/>
    </row>
    <row r="18" spans="1:12" ht="20.100000000000001" customHeight="1">
      <c r="A18" s="14">
        <v>41108</v>
      </c>
      <c r="B18" s="1" t="s">
        <v>11</v>
      </c>
      <c r="C18" s="16">
        <v>80</v>
      </c>
      <c r="D18" s="49">
        <f t="shared" si="0"/>
        <v>79.2</v>
      </c>
      <c r="E18" s="16">
        <v>1</v>
      </c>
      <c r="G18" s="16">
        <v>160</v>
      </c>
      <c r="L18" s="769" t="s">
        <v>807</v>
      </c>
    </row>
    <row r="19" spans="1:12" ht="20.100000000000001" customHeight="1">
      <c r="A19" s="14">
        <v>41118</v>
      </c>
      <c r="B19" s="1" t="s">
        <v>116</v>
      </c>
      <c r="D19" s="49"/>
      <c r="H19" s="820" t="s">
        <v>147</v>
      </c>
      <c r="I19" s="821"/>
      <c r="J19" s="822"/>
      <c r="K19" s="756"/>
      <c r="L19" s="769" t="s">
        <v>808</v>
      </c>
    </row>
    <row r="20" spans="1:12" ht="20.100000000000001" customHeight="1">
      <c r="A20" s="14">
        <v>41153</v>
      </c>
      <c r="B20" s="1" t="s">
        <v>20</v>
      </c>
      <c r="C20" s="837" t="s">
        <v>148</v>
      </c>
      <c r="D20" s="841"/>
      <c r="E20" s="841"/>
      <c r="F20" s="841"/>
      <c r="G20" s="841"/>
      <c r="H20" s="841"/>
      <c r="I20" s="841"/>
      <c r="J20" s="838"/>
      <c r="K20" s="754"/>
    </row>
    <row r="21" spans="1:12" ht="20.100000000000001" customHeight="1">
      <c r="A21" s="14">
        <v>41165</v>
      </c>
      <c r="B21" s="1" t="s">
        <v>11</v>
      </c>
      <c r="C21" s="16">
        <v>75</v>
      </c>
      <c r="D21" s="49">
        <f t="shared" si="0"/>
        <v>74.25</v>
      </c>
      <c r="E21" s="16">
        <v>1</v>
      </c>
      <c r="G21" s="16">
        <v>160</v>
      </c>
      <c r="L21" s="769" t="s">
        <v>17</v>
      </c>
    </row>
    <row r="22" spans="1:12" ht="41.25" customHeight="1">
      <c r="A22" s="14">
        <v>41174</v>
      </c>
      <c r="B22" s="1" t="s">
        <v>20</v>
      </c>
      <c r="C22" s="853" t="s">
        <v>809</v>
      </c>
      <c r="D22" s="854"/>
      <c r="E22" s="854"/>
      <c r="F22" s="854"/>
      <c r="G22" s="854"/>
      <c r="H22" s="854"/>
      <c r="I22" s="854"/>
      <c r="J22" s="855"/>
      <c r="K22" s="753"/>
    </row>
    <row r="23" spans="1:12" ht="20.100000000000001" customHeight="1">
      <c r="A23" s="38">
        <v>41182</v>
      </c>
      <c r="B23" s="39" t="s">
        <v>11</v>
      </c>
      <c r="C23" s="88">
        <v>40</v>
      </c>
      <c r="D23" s="88">
        <f t="shared" si="0"/>
        <v>39.6</v>
      </c>
      <c r="E23" s="102">
        <v>1</v>
      </c>
      <c r="F23" s="102"/>
      <c r="G23" s="102">
        <v>140</v>
      </c>
      <c r="H23" s="102">
        <v>4173</v>
      </c>
      <c r="I23" s="102">
        <v>81</v>
      </c>
      <c r="J23" s="102"/>
      <c r="K23" s="761"/>
      <c r="L23" s="109" t="s">
        <v>579</v>
      </c>
    </row>
    <row r="24" spans="1:12" ht="20.100000000000001" customHeight="1" thickBot="1">
      <c r="A24" s="32">
        <v>41184</v>
      </c>
      <c r="B24" s="33" t="s">
        <v>116</v>
      </c>
      <c r="C24" s="34"/>
      <c r="D24" s="35">
        <f t="shared" si="0"/>
        <v>0</v>
      </c>
      <c r="E24" s="34"/>
      <c r="F24" s="34"/>
      <c r="G24" s="34"/>
      <c r="H24" s="34">
        <v>4175</v>
      </c>
      <c r="I24" s="34">
        <v>80</v>
      </c>
      <c r="J24" s="34"/>
      <c r="K24" s="34"/>
      <c r="L24" s="147" t="s">
        <v>810</v>
      </c>
    </row>
    <row r="25" spans="1:12" ht="20.100000000000001" customHeight="1" thickTop="1">
      <c r="A25" s="11">
        <v>41305</v>
      </c>
      <c r="B25" s="12" t="s">
        <v>116</v>
      </c>
      <c r="C25" s="148"/>
      <c r="D25" s="126"/>
      <c r="E25" s="148"/>
      <c r="F25" s="148"/>
      <c r="G25" s="148"/>
      <c r="H25" s="148">
        <v>4195</v>
      </c>
      <c r="I25" s="148">
        <v>96</v>
      </c>
      <c r="J25" s="148"/>
      <c r="K25" s="755"/>
      <c r="L25" s="170" t="s">
        <v>197</v>
      </c>
    </row>
    <row r="26" spans="1:12" ht="20.100000000000001" customHeight="1">
      <c r="A26" s="14">
        <v>41310</v>
      </c>
      <c r="B26" s="1" t="s">
        <v>11</v>
      </c>
      <c r="C26" s="16">
        <v>95</v>
      </c>
      <c r="D26" s="49">
        <f t="shared" si="0"/>
        <v>94.05</v>
      </c>
      <c r="E26" s="16">
        <v>1</v>
      </c>
      <c r="G26" s="16">
        <v>150</v>
      </c>
      <c r="L26" s="769" t="s">
        <v>738</v>
      </c>
    </row>
    <row r="27" spans="1:12" ht="60.75" customHeight="1">
      <c r="A27" s="457">
        <v>41381</v>
      </c>
      <c r="B27" s="458" t="s">
        <v>27</v>
      </c>
      <c r="C27" s="1004" t="s">
        <v>811</v>
      </c>
      <c r="D27" s="1005"/>
      <c r="E27" s="1005"/>
      <c r="F27" s="1005"/>
      <c r="G27" s="1005"/>
      <c r="H27" s="1005"/>
      <c r="I27" s="1005"/>
      <c r="J27" s="1006"/>
      <c r="K27" s="765"/>
      <c r="L27" s="459" t="s">
        <v>1056</v>
      </c>
    </row>
    <row r="28" spans="1:12" ht="20.100000000000001" customHeight="1">
      <c r="A28" s="14">
        <v>41407</v>
      </c>
      <c r="B28" s="1" t="s">
        <v>20</v>
      </c>
      <c r="C28" s="837" t="s">
        <v>47</v>
      </c>
      <c r="D28" s="841"/>
      <c r="E28" s="841"/>
      <c r="F28" s="841"/>
      <c r="G28" s="841"/>
      <c r="H28" s="841"/>
      <c r="I28" s="841"/>
      <c r="J28" s="838"/>
      <c r="K28" s="754"/>
    </row>
    <row r="29" spans="1:12">
      <c r="A29" s="14">
        <v>41412</v>
      </c>
      <c r="B29" s="1" t="s">
        <v>11</v>
      </c>
      <c r="C29" s="49">
        <v>100</v>
      </c>
      <c r="D29" s="49">
        <f t="shared" si="0"/>
        <v>98</v>
      </c>
      <c r="E29" s="16">
        <v>2</v>
      </c>
      <c r="G29" s="16">
        <v>100</v>
      </c>
      <c r="L29" s="769" t="s">
        <v>745</v>
      </c>
    </row>
    <row r="30" spans="1:12" ht="20.100000000000001" customHeight="1">
      <c r="A30" s="14">
        <v>41429</v>
      </c>
      <c r="B30" s="1" t="s">
        <v>20</v>
      </c>
      <c r="C30" s="837" t="s">
        <v>148</v>
      </c>
      <c r="D30" s="841"/>
      <c r="E30" s="841"/>
      <c r="F30" s="841"/>
      <c r="G30" s="841"/>
      <c r="H30" s="841"/>
      <c r="I30" s="841"/>
      <c r="J30" s="838"/>
      <c r="K30" s="754"/>
    </row>
    <row r="31" spans="1:12" ht="20.100000000000001" customHeight="1">
      <c r="A31" s="14">
        <v>41526</v>
      </c>
      <c r="B31" s="1" t="s">
        <v>11</v>
      </c>
      <c r="C31" s="49">
        <v>115</v>
      </c>
      <c r="D31" s="49">
        <f t="shared" si="0"/>
        <v>112.7</v>
      </c>
      <c r="E31" s="16">
        <v>2</v>
      </c>
      <c r="G31" s="16">
        <v>150</v>
      </c>
      <c r="L31" s="769" t="s">
        <v>17</v>
      </c>
    </row>
    <row r="32" spans="1:12">
      <c r="A32" s="38">
        <v>41531</v>
      </c>
      <c r="B32" s="39" t="s">
        <v>116</v>
      </c>
      <c r="C32" s="88"/>
      <c r="D32" s="88"/>
      <c r="E32" s="102"/>
      <c r="F32" s="102"/>
      <c r="G32" s="102"/>
      <c r="H32" s="102">
        <v>3455</v>
      </c>
      <c r="I32" s="102">
        <v>75</v>
      </c>
      <c r="J32" s="102"/>
      <c r="K32" s="761"/>
      <c r="L32" s="760" t="s">
        <v>222</v>
      </c>
    </row>
    <row r="33" spans="1:12">
      <c r="A33" s="14">
        <v>41289</v>
      </c>
      <c r="B33" s="1" t="s">
        <v>20</v>
      </c>
      <c r="C33" s="837" t="s">
        <v>47</v>
      </c>
      <c r="D33" s="841"/>
      <c r="E33" s="841"/>
      <c r="F33" s="841"/>
      <c r="G33" s="841"/>
      <c r="H33" s="841"/>
      <c r="I33" s="841"/>
      <c r="J33" s="838"/>
      <c r="K33" s="754"/>
    </row>
    <row r="34" spans="1:12" ht="20.100000000000001" customHeight="1">
      <c r="A34" s="14">
        <v>41539</v>
      </c>
      <c r="B34" s="1" t="s">
        <v>55</v>
      </c>
      <c r="C34" s="837" t="s">
        <v>228</v>
      </c>
      <c r="D34" s="841"/>
      <c r="E34" s="841"/>
      <c r="F34" s="841"/>
      <c r="G34" s="841"/>
      <c r="H34" s="841"/>
      <c r="I34" s="841"/>
      <c r="J34" s="838"/>
      <c r="K34" s="754"/>
    </row>
    <row r="35" spans="1:12" ht="20.100000000000001" customHeight="1">
      <c r="A35" s="14">
        <v>41541</v>
      </c>
      <c r="B35" s="1" t="s">
        <v>20</v>
      </c>
      <c r="C35" s="837" t="s">
        <v>812</v>
      </c>
      <c r="D35" s="841"/>
      <c r="E35" s="841"/>
      <c r="F35" s="841"/>
      <c r="G35" s="841"/>
      <c r="H35" s="841"/>
      <c r="I35" s="841"/>
      <c r="J35" s="838"/>
      <c r="K35" s="754"/>
    </row>
    <row r="36" spans="1:12" ht="20.100000000000001" customHeight="1">
      <c r="A36" s="14">
        <v>41564</v>
      </c>
      <c r="B36" s="1" t="s">
        <v>11</v>
      </c>
      <c r="C36" s="49">
        <v>125</v>
      </c>
      <c r="D36" s="49">
        <f t="shared" si="0"/>
        <v>122.5</v>
      </c>
      <c r="E36" s="16">
        <v>2</v>
      </c>
      <c r="G36" s="16">
        <v>165</v>
      </c>
      <c r="H36" s="1"/>
      <c r="I36" s="1"/>
      <c r="J36" s="1"/>
      <c r="K36" s="768"/>
      <c r="L36" s="769" t="s">
        <v>813</v>
      </c>
    </row>
    <row r="37" spans="1:12" ht="20.100000000000001" customHeight="1" thickBot="1">
      <c r="A37" s="17">
        <v>41634</v>
      </c>
      <c r="B37" s="18" t="s">
        <v>20</v>
      </c>
      <c r="C37" s="927" t="s">
        <v>47</v>
      </c>
      <c r="D37" s="928"/>
      <c r="E37" s="928"/>
      <c r="F37" s="928"/>
      <c r="G37" s="928"/>
      <c r="H37" s="928"/>
      <c r="I37" s="928"/>
      <c r="J37" s="929"/>
      <c r="K37" s="759"/>
      <c r="L37" s="155"/>
    </row>
    <row r="38" spans="1:12" ht="20.100000000000001" customHeight="1" thickTop="1">
      <c r="A38" s="67">
        <v>41641</v>
      </c>
      <c r="B38" s="68" t="s">
        <v>116</v>
      </c>
      <c r="C38" s="68"/>
      <c r="D38" s="79"/>
      <c r="E38" s="68"/>
      <c r="F38" s="68"/>
      <c r="G38" s="68"/>
      <c r="H38" s="68"/>
      <c r="I38" s="68"/>
      <c r="J38" s="68"/>
      <c r="K38" s="68"/>
      <c r="L38" s="105" t="s">
        <v>814</v>
      </c>
    </row>
    <row r="39" spans="1:12">
      <c r="A39" s="14">
        <v>41701</v>
      </c>
      <c r="B39" s="1" t="s">
        <v>11</v>
      </c>
      <c r="C39" s="16">
        <v>125</v>
      </c>
      <c r="D39" s="49">
        <f t="shared" si="0"/>
        <v>122.5</v>
      </c>
      <c r="E39" s="16">
        <v>2</v>
      </c>
      <c r="G39" s="16">
        <v>147</v>
      </c>
      <c r="I39" s="1"/>
      <c r="J39" s="1"/>
      <c r="K39" s="768"/>
      <c r="L39" s="769" t="s">
        <v>264</v>
      </c>
    </row>
    <row r="40" spans="1:12" ht="20.100000000000001" customHeight="1">
      <c r="A40" s="14">
        <v>41726</v>
      </c>
      <c r="B40" s="1" t="s">
        <v>116</v>
      </c>
      <c r="C40" s="1"/>
      <c r="D40" s="49"/>
      <c r="E40" s="1"/>
      <c r="F40" s="1"/>
      <c r="G40" s="1"/>
      <c r="H40" s="1"/>
      <c r="I40" s="1"/>
      <c r="J40" s="1"/>
      <c r="K40" s="768"/>
      <c r="L40" s="769" t="s">
        <v>815</v>
      </c>
    </row>
    <row r="41" spans="1:12">
      <c r="A41" s="24">
        <v>41796</v>
      </c>
      <c r="B41" s="25" t="s">
        <v>11</v>
      </c>
      <c r="C41" s="72">
        <v>85</v>
      </c>
      <c r="D41" s="72">
        <f t="shared" si="0"/>
        <v>83.3</v>
      </c>
      <c r="E41" s="72">
        <v>2</v>
      </c>
      <c r="F41" s="72"/>
      <c r="G41" s="72">
        <v>120</v>
      </c>
      <c r="H41" s="72"/>
      <c r="I41" s="72"/>
      <c r="J41" s="72"/>
      <c r="K41" s="72"/>
      <c r="L41" s="27" t="s">
        <v>199</v>
      </c>
    </row>
    <row r="42" spans="1:12">
      <c r="A42" s="14">
        <v>41812</v>
      </c>
      <c r="B42" s="1"/>
      <c r="C42" s="1"/>
      <c r="D42" s="49"/>
      <c r="E42" s="1"/>
      <c r="F42" s="1"/>
      <c r="G42" s="1"/>
      <c r="H42" s="986" t="s">
        <v>311</v>
      </c>
      <c r="I42" s="987"/>
      <c r="J42" s="988"/>
      <c r="K42" s="767"/>
      <c r="L42" s="769" t="s">
        <v>816</v>
      </c>
    </row>
    <row r="43" spans="1:12">
      <c r="A43" s="24">
        <v>41865</v>
      </c>
      <c r="B43" s="25" t="s">
        <v>11</v>
      </c>
      <c r="C43" s="104">
        <v>60</v>
      </c>
      <c r="D43" s="72">
        <f t="shared" si="0"/>
        <v>58.8</v>
      </c>
      <c r="E43" s="104">
        <v>2</v>
      </c>
      <c r="F43" s="104"/>
      <c r="G43" s="104">
        <v>122</v>
      </c>
      <c r="H43" s="104"/>
      <c r="I43" s="104"/>
      <c r="J43" s="104"/>
      <c r="K43" s="104"/>
      <c r="L43" s="27" t="s">
        <v>817</v>
      </c>
    </row>
    <row r="44" spans="1:12">
      <c r="A44" s="24">
        <v>41884</v>
      </c>
      <c r="B44" s="25" t="s">
        <v>11</v>
      </c>
      <c r="C44" s="104">
        <v>70</v>
      </c>
      <c r="D44" s="72">
        <f t="shared" si="0"/>
        <v>68.599999999999994</v>
      </c>
      <c r="E44" s="104">
        <v>2</v>
      </c>
      <c r="F44" s="104"/>
      <c r="G44" s="104">
        <v>125</v>
      </c>
      <c r="H44" s="104"/>
      <c r="I44" s="104"/>
      <c r="J44" s="104"/>
      <c r="K44" s="104"/>
      <c r="L44" s="27" t="s">
        <v>818</v>
      </c>
    </row>
    <row r="45" spans="1:12">
      <c r="A45" s="24">
        <v>41936</v>
      </c>
      <c r="B45" s="25" t="s">
        <v>11</v>
      </c>
      <c r="C45" s="104">
        <v>70</v>
      </c>
      <c r="D45" s="72">
        <f>+C45*(100-E45)/100</f>
        <v>68.599999999999994</v>
      </c>
      <c r="E45" s="104">
        <v>2</v>
      </c>
      <c r="F45" s="104"/>
      <c r="G45" s="104">
        <v>125</v>
      </c>
      <c r="H45" s="104"/>
      <c r="I45" s="104"/>
      <c r="J45" s="104"/>
      <c r="K45" s="104"/>
      <c r="L45" s="27" t="s">
        <v>346</v>
      </c>
    </row>
    <row r="46" spans="1:12" ht="20.100000000000001" customHeight="1">
      <c r="A46" s="14">
        <v>41946</v>
      </c>
      <c r="B46" s="1" t="s">
        <v>11</v>
      </c>
      <c r="C46" s="16">
        <v>85</v>
      </c>
      <c r="D46" s="49">
        <f t="shared" si="0"/>
        <v>83.3</v>
      </c>
      <c r="E46" s="16">
        <v>2</v>
      </c>
      <c r="G46" s="16">
        <v>120</v>
      </c>
      <c r="L46" s="769" t="s">
        <v>346</v>
      </c>
    </row>
    <row r="47" spans="1:12" ht="20.100000000000001" customHeight="1">
      <c r="A47" s="14">
        <v>41959</v>
      </c>
      <c r="B47" s="1" t="s">
        <v>11</v>
      </c>
      <c r="C47" s="16">
        <v>95</v>
      </c>
      <c r="D47" s="49">
        <f t="shared" si="0"/>
        <v>93.1</v>
      </c>
      <c r="E47" s="16">
        <v>2</v>
      </c>
      <c r="G47" s="16">
        <v>120</v>
      </c>
      <c r="L47" s="769" t="s">
        <v>346</v>
      </c>
    </row>
    <row r="48" spans="1:12">
      <c r="A48" s="14">
        <v>41971</v>
      </c>
      <c r="B48" s="1" t="s">
        <v>11</v>
      </c>
      <c r="C48" s="16">
        <v>95</v>
      </c>
      <c r="D48" s="49">
        <f t="shared" si="0"/>
        <v>93.1</v>
      </c>
      <c r="E48" s="16">
        <v>2</v>
      </c>
      <c r="G48" s="16">
        <v>120</v>
      </c>
      <c r="L48" s="769" t="s">
        <v>346</v>
      </c>
    </row>
    <row r="49" spans="1:12" ht="20.100000000000001" customHeight="1" thickBot="1">
      <c r="A49" s="43">
        <v>41976</v>
      </c>
      <c r="B49" s="44" t="s">
        <v>11</v>
      </c>
      <c r="C49" s="150">
        <v>60</v>
      </c>
      <c r="D49" s="151">
        <f t="shared" si="0"/>
        <v>58.8</v>
      </c>
      <c r="E49" s="150">
        <v>2</v>
      </c>
      <c r="F49" s="150"/>
      <c r="G49" s="150">
        <v>120</v>
      </c>
      <c r="H49" s="150"/>
      <c r="I49" s="150"/>
      <c r="J49" s="150"/>
      <c r="K49" s="150"/>
      <c r="L49" s="497" t="s">
        <v>346</v>
      </c>
    </row>
    <row r="50" spans="1:12" ht="16.5" thickTop="1">
      <c r="A50" s="116">
        <v>42038</v>
      </c>
      <c r="B50" s="117" t="s">
        <v>11</v>
      </c>
      <c r="C50" s="149">
        <v>50</v>
      </c>
      <c r="D50" s="118">
        <f t="shared" si="0"/>
        <v>49.5</v>
      </c>
      <c r="E50" s="149">
        <v>1</v>
      </c>
      <c r="F50" s="149"/>
      <c r="G50" s="149">
        <v>148</v>
      </c>
      <c r="H50" s="149"/>
      <c r="I50" s="117"/>
      <c r="J50" s="117"/>
      <c r="K50" s="117"/>
      <c r="L50" s="738" t="s">
        <v>819</v>
      </c>
    </row>
    <row r="51" spans="1:12" ht="20.100000000000001" customHeight="1">
      <c r="A51" s="14">
        <v>42039</v>
      </c>
      <c r="B51" s="1" t="s">
        <v>116</v>
      </c>
      <c r="C51" s="1"/>
      <c r="D51" s="49"/>
      <c r="E51" s="1"/>
      <c r="F51" s="1"/>
      <c r="G51" s="1"/>
      <c r="H51" s="16">
        <v>3640</v>
      </c>
      <c r="I51" s="16">
        <v>57</v>
      </c>
      <c r="J51" s="1"/>
      <c r="K51" s="768"/>
      <c r="L51" s="769" t="s">
        <v>820</v>
      </c>
    </row>
    <row r="52" spans="1:12" ht="20.100000000000001" customHeight="1">
      <c r="A52" s="14">
        <v>42049</v>
      </c>
      <c r="B52" s="1" t="s">
        <v>11</v>
      </c>
      <c r="C52" s="16">
        <v>95</v>
      </c>
      <c r="D52" s="49">
        <f t="shared" si="0"/>
        <v>95</v>
      </c>
      <c r="G52" s="16">
        <v>120</v>
      </c>
      <c r="L52" s="769" t="s">
        <v>346</v>
      </c>
    </row>
    <row r="53" spans="1:12" ht="20.100000000000001" customHeight="1">
      <c r="A53" s="38">
        <v>42122</v>
      </c>
      <c r="B53" s="39" t="s">
        <v>11</v>
      </c>
      <c r="C53" s="102">
        <v>60</v>
      </c>
      <c r="D53" s="88">
        <f t="shared" si="0"/>
        <v>59.4</v>
      </c>
      <c r="E53" s="102">
        <v>1</v>
      </c>
      <c r="F53" s="102"/>
      <c r="G53" s="102">
        <v>135</v>
      </c>
      <c r="H53" s="102"/>
      <c r="I53" s="102"/>
      <c r="J53" s="102"/>
      <c r="K53" s="761"/>
      <c r="L53" s="109" t="s">
        <v>199</v>
      </c>
    </row>
    <row r="54" spans="1:12" ht="20.100000000000001" customHeight="1">
      <c r="A54" s="14">
        <v>42135</v>
      </c>
      <c r="B54" s="1" t="s">
        <v>116</v>
      </c>
      <c r="C54" s="1"/>
      <c r="D54" s="49"/>
      <c r="E54" s="1"/>
      <c r="F54" s="1"/>
      <c r="G54" s="1"/>
      <c r="H54" s="16">
        <v>3735</v>
      </c>
      <c r="I54" s="16">
        <v>86</v>
      </c>
      <c r="J54" s="1"/>
      <c r="K54" s="768"/>
      <c r="L54" s="769" t="s">
        <v>821</v>
      </c>
    </row>
    <row r="55" spans="1:12">
      <c r="A55" s="14">
        <v>42210</v>
      </c>
      <c r="B55" s="1" t="s">
        <v>20</v>
      </c>
      <c r="C55" s="837" t="s">
        <v>21</v>
      </c>
      <c r="D55" s="841"/>
      <c r="E55" s="841"/>
      <c r="F55" s="841"/>
      <c r="G55" s="841"/>
      <c r="H55" s="841"/>
      <c r="I55" s="841"/>
      <c r="J55" s="838"/>
      <c r="K55" s="754"/>
    </row>
    <row r="56" spans="1:12" ht="20.100000000000001" customHeight="1">
      <c r="A56" s="38">
        <v>42247</v>
      </c>
      <c r="B56" s="39" t="s">
        <v>11</v>
      </c>
      <c r="C56" s="102">
        <v>100</v>
      </c>
      <c r="D56" s="88">
        <f t="shared" si="0"/>
        <v>99</v>
      </c>
      <c r="E56" s="102">
        <v>1</v>
      </c>
      <c r="F56" s="102"/>
      <c r="G56" s="102">
        <v>140</v>
      </c>
      <c r="H56" s="39"/>
      <c r="I56" s="39"/>
      <c r="J56" s="39"/>
      <c r="K56" s="39"/>
      <c r="L56" s="109" t="s">
        <v>399</v>
      </c>
    </row>
    <row r="57" spans="1:12" ht="39" customHeight="1">
      <c r="A57" s="14">
        <v>42307</v>
      </c>
      <c r="B57" s="1" t="s">
        <v>30</v>
      </c>
      <c r="C57" s="853" t="s">
        <v>822</v>
      </c>
      <c r="D57" s="854"/>
      <c r="E57" s="854"/>
      <c r="F57" s="854"/>
      <c r="G57" s="854"/>
      <c r="H57" s="854"/>
      <c r="I57" s="854"/>
      <c r="J57" s="855"/>
      <c r="K57" s="753"/>
    </row>
    <row r="58" spans="1:12" ht="30" customHeight="1">
      <c r="A58" s="14">
        <v>42313</v>
      </c>
      <c r="B58" s="1" t="s">
        <v>116</v>
      </c>
      <c r="C58" s="49"/>
      <c r="D58" s="49"/>
      <c r="E58" s="49"/>
      <c r="F58" s="49"/>
      <c r="G58" s="49"/>
      <c r="H58" s="853" t="s">
        <v>311</v>
      </c>
      <c r="I58" s="855"/>
      <c r="J58" s="1"/>
      <c r="K58" s="768"/>
      <c r="L58" s="769" t="s">
        <v>408</v>
      </c>
    </row>
    <row r="59" spans="1:12">
      <c r="A59" s="14">
        <v>42323</v>
      </c>
      <c r="B59" s="1" t="s">
        <v>11</v>
      </c>
      <c r="C59" s="16">
        <v>85</v>
      </c>
      <c r="D59" s="49">
        <f t="shared" si="0"/>
        <v>80.75</v>
      </c>
      <c r="E59" s="16">
        <v>5</v>
      </c>
      <c r="G59" s="16">
        <v>180</v>
      </c>
      <c r="H59" s="1"/>
      <c r="I59" s="1"/>
      <c r="J59" s="1"/>
      <c r="K59" s="768"/>
      <c r="L59" s="769" t="s">
        <v>415</v>
      </c>
    </row>
    <row r="60" spans="1:12">
      <c r="A60" s="38">
        <v>42352</v>
      </c>
      <c r="B60" s="39" t="s">
        <v>11</v>
      </c>
      <c r="C60" s="196">
        <v>75</v>
      </c>
      <c r="D60" s="88">
        <f t="shared" si="0"/>
        <v>71.25</v>
      </c>
      <c r="E60" s="196">
        <v>5</v>
      </c>
      <c r="F60" s="196"/>
      <c r="G60" s="196">
        <v>125</v>
      </c>
      <c r="H60" s="39"/>
      <c r="I60" s="39"/>
      <c r="J60" s="39"/>
      <c r="K60" s="39"/>
      <c r="L60" s="109" t="s">
        <v>346</v>
      </c>
    </row>
    <row r="61" spans="1:12" ht="16.5" thickBot="1">
      <c r="A61" s="320">
        <v>42360</v>
      </c>
      <c r="B61" s="142" t="s">
        <v>11</v>
      </c>
      <c r="C61" s="143">
        <v>70</v>
      </c>
      <c r="D61" s="40">
        <f t="shared" si="0"/>
        <v>66.5</v>
      </c>
      <c r="E61" s="143">
        <v>5</v>
      </c>
      <c r="F61" s="143"/>
      <c r="G61" s="143">
        <v>110</v>
      </c>
      <c r="H61" s="142"/>
      <c r="I61" s="142"/>
      <c r="J61" s="142"/>
      <c r="K61" s="142"/>
      <c r="L61" s="531" t="s">
        <v>346</v>
      </c>
    </row>
    <row r="62" spans="1:12" ht="16.5" thickTop="1">
      <c r="A62" s="21">
        <v>42396</v>
      </c>
      <c r="B62" s="22" t="s">
        <v>11</v>
      </c>
      <c r="C62" s="139">
        <v>70</v>
      </c>
      <c r="D62" s="86">
        <f t="shared" si="0"/>
        <v>66.5</v>
      </c>
      <c r="E62" s="139">
        <v>5</v>
      </c>
      <c r="F62" s="139"/>
      <c r="G62" s="139">
        <v>125</v>
      </c>
      <c r="H62" s="22"/>
      <c r="I62" s="22"/>
      <c r="J62" s="22"/>
      <c r="K62" s="22"/>
      <c r="L62" s="152" t="s">
        <v>346</v>
      </c>
    </row>
    <row r="63" spans="1:12">
      <c r="A63" s="324">
        <v>42411</v>
      </c>
      <c r="B63" s="325" t="s">
        <v>11</v>
      </c>
      <c r="C63" s="323">
        <v>90</v>
      </c>
      <c r="D63" s="49">
        <f t="shared" si="0"/>
        <v>85.5</v>
      </c>
      <c r="E63" s="323">
        <v>5</v>
      </c>
      <c r="F63" s="323"/>
      <c r="G63" s="323">
        <v>100</v>
      </c>
      <c r="H63" s="325"/>
      <c r="I63" s="325"/>
      <c r="J63" s="325"/>
      <c r="K63" s="768"/>
      <c r="L63" s="769" t="s">
        <v>346</v>
      </c>
    </row>
    <row r="64" spans="1:12" ht="20.100000000000001" customHeight="1">
      <c r="A64" s="38">
        <v>42417</v>
      </c>
      <c r="B64" s="39" t="s">
        <v>11</v>
      </c>
      <c r="C64" s="203">
        <v>115</v>
      </c>
      <c r="D64" s="88">
        <f t="shared" si="0"/>
        <v>109.25</v>
      </c>
      <c r="E64" s="203">
        <v>5</v>
      </c>
      <c r="F64" s="203"/>
      <c r="G64" s="203">
        <v>120</v>
      </c>
      <c r="H64" s="39"/>
      <c r="I64" s="39"/>
      <c r="J64" s="39"/>
      <c r="K64" s="39"/>
      <c r="L64" s="109" t="s">
        <v>346</v>
      </c>
    </row>
    <row r="65" spans="1:12">
      <c r="A65" s="38">
        <v>42419</v>
      </c>
      <c r="B65" s="39" t="s">
        <v>11</v>
      </c>
      <c r="C65" s="203">
        <v>110</v>
      </c>
      <c r="D65" s="88">
        <f t="shared" si="0"/>
        <v>104.5</v>
      </c>
      <c r="E65" s="203">
        <v>5</v>
      </c>
      <c r="F65" s="203"/>
      <c r="G65" s="203">
        <v>125</v>
      </c>
      <c r="H65" s="39"/>
      <c r="I65" s="39"/>
      <c r="J65" s="39"/>
      <c r="K65" s="39"/>
      <c r="L65" s="109" t="s">
        <v>346</v>
      </c>
    </row>
    <row r="66" spans="1:12" ht="20.100000000000001" customHeight="1">
      <c r="A66" s="14">
        <v>42425</v>
      </c>
      <c r="B66" s="204" t="s">
        <v>11</v>
      </c>
      <c r="C66" s="16">
        <v>85</v>
      </c>
      <c r="D66" s="49">
        <f t="shared" si="0"/>
        <v>80.75</v>
      </c>
      <c r="E66" s="16">
        <v>5</v>
      </c>
      <c r="G66" s="16">
        <v>125</v>
      </c>
      <c r="H66" s="1"/>
      <c r="I66" s="1"/>
      <c r="J66" s="1"/>
      <c r="K66" s="768"/>
      <c r="L66" s="769" t="s">
        <v>346</v>
      </c>
    </row>
    <row r="67" spans="1:12" ht="37.5" customHeight="1">
      <c r="A67" s="14">
        <v>42439</v>
      </c>
      <c r="B67" s="205" t="s">
        <v>30</v>
      </c>
      <c r="C67" s="853" t="s">
        <v>913</v>
      </c>
      <c r="D67" s="854"/>
      <c r="E67" s="854"/>
      <c r="F67" s="854"/>
      <c r="G67" s="854"/>
      <c r="H67" s="854"/>
      <c r="I67" s="854"/>
      <c r="J67" s="855"/>
      <c r="K67" s="753"/>
    </row>
    <row r="68" spans="1:12">
      <c r="A68" s="14">
        <v>42441</v>
      </c>
      <c r="B68" s="207" t="s">
        <v>11</v>
      </c>
      <c r="C68" s="16">
        <v>100</v>
      </c>
      <c r="D68" s="49">
        <f t="shared" si="0"/>
        <v>95</v>
      </c>
      <c r="E68" s="16">
        <v>5</v>
      </c>
      <c r="G68" s="16">
        <v>125</v>
      </c>
      <c r="H68" s="1"/>
      <c r="I68" s="1"/>
      <c r="J68" s="1"/>
      <c r="K68" s="768"/>
      <c r="L68" s="769" t="s">
        <v>346</v>
      </c>
    </row>
    <row r="69" spans="1:12">
      <c r="A69" s="14">
        <v>42453</v>
      </c>
      <c r="B69" s="209" t="s">
        <v>11</v>
      </c>
      <c r="C69" s="1">
        <v>90</v>
      </c>
      <c r="D69" s="49">
        <f t="shared" ref="D69:D105" si="1">+C69*(100-E69)/100</f>
        <v>85.5</v>
      </c>
      <c r="E69" s="1">
        <v>5</v>
      </c>
      <c r="F69" s="1"/>
      <c r="G69" s="1">
        <v>190</v>
      </c>
      <c r="H69" s="1"/>
      <c r="I69" s="1"/>
      <c r="J69" s="1"/>
      <c r="K69" s="768"/>
      <c r="L69" s="769" t="s">
        <v>199</v>
      </c>
    </row>
    <row r="70" spans="1:12">
      <c r="A70" s="14">
        <v>42454</v>
      </c>
      <c r="B70" s="210" t="s">
        <v>20</v>
      </c>
      <c r="C70" s="837" t="s">
        <v>918</v>
      </c>
      <c r="D70" s="841"/>
      <c r="E70" s="841"/>
      <c r="F70" s="841"/>
      <c r="G70" s="841"/>
      <c r="H70" s="841"/>
      <c r="I70" s="841"/>
      <c r="J70" s="838"/>
      <c r="K70" s="754"/>
    </row>
    <row r="71" spans="1:12">
      <c r="A71" s="38">
        <v>42460</v>
      </c>
      <c r="B71" s="39" t="s">
        <v>11</v>
      </c>
      <c r="C71" s="39">
        <v>125</v>
      </c>
      <c r="D71" s="88">
        <f t="shared" si="1"/>
        <v>118.75</v>
      </c>
      <c r="E71" s="39">
        <v>5</v>
      </c>
      <c r="F71" s="39"/>
      <c r="G71" s="39">
        <v>125</v>
      </c>
      <c r="H71" s="39"/>
      <c r="I71" s="39"/>
      <c r="J71" s="39"/>
      <c r="K71" s="39"/>
      <c r="L71" s="109" t="s">
        <v>346</v>
      </c>
    </row>
    <row r="72" spans="1:12" ht="20.100000000000001" customHeight="1">
      <c r="A72" s="38">
        <v>42469</v>
      </c>
      <c r="B72" s="39" t="s">
        <v>11</v>
      </c>
      <c r="C72" s="39">
        <v>70</v>
      </c>
      <c r="D72" s="88">
        <f t="shared" si="1"/>
        <v>66.5</v>
      </c>
      <c r="E72" s="39">
        <v>5</v>
      </c>
      <c r="F72" s="39"/>
      <c r="G72" s="39">
        <v>125</v>
      </c>
      <c r="H72" s="39"/>
      <c r="I72" s="39"/>
      <c r="J72" s="39"/>
      <c r="K72" s="39"/>
      <c r="L72" s="109" t="s">
        <v>346</v>
      </c>
    </row>
    <row r="73" spans="1:12" ht="20.100000000000001" customHeight="1">
      <c r="A73" s="38">
        <v>42473</v>
      </c>
      <c r="B73" s="39" t="s">
        <v>11</v>
      </c>
      <c r="C73" s="39">
        <v>120</v>
      </c>
      <c r="D73" s="88">
        <f t="shared" si="1"/>
        <v>114</v>
      </c>
      <c r="E73" s="39">
        <v>5</v>
      </c>
      <c r="F73" s="39"/>
      <c r="G73" s="39">
        <v>125</v>
      </c>
      <c r="H73" s="39"/>
      <c r="I73" s="39"/>
      <c r="J73" s="39"/>
      <c r="K73" s="39"/>
      <c r="L73" s="109" t="s">
        <v>346</v>
      </c>
    </row>
    <row r="74" spans="1:12" ht="20.100000000000001" customHeight="1">
      <c r="A74" s="14">
        <v>42525</v>
      </c>
      <c r="B74" s="1" t="s">
        <v>116</v>
      </c>
      <c r="C74" s="1"/>
      <c r="D74" s="49"/>
      <c r="E74" s="1"/>
      <c r="F74" s="1"/>
      <c r="G74" s="1"/>
      <c r="H74" s="1007" t="s">
        <v>950</v>
      </c>
      <c r="I74" s="1008"/>
      <c r="J74" s="1009"/>
      <c r="K74" s="766"/>
      <c r="L74" s="769" t="s">
        <v>951</v>
      </c>
    </row>
    <row r="75" spans="1:12" ht="20.100000000000001" customHeight="1">
      <c r="A75" s="14">
        <v>42548</v>
      </c>
      <c r="B75" s="227" t="s">
        <v>11</v>
      </c>
      <c r="C75" s="226">
        <v>80</v>
      </c>
      <c r="D75" s="49">
        <f t="shared" si="1"/>
        <v>76</v>
      </c>
      <c r="E75" s="226">
        <v>5</v>
      </c>
      <c r="F75" s="226"/>
      <c r="G75" s="226">
        <v>125</v>
      </c>
      <c r="H75" s="227"/>
      <c r="I75" s="227"/>
      <c r="J75" s="227"/>
      <c r="K75" s="768"/>
      <c r="L75" s="769" t="s">
        <v>346</v>
      </c>
    </row>
    <row r="76" spans="1:12" ht="20.100000000000001" customHeight="1">
      <c r="A76" s="38">
        <v>42567</v>
      </c>
      <c r="B76" s="39" t="s">
        <v>11</v>
      </c>
      <c r="C76" s="39">
        <v>65</v>
      </c>
      <c r="D76" s="88">
        <f t="shared" si="1"/>
        <v>61.75</v>
      </c>
      <c r="E76" s="39">
        <v>5</v>
      </c>
      <c r="F76" s="39"/>
      <c r="G76" s="39">
        <v>130</v>
      </c>
      <c r="H76" s="39"/>
      <c r="I76" s="39"/>
      <c r="J76" s="39"/>
      <c r="K76" s="39"/>
      <c r="L76" s="109" t="s">
        <v>346</v>
      </c>
    </row>
    <row r="77" spans="1:12" ht="20.100000000000001" customHeight="1">
      <c r="A77" s="38">
        <v>42639</v>
      </c>
      <c r="B77" s="39" t="s">
        <v>11</v>
      </c>
      <c r="C77" s="39">
        <v>50</v>
      </c>
      <c r="D77" s="88">
        <f t="shared" si="1"/>
        <v>47.5</v>
      </c>
      <c r="E77" s="39">
        <v>5</v>
      </c>
      <c r="F77" s="39"/>
      <c r="G77" s="39">
        <v>150</v>
      </c>
      <c r="H77" s="39"/>
      <c r="I77" s="39"/>
      <c r="J77" s="39"/>
      <c r="K77" s="39"/>
      <c r="L77" s="109" t="s">
        <v>993</v>
      </c>
    </row>
    <row r="78" spans="1:12" ht="20.100000000000001" customHeight="1">
      <c r="A78" s="14">
        <v>42642</v>
      </c>
      <c r="B78" s="236" t="s">
        <v>30</v>
      </c>
      <c r="C78" s="837" t="s">
        <v>995</v>
      </c>
      <c r="D78" s="841"/>
      <c r="E78" s="841"/>
      <c r="F78" s="841"/>
      <c r="G78" s="841"/>
      <c r="H78" s="841"/>
      <c r="I78" s="841"/>
      <c r="J78" s="838"/>
      <c r="K78" s="754"/>
    </row>
    <row r="79" spans="1:12" ht="20.100000000000001" customHeight="1" thickBot="1">
      <c r="A79" s="32">
        <v>42663</v>
      </c>
      <c r="B79" s="33" t="s">
        <v>11</v>
      </c>
      <c r="C79" s="353">
        <v>85</v>
      </c>
      <c r="D79" s="188">
        <f t="shared" si="1"/>
        <v>80.75</v>
      </c>
      <c r="E79" s="353">
        <v>5</v>
      </c>
      <c r="F79" s="353"/>
      <c r="G79" s="353">
        <v>250</v>
      </c>
      <c r="H79" s="353"/>
      <c r="I79" s="353"/>
      <c r="J79" s="353"/>
      <c r="K79" s="353"/>
      <c r="L79" s="147" t="s">
        <v>993</v>
      </c>
    </row>
    <row r="80" spans="1:12" ht="49.5" customHeight="1" thickTop="1">
      <c r="A80" s="268">
        <v>42762</v>
      </c>
      <c r="B80" s="269" t="s">
        <v>20</v>
      </c>
      <c r="C80" s="1001" t="s">
        <v>1318</v>
      </c>
      <c r="D80" s="1002"/>
      <c r="E80" s="1002"/>
      <c r="F80" s="1002"/>
      <c r="G80" s="1002"/>
      <c r="H80" s="1002"/>
      <c r="I80" s="1002"/>
      <c r="J80" s="1003"/>
      <c r="K80" s="764"/>
      <c r="L80" s="560" t="s">
        <v>1449</v>
      </c>
    </row>
    <row r="81" spans="1:12" ht="20.100000000000001" customHeight="1">
      <c r="A81" s="14">
        <v>42795</v>
      </c>
      <c r="B81" s="1" t="s">
        <v>11</v>
      </c>
      <c r="C81" s="177">
        <v>80</v>
      </c>
      <c r="D81" s="179">
        <f t="shared" si="1"/>
        <v>68</v>
      </c>
      <c r="E81" s="177">
        <v>15</v>
      </c>
      <c r="F81" s="177"/>
      <c r="G81" s="177">
        <v>200</v>
      </c>
      <c r="H81" s="177"/>
      <c r="I81" s="177"/>
      <c r="J81" s="177"/>
      <c r="K81" s="177"/>
      <c r="L81" s="769" t="s">
        <v>1007</v>
      </c>
    </row>
    <row r="82" spans="1:12">
      <c r="A82" s="14">
        <v>42814</v>
      </c>
      <c r="B82" s="304" t="s">
        <v>18</v>
      </c>
      <c r="C82" s="931" t="s">
        <v>1087</v>
      </c>
      <c r="D82" s="932"/>
      <c r="E82" s="932"/>
      <c r="F82" s="932"/>
      <c r="G82" s="932"/>
      <c r="H82" s="932"/>
      <c r="I82" s="932"/>
      <c r="J82" s="933"/>
      <c r="K82" s="758"/>
    </row>
    <row r="83" spans="1:12" ht="20.100000000000001" customHeight="1">
      <c r="A83" s="14">
        <v>42826</v>
      </c>
      <c r="B83" s="317" t="s">
        <v>11</v>
      </c>
      <c r="C83" s="177">
        <v>80</v>
      </c>
      <c r="D83" s="179">
        <f t="shared" si="1"/>
        <v>68</v>
      </c>
      <c r="E83" s="177">
        <v>15</v>
      </c>
      <c r="F83" s="177"/>
      <c r="G83" s="177">
        <v>185</v>
      </c>
      <c r="H83" s="177"/>
      <c r="I83" s="177"/>
      <c r="J83" s="177"/>
      <c r="K83" s="177"/>
      <c r="L83" s="769" t="s">
        <v>1095</v>
      </c>
    </row>
    <row r="84" spans="1:12">
      <c r="A84" s="14">
        <v>42946</v>
      </c>
      <c r="B84" s="1" t="s">
        <v>116</v>
      </c>
      <c r="C84" s="177"/>
      <c r="D84" s="179"/>
      <c r="E84" s="177"/>
      <c r="F84" s="177"/>
      <c r="G84" s="177"/>
      <c r="H84" s="177">
        <v>3400</v>
      </c>
      <c r="I84" s="177">
        <v>75</v>
      </c>
      <c r="J84" s="177"/>
      <c r="K84" s="177"/>
      <c r="L84" s="769" t="s">
        <v>1134</v>
      </c>
    </row>
    <row r="85" spans="1:12">
      <c r="A85" s="14">
        <v>42979</v>
      </c>
      <c r="B85" s="1" t="s">
        <v>11</v>
      </c>
      <c r="C85" s="177">
        <v>70</v>
      </c>
      <c r="D85" s="179">
        <f t="shared" si="1"/>
        <v>57.4</v>
      </c>
      <c r="E85" s="177">
        <v>18</v>
      </c>
      <c r="F85" s="177"/>
      <c r="G85" s="177">
        <v>185</v>
      </c>
      <c r="H85" s="177"/>
      <c r="I85" s="177"/>
      <c r="J85" s="177"/>
      <c r="K85" s="177"/>
      <c r="L85" s="769" t="s">
        <v>1095</v>
      </c>
    </row>
    <row r="86" spans="1:12" ht="16.5" thickBot="1">
      <c r="A86" s="446">
        <v>43068</v>
      </c>
      <c r="B86" s="18" t="s">
        <v>116</v>
      </c>
      <c r="C86" s="258"/>
      <c r="D86" s="193"/>
      <c r="E86" s="258"/>
      <c r="F86" s="258"/>
      <c r="G86" s="258"/>
      <c r="H86" s="258">
        <v>3475</v>
      </c>
      <c r="I86" s="258">
        <v>70</v>
      </c>
      <c r="J86" s="258"/>
      <c r="K86" s="258"/>
      <c r="L86" s="155" t="s">
        <v>1190</v>
      </c>
    </row>
    <row r="87" spans="1:12" ht="20.100000000000001" customHeight="1" thickTop="1">
      <c r="A87" s="67">
        <v>43181</v>
      </c>
      <c r="B87" s="68" t="s">
        <v>116</v>
      </c>
      <c r="C87" s="261"/>
      <c r="D87" s="262"/>
      <c r="E87" s="261"/>
      <c r="F87" s="261"/>
      <c r="G87" s="261"/>
      <c r="H87" s="261">
        <v>3535</v>
      </c>
      <c r="I87" s="261">
        <v>81</v>
      </c>
      <c r="J87" s="261"/>
      <c r="K87" s="261"/>
      <c r="L87" s="105" t="s">
        <v>1208</v>
      </c>
    </row>
    <row r="88" spans="1:12" ht="20.100000000000001" customHeight="1">
      <c r="A88" s="449">
        <v>43197</v>
      </c>
      <c r="B88" s="450" t="s">
        <v>11</v>
      </c>
      <c r="C88" s="177">
        <v>85</v>
      </c>
      <c r="D88" s="179">
        <f t="shared" si="1"/>
        <v>69.7</v>
      </c>
      <c r="E88" s="177">
        <v>18</v>
      </c>
      <c r="F88" s="177"/>
      <c r="G88" s="177">
        <v>140</v>
      </c>
      <c r="H88" s="177"/>
      <c r="I88" s="177"/>
      <c r="J88" s="177"/>
      <c r="K88" s="177"/>
      <c r="L88" s="769" t="s">
        <v>993</v>
      </c>
    </row>
    <row r="89" spans="1:12" ht="20.100000000000001" customHeight="1">
      <c r="A89" s="14">
        <v>43324</v>
      </c>
      <c r="B89" s="1" t="s">
        <v>11</v>
      </c>
      <c r="C89" s="177">
        <v>95</v>
      </c>
      <c r="D89" s="179">
        <f t="shared" si="1"/>
        <v>80.75</v>
      </c>
      <c r="E89" s="177">
        <v>15</v>
      </c>
      <c r="F89" s="177"/>
      <c r="G89" s="177">
        <v>140</v>
      </c>
      <c r="H89" s="177"/>
      <c r="I89" s="177"/>
      <c r="J89" s="177"/>
      <c r="K89" s="177"/>
      <c r="L89" s="769" t="s">
        <v>1265</v>
      </c>
    </row>
    <row r="90" spans="1:12" ht="20.100000000000001" customHeight="1" thickBot="1">
      <c r="A90" s="32">
        <v>43416</v>
      </c>
      <c r="B90" s="33" t="s">
        <v>116</v>
      </c>
      <c r="C90" s="353"/>
      <c r="D90" s="188"/>
      <c r="E90" s="353"/>
      <c r="F90" s="353"/>
      <c r="G90" s="353"/>
      <c r="H90" s="353">
        <v>3500</v>
      </c>
      <c r="I90" s="353">
        <v>100</v>
      </c>
      <c r="J90" s="353"/>
      <c r="K90" s="353"/>
      <c r="L90" s="147" t="s">
        <v>45</v>
      </c>
    </row>
    <row r="91" spans="1:12" ht="16.5" thickTop="1">
      <c r="A91" s="536">
        <v>43485</v>
      </c>
      <c r="B91" s="124" t="s">
        <v>11</v>
      </c>
      <c r="C91" s="537">
        <v>135</v>
      </c>
      <c r="D91" s="538">
        <f t="shared" si="1"/>
        <v>128.25</v>
      </c>
      <c r="E91" s="537">
        <v>5</v>
      </c>
      <c r="F91" s="537"/>
      <c r="G91" s="537">
        <v>140</v>
      </c>
      <c r="H91" s="537"/>
      <c r="I91" s="537"/>
      <c r="J91" s="537"/>
      <c r="K91" s="537"/>
      <c r="L91" s="776" t="s">
        <v>1095</v>
      </c>
    </row>
    <row r="92" spans="1:12">
      <c r="A92" s="24">
        <v>43585</v>
      </c>
      <c r="B92" s="25" t="s">
        <v>116</v>
      </c>
      <c r="C92" s="194"/>
      <c r="D92" s="192"/>
      <c r="E92" s="194"/>
      <c r="F92" s="194"/>
      <c r="G92" s="194"/>
      <c r="H92" s="194">
        <v>3025</v>
      </c>
      <c r="I92" s="194">
        <v>90</v>
      </c>
      <c r="J92" s="194"/>
      <c r="K92" s="194"/>
      <c r="L92" s="27" t="s">
        <v>45</v>
      </c>
    </row>
    <row r="93" spans="1:12">
      <c r="A93" s="14">
        <v>43630</v>
      </c>
      <c r="B93" s="1" t="s">
        <v>11</v>
      </c>
      <c r="C93" s="177">
        <v>95</v>
      </c>
      <c r="D93" s="179">
        <f t="shared" si="1"/>
        <v>90.25</v>
      </c>
      <c r="E93" s="177">
        <v>5</v>
      </c>
      <c r="F93" s="177"/>
      <c r="G93" s="177">
        <v>145</v>
      </c>
      <c r="H93" s="177"/>
      <c r="I93" s="177"/>
      <c r="J93" s="177"/>
      <c r="K93" s="177"/>
      <c r="L93" s="769" t="s">
        <v>17</v>
      </c>
    </row>
    <row r="94" spans="1:12" ht="20.100000000000001" customHeight="1">
      <c r="A94" s="14">
        <v>43819</v>
      </c>
      <c r="B94" s="1" t="s">
        <v>116</v>
      </c>
      <c r="C94" s="177"/>
      <c r="D94" s="179"/>
      <c r="E94" s="177"/>
      <c r="F94" s="177"/>
      <c r="G94" s="177"/>
      <c r="H94" s="177">
        <v>2950</v>
      </c>
      <c r="I94" s="177">
        <v>100</v>
      </c>
      <c r="J94" s="177"/>
      <c r="K94" s="177"/>
      <c r="L94" s="769" t="s">
        <v>45</v>
      </c>
    </row>
    <row r="95" spans="1:12">
      <c r="A95" s="14">
        <v>43826</v>
      </c>
      <c r="B95" s="1" t="s">
        <v>11</v>
      </c>
      <c r="C95" s="177">
        <v>125</v>
      </c>
      <c r="D95" s="179">
        <f t="shared" si="1"/>
        <v>118.75</v>
      </c>
      <c r="E95" s="177">
        <v>5</v>
      </c>
      <c r="F95" s="177" t="s">
        <v>63</v>
      </c>
      <c r="G95" s="177">
        <v>150</v>
      </c>
      <c r="H95" s="177"/>
      <c r="I95" s="177"/>
      <c r="J95" s="177"/>
      <c r="K95" s="177"/>
      <c r="L95" s="769" t="s">
        <v>1095</v>
      </c>
    </row>
    <row r="96" spans="1:12">
      <c r="A96" s="14">
        <v>43908</v>
      </c>
      <c r="B96" s="1" t="s">
        <v>11</v>
      </c>
      <c r="C96" s="177">
        <v>130</v>
      </c>
      <c r="D96" s="179">
        <f t="shared" si="1"/>
        <v>123.5</v>
      </c>
      <c r="E96" s="177">
        <v>5</v>
      </c>
      <c r="F96" s="177" t="s">
        <v>63</v>
      </c>
      <c r="G96" s="177">
        <v>150</v>
      </c>
      <c r="H96" s="177"/>
      <c r="I96" s="177"/>
      <c r="J96" s="177"/>
      <c r="K96" s="177"/>
      <c r="L96" s="769" t="s">
        <v>993</v>
      </c>
    </row>
    <row r="97" spans="1:12">
      <c r="A97" s="559">
        <v>43920</v>
      </c>
      <c r="B97" s="544" t="s">
        <v>4</v>
      </c>
      <c r="C97" s="545"/>
      <c r="D97" s="546"/>
      <c r="E97" s="545">
        <v>5</v>
      </c>
      <c r="F97" s="545"/>
      <c r="G97" s="545"/>
      <c r="H97" s="545"/>
      <c r="I97" s="545"/>
      <c r="J97" s="545"/>
      <c r="K97" s="545"/>
      <c r="L97" s="549"/>
    </row>
    <row r="98" spans="1:12" ht="20.100000000000001" customHeight="1">
      <c r="A98" s="559">
        <v>43951</v>
      </c>
      <c r="B98" s="544" t="s">
        <v>4</v>
      </c>
      <c r="C98" s="545"/>
      <c r="D98" s="546"/>
      <c r="E98" s="545">
        <v>10</v>
      </c>
      <c r="F98" s="545"/>
      <c r="G98" s="545"/>
      <c r="H98" s="545"/>
      <c r="I98" s="545"/>
      <c r="J98" s="545"/>
      <c r="K98" s="545"/>
      <c r="L98" s="549"/>
    </row>
    <row r="99" spans="1:12" ht="20.100000000000001" customHeight="1">
      <c r="A99" s="559">
        <v>43981</v>
      </c>
      <c r="B99" s="544" t="s">
        <v>4</v>
      </c>
      <c r="C99" s="545"/>
      <c r="D99" s="546"/>
      <c r="E99" s="545">
        <v>10</v>
      </c>
      <c r="F99" s="545"/>
      <c r="G99" s="545"/>
      <c r="H99" s="545"/>
      <c r="I99" s="545"/>
      <c r="J99" s="545"/>
      <c r="K99" s="545"/>
      <c r="L99" s="549"/>
    </row>
    <row r="100" spans="1:12">
      <c r="A100" s="559">
        <v>44012</v>
      </c>
      <c r="B100" s="544" t="s">
        <v>4</v>
      </c>
      <c r="C100" s="545"/>
      <c r="D100" s="546"/>
      <c r="E100" s="545">
        <v>10</v>
      </c>
      <c r="F100" s="545"/>
      <c r="G100" s="545"/>
      <c r="H100" s="545"/>
      <c r="I100" s="545"/>
      <c r="J100" s="545"/>
      <c r="K100" s="545"/>
      <c r="L100" s="549"/>
    </row>
    <row r="101" spans="1:12">
      <c r="A101" s="14">
        <v>44018</v>
      </c>
      <c r="B101" s="1" t="s">
        <v>11</v>
      </c>
      <c r="C101" s="177">
        <v>130</v>
      </c>
      <c r="D101" s="179">
        <f t="shared" si="1"/>
        <v>117</v>
      </c>
      <c r="E101" s="177">
        <v>10</v>
      </c>
      <c r="F101" s="177" t="s">
        <v>63</v>
      </c>
      <c r="G101" s="177">
        <v>120</v>
      </c>
      <c r="H101" s="177"/>
      <c r="I101" s="177"/>
      <c r="J101" s="177"/>
      <c r="K101" s="177"/>
      <c r="L101" s="769" t="s">
        <v>1095</v>
      </c>
    </row>
    <row r="102" spans="1:12" ht="40.5" customHeight="1">
      <c r="A102" s="14">
        <v>44047</v>
      </c>
      <c r="B102" s="1" t="s">
        <v>20</v>
      </c>
      <c r="C102" s="895" t="s">
        <v>1451</v>
      </c>
      <c r="D102" s="896"/>
      <c r="E102" s="896"/>
      <c r="F102" s="896"/>
      <c r="G102" s="896"/>
      <c r="H102" s="896"/>
      <c r="I102" s="896"/>
      <c r="J102" s="897"/>
      <c r="K102" s="757"/>
      <c r="L102" s="560" t="s">
        <v>1450</v>
      </c>
    </row>
    <row r="103" spans="1:12">
      <c r="A103" s="14">
        <v>44059</v>
      </c>
      <c r="B103" s="1" t="s">
        <v>116</v>
      </c>
      <c r="C103" s="177"/>
      <c r="D103" s="179">
        <f t="shared" si="1"/>
        <v>0</v>
      </c>
      <c r="E103" s="177"/>
      <c r="F103" s="177"/>
      <c r="G103" s="177"/>
      <c r="H103" s="177">
        <v>3005</v>
      </c>
      <c r="I103" s="177">
        <v>100</v>
      </c>
      <c r="J103" s="177"/>
      <c r="K103" s="177"/>
      <c r="L103" s="769" t="s">
        <v>45</v>
      </c>
    </row>
    <row r="104" spans="1:12">
      <c r="A104" s="14">
        <v>44071</v>
      </c>
      <c r="B104" s="1" t="s">
        <v>55</v>
      </c>
      <c r="C104" s="983" t="s">
        <v>1476</v>
      </c>
      <c r="D104" s="984"/>
      <c r="E104" s="984"/>
      <c r="F104" s="984"/>
      <c r="G104" s="984"/>
      <c r="H104" s="984"/>
      <c r="I104" s="984"/>
      <c r="J104" s="985"/>
      <c r="K104" s="177"/>
    </row>
    <row r="105" spans="1:12">
      <c r="A105" s="14">
        <v>44137</v>
      </c>
      <c r="B105" s="1" t="s">
        <v>11</v>
      </c>
      <c r="C105" s="177">
        <v>110</v>
      </c>
      <c r="D105" s="177">
        <f t="shared" si="1"/>
        <v>66</v>
      </c>
      <c r="E105" s="177">
        <v>40</v>
      </c>
      <c r="F105" s="177" t="s">
        <v>63</v>
      </c>
      <c r="G105" s="177">
        <v>125</v>
      </c>
      <c r="H105" s="177"/>
      <c r="I105" s="177"/>
      <c r="J105" s="177"/>
      <c r="K105" s="177"/>
      <c r="L105" s="769" t="s">
        <v>1486</v>
      </c>
    </row>
    <row r="106" spans="1:12" ht="24" customHeight="1">
      <c r="A106" s="38">
        <v>44206</v>
      </c>
      <c r="B106" s="39" t="s">
        <v>116</v>
      </c>
      <c r="C106" s="182"/>
      <c r="D106" s="182"/>
      <c r="E106" s="182"/>
      <c r="F106" s="182"/>
      <c r="G106" s="182"/>
      <c r="H106" s="182">
        <v>2520</v>
      </c>
      <c r="I106" s="182">
        <v>100</v>
      </c>
      <c r="J106" s="182"/>
      <c r="K106" s="182"/>
      <c r="L106" s="109" t="s">
        <v>1498</v>
      </c>
    </row>
    <row r="107" spans="1:12" s="775" customFormat="1" ht="27" customHeight="1">
      <c r="A107" s="770">
        <v>44350</v>
      </c>
      <c r="B107" s="771" t="s">
        <v>116</v>
      </c>
      <c r="C107" s="772"/>
      <c r="D107" s="773">
        <f>+C107*(100-E107)/100</f>
        <v>0</v>
      </c>
      <c r="E107" s="772"/>
      <c r="F107" s="772"/>
      <c r="G107" s="772"/>
      <c r="H107" s="772">
        <v>3440</v>
      </c>
      <c r="I107" s="772">
        <v>100</v>
      </c>
      <c r="J107" s="772"/>
      <c r="K107" s="774"/>
      <c r="L107" s="777" t="s">
        <v>196</v>
      </c>
    </row>
    <row r="108" spans="1:12" ht="49.5" customHeight="1">
      <c r="A108" s="14">
        <v>44393</v>
      </c>
      <c r="B108" s="1" t="s">
        <v>20</v>
      </c>
      <c r="C108" s="983" t="s">
        <v>1530</v>
      </c>
      <c r="D108" s="984"/>
      <c r="E108" s="984"/>
      <c r="F108" s="984"/>
      <c r="G108" s="984"/>
      <c r="H108" s="984"/>
      <c r="I108" s="984"/>
      <c r="J108" s="985"/>
      <c r="K108" s="177"/>
      <c r="L108" s="560" t="s">
        <v>1531</v>
      </c>
    </row>
    <row r="109" spans="1:12" ht="66.75" customHeight="1">
      <c r="A109" s="804">
        <v>44417</v>
      </c>
      <c r="B109" s="411" t="s">
        <v>27</v>
      </c>
      <c r="C109" s="998" t="s">
        <v>1532</v>
      </c>
      <c r="D109" s="999"/>
      <c r="E109" s="999"/>
      <c r="F109" s="999"/>
      <c r="G109" s="999"/>
      <c r="H109" s="999"/>
      <c r="I109" s="999"/>
      <c r="J109" s="1000"/>
      <c r="K109" s="520"/>
      <c r="L109" s="436" t="s">
        <v>1465</v>
      </c>
    </row>
    <row r="110" spans="1:12" ht="20.100000000000001" customHeight="1">
      <c r="A110" s="14">
        <v>44427</v>
      </c>
      <c r="B110" s="1" t="s">
        <v>11</v>
      </c>
      <c r="C110" s="177">
        <v>110</v>
      </c>
      <c r="D110" s="177">
        <f>+C110*(100-E110)/100</f>
        <v>66</v>
      </c>
      <c r="E110" s="177">
        <v>40</v>
      </c>
      <c r="F110" s="177" t="s">
        <v>63</v>
      </c>
      <c r="G110" s="177">
        <v>100</v>
      </c>
      <c r="H110" s="177"/>
      <c r="I110" s="177"/>
      <c r="J110" s="177"/>
      <c r="K110" s="177"/>
      <c r="L110" s="769" t="s">
        <v>1095</v>
      </c>
    </row>
    <row r="111" spans="1:12">
      <c r="A111" s="14">
        <v>44438</v>
      </c>
      <c r="B111" s="1" t="s">
        <v>116</v>
      </c>
      <c r="C111" s="177"/>
      <c r="D111" s="177">
        <f t="shared" ref="D111:D138" si="2">+C111*(100-E111)/100</f>
        <v>0</v>
      </c>
      <c r="E111" s="177"/>
      <c r="F111" s="177"/>
      <c r="G111" s="177"/>
      <c r="H111" s="177">
        <v>4415</v>
      </c>
      <c r="I111" s="177">
        <v>79</v>
      </c>
      <c r="J111" s="177"/>
      <c r="K111" s="177"/>
      <c r="L111" s="769" t="s">
        <v>1523</v>
      </c>
    </row>
    <row r="112" spans="1:12" ht="20.100000000000001" customHeight="1">
      <c r="A112" s="14"/>
      <c r="B112" s="1"/>
      <c r="C112" s="177"/>
      <c r="D112" s="177">
        <f t="shared" si="2"/>
        <v>0</v>
      </c>
      <c r="E112" s="177"/>
      <c r="F112" s="177"/>
      <c r="G112" s="177"/>
      <c r="H112" s="177"/>
      <c r="I112" s="177"/>
      <c r="J112" s="177"/>
      <c r="K112" s="177"/>
    </row>
    <row r="113" spans="1:11" ht="20.100000000000001" customHeight="1">
      <c r="A113" s="14"/>
      <c r="B113" s="1"/>
      <c r="C113" s="177"/>
      <c r="D113" s="177">
        <f t="shared" si="2"/>
        <v>0</v>
      </c>
      <c r="E113" s="177"/>
      <c r="F113" s="177"/>
      <c r="G113" s="177"/>
      <c r="H113" s="177"/>
      <c r="I113" s="177"/>
      <c r="J113" s="177"/>
      <c r="K113" s="177"/>
    </row>
    <row r="114" spans="1:11" ht="20.100000000000001" customHeight="1">
      <c r="A114" s="14"/>
      <c r="B114" s="1"/>
      <c r="C114" s="177"/>
      <c r="D114" s="177">
        <f t="shared" si="2"/>
        <v>0</v>
      </c>
      <c r="E114" s="177"/>
      <c r="F114" s="177"/>
      <c r="G114" s="177"/>
      <c r="H114" s="177"/>
      <c r="I114" s="177"/>
      <c r="J114" s="177"/>
      <c r="K114" s="177"/>
    </row>
    <row r="115" spans="1:11" ht="20.100000000000001" customHeight="1">
      <c r="A115" s="14"/>
      <c r="B115" s="1"/>
      <c r="C115" s="177"/>
      <c r="D115" s="177">
        <f t="shared" si="2"/>
        <v>0</v>
      </c>
      <c r="E115" s="177"/>
      <c r="F115" s="177"/>
      <c r="G115" s="177"/>
      <c r="H115" s="177"/>
      <c r="I115" s="177"/>
      <c r="J115" s="177"/>
      <c r="K115" s="177"/>
    </row>
    <row r="116" spans="1:11" ht="20.100000000000001" customHeight="1">
      <c r="A116" s="14"/>
      <c r="B116" s="1"/>
      <c r="C116" s="177"/>
      <c r="D116" s="177">
        <f t="shared" si="2"/>
        <v>0</v>
      </c>
      <c r="E116" s="177"/>
      <c r="F116" s="177"/>
      <c r="G116" s="177"/>
      <c r="H116" s="177"/>
      <c r="I116" s="177"/>
      <c r="J116" s="177"/>
      <c r="K116" s="177"/>
    </row>
    <row r="117" spans="1:11" ht="20.100000000000001" customHeight="1">
      <c r="A117" s="14"/>
      <c r="B117" s="1"/>
      <c r="C117" s="177"/>
      <c r="D117" s="177">
        <f t="shared" si="2"/>
        <v>0</v>
      </c>
      <c r="E117" s="177"/>
      <c r="F117" s="177"/>
      <c r="G117" s="177"/>
      <c r="H117" s="177"/>
      <c r="I117" s="177"/>
      <c r="J117" s="177"/>
      <c r="K117" s="177"/>
    </row>
    <row r="118" spans="1:11" ht="20.100000000000001" customHeight="1">
      <c r="A118" s="14"/>
      <c r="B118" s="1"/>
      <c r="C118" s="177"/>
      <c r="D118" s="177">
        <f t="shared" si="2"/>
        <v>0</v>
      </c>
      <c r="E118" s="177"/>
      <c r="F118" s="177"/>
      <c r="G118" s="177"/>
      <c r="H118" s="177"/>
      <c r="I118" s="177"/>
      <c r="J118" s="177"/>
      <c r="K118" s="177"/>
    </row>
    <row r="119" spans="1:11" ht="20.100000000000001" customHeight="1">
      <c r="A119" s="14"/>
      <c r="B119" s="1"/>
      <c r="C119" s="177"/>
      <c r="D119" s="177">
        <f t="shared" si="2"/>
        <v>0</v>
      </c>
      <c r="E119" s="177"/>
      <c r="F119" s="177"/>
      <c r="G119" s="177"/>
      <c r="H119" s="177"/>
      <c r="I119" s="177"/>
      <c r="J119" s="177"/>
      <c r="K119" s="177"/>
    </row>
    <row r="120" spans="1:11">
      <c r="A120" s="14"/>
      <c r="B120" s="1"/>
      <c r="C120" s="177"/>
      <c r="D120" s="177">
        <f t="shared" si="2"/>
        <v>0</v>
      </c>
      <c r="E120" s="177"/>
      <c r="F120" s="177"/>
      <c r="G120" s="177"/>
      <c r="H120" s="177"/>
      <c r="I120" s="177"/>
      <c r="J120" s="177"/>
      <c r="K120" s="177"/>
    </row>
    <row r="121" spans="1:11" ht="20.100000000000001" customHeight="1">
      <c r="A121" s="14"/>
      <c r="B121" s="1"/>
      <c r="C121" s="177"/>
      <c r="D121" s="177">
        <f t="shared" si="2"/>
        <v>0</v>
      </c>
      <c r="E121" s="177"/>
      <c r="F121" s="177"/>
      <c r="G121" s="177"/>
      <c r="H121" s="177"/>
      <c r="I121" s="177"/>
      <c r="J121" s="177"/>
      <c r="K121" s="177"/>
    </row>
    <row r="122" spans="1:11">
      <c r="A122" s="14"/>
      <c r="B122" s="1"/>
      <c r="C122" s="177"/>
      <c r="D122" s="177">
        <f t="shared" si="2"/>
        <v>0</v>
      </c>
      <c r="E122" s="177"/>
      <c r="F122" s="177"/>
      <c r="G122" s="177"/>
      <c r="H122" s="177"/>
      <c r="I122" s="177"/>
      <c r="J122" s="177"/>
      <c r="K122" s="177"/>
    </row>
    <row r="123" spans="1:11">
      <c r="A123" s="14"/>
      <c r="B123" s="1"/>
      <c r="C123" s="177"/>
      <c r="D123" s="177">
        <f t="shared" si="2"/>
        <v>0</v>
      </c>
      <c r="E123" s="177"/>
      <c r="F123" s="177"/>
      <c r="G123" s="177"/>
      <c r="H123" s="177"/>
      <c r="I123" s="177"/>
      <c r="J123" s="177"/>
      <c r="K123" s="177"/>
    </row>
    <row r="124" spans="1:11">
      <c r="A124" s="14"/>
      <c r="B124" s="1"/>
      <c r="C124" s="177"/>
      <c r="D124" s="177">
        <f t="shared" si="2"/>
        <v>0</v>
      </c>
      <c r="E124" s="177"/>
      <c r="F124" s="177"/>
      <c r="G124" s="177"/>
      <c r="H124" s="177"/>
      <c r="I124" s="177"/>
      <c r="J124" s="177"/>
      <c r="K124" s="177"/>
    </row>
    <row r="125" spans="1:11">
      <c r="A125" s="14"/>
      <c r="B125" s="1"/>
      <c r="C125" s="177"/>
      <c r="D125" s="177">
        <f t="shared" si="2"/>
        <v>0</v>
      </c>
      <c r="E125" s="177"/>
      <c r="F125" s="177"/>
      <c r="G125" s="177"/>
      <c r="H125" s="177"/>
      <c r="I125" s="177"/>
      <c r="J125" s="177"/>
      <c r="K125" s="177"/>
    </row>
    <row r="126" spans="1:11">
      <c r="A126" s="14"/>
      <c r="B126" s="1"/>
      <c r="C126" s="177"/>
      <c r="D126" s="177">
        <f t="shared" si="2"/>
        <v>0</v>
      </c>
      <c r="E126" s="177"/>
      <c r="F126" s="177"/>
      <c r="G126" s="177"/>
      <c r="H126" s="177"/>
      <c r="I126" s="177"/>
      <c r="J126" s="177"/>
      <c r="K126" s="177"/>
    </row>
    <row r="127" spans="1:11">
      <c r="A127" s="14"/>
      <c r="C127" s="177"/>
      <c r="D127" s="177">
        <f t="shared" si="2"/>
        <v>0</v>
      </c>
      <c r="E127" s="177"/>
      <c r="F127" s="177"/>
      <c r="G127" s="177"/>
      <c r="H127" s="177"/>
      <c r="I127" s="177"/>
      <c r="J127" s="177"/>
      <c r="K127" s="177"/>
    </row>
    <row r="128" spans="1:11">
      <c r="A128" s="14"/>
      <c r="C128" s="177"/>
      <c r="D128" s="177">
        <f t="shared" si="2"/>
        <v>0</v>
      </c>
      <c r="E128" s="177"/>
      <c r="F128" s="177"/>
      <c r="G128" s="177"/>
      <c r="H128" s="177"/>
      <c r="I128" s="177"/>
      <c r="J128" s="177"/>
      <c r="K128" s="177"/>
    </row>
    <row r="129" spans="1:11">
      <c r="A129" s="14"/>
      <c r="C129" s="177"/>
      <c r="D129" s="177">
        <f t="shared" si="2"/>
        <v>0</v>
      </c>
      <c r="E129" s="177"/>
      <c r="F129" s="177"/>
      <c r="G129" s="177"/>
      <c r="H129" s="177"/>
      <c r="I129" s="177"/>
      <c r="J129" s="177"/>
      <c r="K129" s="177"/>
    </row>
    <row r="130" spans="1:11">
      <c r="A130" s="14"/>
      <c r="C130" s="177"/>
      <c r="D130" s="177">
        <f t="shared" si="2"/>
        <v>0</v>
      </c>
      <c r="E130" s="177"/>
      <c r="F130" s="177"/>
      <c r="G130" s="177"/>
      <c r="H130" s="177"/>
      <c r="I130" s="177"/>
      <c r="J130" s="177"/>
      <c r="K130" s="177"/>
    </row>
    <row r="131" spans="1:11">
      <c r="A131" s="14"/>
      <c r="C131" s="177"/>
      <c r="D131" s="177">
        <f t="shared" si="2"/>
        <v>0</v>
      </c>
      <c r="E131" s="177"/>
      <c r="F131" s="177"/>
      <c r="G131" s="177"/>
      <c r="H131" s="177"/>
      <c r="I131" s="177"/>
      <c r="J131" s="177"/>
      <c r="K131" s="177"/>
    </row>
    <row r="132" spans="1:11">
      <c r="A132" s="14"/>
      <c r="C132" s="177"/>
      <c r="D132" s="177">
        <f t="shared" si="2"/>
        <v>0</v>
      </c>
      <c r="E132" s="177"/>
      <c r="F132" s="177"/>
      <c r="G132" s="177"/>
      <c r="H132" s="177"/>
      <c r="I132" s="177"/>
      <c r="J132" s="177"/>
      <c r="K132" s="177"/>
    </row>
    <row r="133" spans="1:11">
      <c r="A133" s="14"/>
      <c r="C133" s="177"/>
      <c r="D133" s="177">
        <f t="shared" si="2"/>
        <v>0</v>
      </c>
      <c r="E133" s="177"/>
      <c r="F133" s="177"/>
      <c r="G133" s="177"/>
      <c r="H133" s="177"/>
      <c r="I133" s="177"/>
      <c r="J133" s="177"/>
      <c r="K133" s="177"/>
    </row>
    <row r="134" spans="1:11">
      <c r="A134" s="14"/>
      <c r="C134" s="177"/>
      <c r="D134" s="177">
        <f t="shared" si="2"/>
        <v>0</v>
      </c>
      <c r="E134" s="177"/>
      <c r="F134" s="177"/>
      <c r="G134" s="177"/>
      <c r="H134" s="177"/>
      <c r="I134" s="177"/>
      <c r="J134" s="177"/>
      <c r="K134" s="177"/>
    </row>
    <row r="135" spans="1:11">
      <c r="A135" s="14"/>
      <c r="C135" s="177"/>
      <c r="D135" s="177">
        <f t="shared" si="2"/>
        <v>0</v>
      </c>
      <c r="E135" s="177"/>
      <c r="F135" s="177"/>
      <c r="G135" s="177"/>
      <c r="H135" s="177"/>
      <c r="I135" s="177"/>
      <c r="J135" s="177"/>
      <c r="K135" s="177"/>
    </row>
    <row r="136" spans="1:11">
      <c r="A136" s="14"/>
      <c r="C136" s="177"/>
      <c r="D136" s="177">
        <f t="shared" si="2"/>
        <v>0</v>
      </c>
      <c r="E136" s="177"/>
      <c r="F136" s="177"/>
      <c r="G136" s="177"/>
      <c r="H136" s="177"/>
      <c r="I136" s="177"/>
      <c r="J136" s="177"/>
      <c r="K136" s="177"/>
    </row>
    <row r="137" spans="1:11">
      <c r="A137" s="14"/>
      <c r="C137" s="177"/>
      <c r="D137" s="177">
        <f t="shared" si="2"/>
        <v>0</v>
      </c>
      <c r="E137" s="177"/>
      <c r="F137" s="177"/>
      <c r="G137" s="177"/>
      <c r="H137" s="177"/>
      <c r="I137" s="177"/>
      <c r="J137" s="177"/>
      <c r="K137" s="177"/>
    </row>
    <row r="138" spans="1:11">
      <c r="A138" s="14"/>
      <c r="C138" s="177"/>
      <c r="D138" s="177">
        <f t="shared" si="2"/>
        <v>0</v>
      </c>
      <c r="E138" s="177"/>
      <c r="F138" s="177"/>
      <c r="G138" s="177"/>
      <c r="H138" s="177"/>
      <c r="I138" s="177"/>
      <c r="J138" s="177"/>
      <c r="K138" s="177"/>
    </row>
    <row r="139" spans="1:11">
      <c r="A139" s="14"/>
      <c r="C139" s="177"/>
      <c r="D139" s="177"/>
      <c r="E139" s="177"/>
      <c r="F139" s="177"/>
      <c r="G139" s="177"/>
      <c r="H139" s="177"/>
      <c r="I139" s="177"/>
      <c r="J139" s="177"/>
      <c r="K139" s="177"/>
    </row>
    <row r="140" spans="1:11">
      <c r="A140" s="14"/>
      <c r="C140" s="177"/>
      <c r="D140" s="177"/>
      <c r="E140" s="177"/>
      <c r="F140" s="177"/>
      <c r="G140" s="177"/>
      <c r="H140" s="177"/>
      <c r="I140" s="177"/>
      <c r="J140" s="177"/>
      <c r="K140" s="177"/>
    </row>
    <row r="141" spans="1:11">
      <c r="A141" s="14"/>
      <c r="C141" s="177"/>
      <c r="D141" s="177"/>
      <c r="E141" s="177"/>
      <c r="F141" s="177"/>
      <c r="G141" s="177"/>
      <c r="H141" s="177"/>
      <c r="I141" s="177"/>
      <c r="J141" s="177"/>
      <c r="K141" s="177"/>
    </row>
    <row r="142" spans="1:11">
      <c r="A142" s="14"/>
      <c r="C142" s="177"/>
      <c r="D142" s="177"/>
      <c r="E142" s="177"/>
      <c r="F142" s="177"/>
      <c r="G142" s="177"/>
      <c r="H142" s="177"/>
      <c r="I142" s="177"/>
      <c r="J142" s="177"/>
      <c r="K142" s="177"/>
    </row>
    <row r="143" spans="1:11">
      <c r="A143" s="14"/>
      <c r="C143" s="177"/>
      <c r="D143" s="177"/>
      <c r="E143" s="177"/>
      <c r="F143" s="177"/>
      <c r="G143" s="177"/>
      <c r="H143" s="177"/>
      <c r="I143" s="177"/>
      <c r="J143" s="177"/>
      <c r="K143" s="177"/>
    </row>
    <row r="144" spans="1:11">
      <c r="A144" s="14"/>
      <c r="C144" s="177"/>
      <c r="D144" s="177"/>
      <c r="E144" s="177"/>
      <c r="F144" s="177"/>
      <c r="G144" s="177"/>
      <c r="H144" s="177"/>
      <c r="I144" s="177"/>
      <c r="J144" s="177"/>
      <c r="K144" s="177"/>
    </row>
    <row r="145" spans="1:11">
      <c r="A145" s="14"/>
      <c r="C145" s="177"/>
      <c r="D145" s="177"/>
      <c r="E145" s="177"/>
      <c r="F145" s="177"/>
      <c r="G145" s="177"/>
      <c r="H145" s="177"/>
      <c r="I145" s="177"/>
      <c r="J145" s="177"/>
      <c r="K145" s="177"/>
    </row>
    <row r="146" spans="1:11">
      <c r="A146" s="14"/>
      <c r="C146" s="177"/>
      <c r="D146" s="177"/>
      <c r="E146" s="177"/>
      <c r="F146" s="177"/>
      <c r="G146" s="177"/>
      <c r="H146" s="177"/>
      <c r="I146" s="177"/>
      <c r="J146" s="177"/>
      <c r="K146" s="177"/>
    </row>
    <row r="147" spans="1:11">
      <c r="A147" s="14"/>
      <c r="C147" s="177"/>
      <c r="D147" s="177"/>
      <c r="E147" s="177"/>
      <c r="F147" s="177"/>
      <c r="G147" s="177"/>
      <c r="H147" s="177"/>
      <c r="I147" s="177"/>
      <c r="J147" s="177"/>
      <c r="K147" s="177"/>
    </row>
    <row r="148" spans="1:11">
      <c r="A148" s="14"/>
      <c r="C148" s="177"/>
      <c r="D148" s="177"/>
      <c r="E148" s="177"/>
      <c r="F148" s="177"/>
      <c r="G148" s="177"/>
      <c r="H148" s="177"/>
      <c r="I148" s="177"/>
      <c r="J148" s="177"/>
      <c r="K148" s="177"/>
    </row>
    <row r="149" spans="1:11">
      <c r="A149" s="14"/>
      <c r="C149" s="177"/>
      <c r="D149" s="177"/>
      <c r="E149" s="177"/>
      <c r="F149" s="177"/>
      <c r="G149" s="177"/>
      <c r="H149" s="177"/>
      <c r="I149" s="177"/>
      <c r="J149" s="177"/>
      <c r="K149" s="177"/>
    </row>
    <row r="150" spans="1:11">
      <c r="A150" s="14"/>
      <c r="C150" s="177"/>
      <c r="D150" s="177"/>
      <c r="E150" s="177"/>
      <c r="F150" s="177"/>
      <c r="G150" s="177"/>
      <c r="H150" s="177"/>
      <c r="I150" s="177"/>
      <c r="J150" s="177"/>
      <c r="K150" s="177"/>
    </row>
    <row r="151" spans="1:11">
      <c r="A151" s="14"/>
      <c r="C151" s="177"/>
      <c r="D151" s="177"/>
      <c r="E151" s="177"/>
      <c r="F151" s="177"/>
      <c r="G151" s="177"/>
      <c r="H151" s="177"/>
      <c r="I151" s="177"/>
      <c r="J151" s="177"/>
      <c r="K151" s="177"/>
    </row>
    <row r="152" spans="1:11">
      <c r="A152" s="14"/>
      <c r="C152" s="177"/>
      <c r="D152" s="177"/>
      <c r="E152" s="177"/>
      <c r="F152" s="177"/>
      <c r="G152" s="177"/>
      <c r="H152" s="177"/>
      <c r="I152" s="177"/>
      <c r="J152" s="177"/>
      <c r="K152" s="177"/>
    </row>
    <row r="153" spans="1:11">
      <c r="A153" s="14"/>
      <c r="C153" s="177"/>
      <c r="D153" s="177"/>
      <c r="E153" s="177"/>
      <c r="F153" s="177"/>
      <c r="G153" s="177"/>
      <c r="H153" s="177"/>
      <c r="I153" s="177"/>
      <c r="J153" s="177"/>
      <c r="K153" s="177"/>
    </row>
  </sheetData>
  <autoFilter ref="B6:B153"/>
  <customSheetViews>
    <customSheetView guid="{0844CA05-8743-4C94-A064-2B8F7267080E}" showAutoFilter="1">
      <pane ySplit="6" topLeftCell="A7" activePane="bottomLeft" state="frozen"/>
      <selection pane="bottomLeft" activeCell="C2" sqref="C2:F2"/>
      <pageMargins left="0.75" right="0.75" top="1" bottom="1" header="0.5" footer="0.5"/>
      <pageSetup orientation="portrait" r:id="rId1"/>
      <headerFooter alignWithMargins="0"/>
      <autoFilter ref="B1"/>
    </customSheetView>
    <customSheetView guid="{257C13E9-7F11-4D3D-B195-760B62ED7EA1}" showAutoFilter="1">
      <pane ySplit="6" topLeftCell="A7" activePane="bottomLeft" state="frozen"/>
      <selection pane="bottomLeft" activeCell="C2" sqref="C2:F2"/>
      <pageMargins left="0.75" right="0.75" top="1" bottom="1" header="0.5" footer="0.5"/>
      <pageSetup orientation="portrait" r:id="rId2"/>
      <headerFooter alignWithMargins="0"/>
      <autoFilter ref="B1"/>
    </customSheetView>
    <customSheetView guid="{7009FCE3-6810-450D-8A6C-9CEA3E9B616C}" showAutoFilter="1">
      <pane ySplit="5" topLeftCell="A7" activePane="bottomLeft" state="frozen"/>
      <selection pane="bottomLeft" activeCell="C2" sqref="C2:F2"/>
      <pageMargins left="0.75" right="0.75" top="1" bottom="1" header="0.5" footer="0.5"/>
      <pageSetup orientation="portrait" r:id="rId3"/>
      <headerFooter alignWithMargins="0"/>
      <autoFilter ref="B1"/>
    </customSheetView>
  </customSheetViews>
  <mergeCells count="49">
    <mergeCell ref="C109:J109"/>
    <mergeCell ref="C55:J55"/>
    <mergeCell ref="C82:J82"/>
    <mergeCell ref="A3:B3"/>
    <mergeCell ref="C5:F5"/>
    <mergeCell ref="C17:J17"/>
    <mergeCell ref="C16:J16"/>
    <mergeCell ref="I3:J3"/>
    <mergeCell ref="G3:H3"/>
    <mergeCell ref="C8:J8"/>
    <mergeCell ref="C3:F3"/>
    <mergeCell ref="C108:J108"/>
    <mergeCell ref="C80:J80"/>
    <mergeCell ref="C27:J27"/>
    <mergeCell ref="C57:J57"/>
    <mergeCell ref="H74:J74"/>
    <mergeCell ref="K3:L3"/>
    <mergeCell ref="K4:L4"/>
    <mergeCell ref="K5:L5"/>
    <mergeCell ref="A4:B4"/>
    <mergeCell ref="A5:B5"/>
    <mergeCell ref="A1:L1"/>
    <mergeCell ref="A2:B2"/>
    <mergeCell ref="C2:F2"/>
    <mergeCell ref="G2:H2"/>
    <mergeCell ref="I2:J2"/>
    <mergeCell ref="K2:L2"/>
    <mergeCell ref="C33:J33"/>
    <mergeCell ref="I4:J4"/>
    <mergeCell ref="C12:J12"/>
    <mergeCell ref="G4:H4"/>
    <mergeCell ref="C20:J20"/>
    <mergeCell ref="H19:J19"/>
    <mergeCell ref="C13:J13"/>
    <mergeCell ref="C4:F4"/>
    <mergeCell ref="C30:J30"/>
    <mergeCell ref="I5:J5"/>
    <mergeCell ref="C22:J22"/>
    <mergeCell ref="C28:J28"/>
    <mergeCell ref="C104:J104"/>
    <mergeCell ref="C70:J70"/>
    <mergeCell ref="C35:J35"/>
    <mergeCell ref="C34:J34"/>
    <mergeCell ref="C102:J102"/>
    <mergeCell ref="C37:J37"/>
    <mergeCell ref="H42:J42"/>
    <mergeCell ref="C78:J78"/>
    <mergeCell ref="H58:I58"/>
    <mergeCell ref="C67:J67"/>
  </mergeCells>
  <phoneticPr fontId="4" type="noConversion"/>
  <hyperlinks>
    <hyperlink ref="B27" r:id="rId4"/>
  </hyperlinks>
  <pageMargins left="0.75" right="0.75" top="1" bottom="1" header="0.5" footer="0.5"/>
  <pageSetup orientation="portrait" r:id="rId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rgb="FFFF0000"/>
  </sheetPr>
  <dimension ref="A1:M157"/>
  <sheetViews>
    <sheetView workbookViewId="0">
      <pane xSplit="1" ySplit="6" topLeftCell="B38" activePane="bottomRight" state="frozen"/>
      <selection pane="topRight" activeCell="B1" sqref="B1"/>
      <selection pane="bottomLeft" activeCell="A7" sqref="A7"/>
      <selection pane="bottomRight" activeCell="K39" sqref="K39"/>
    </sheetView>
  </sheetViews>
  <sheetFormatPr defaultRowHeight="15.75"/>
  <cols>
    <col min="1" max="1" width="11" style="53" customWidth="1"/>
    <col min="2" max="9" width="10.140625" style="16" customWidth="1"/>
    <col min="10" max="10" width="12.7109375" style="16" customWidth="1"/>
    <col min="11" max="11" width="12.7109375" style="597" customWidth="1"/>
    <col min="12" max="12" width="40" style="15" customWidth="1"/>
    <col min="13" max="16384" width="9.140625" style="6"/>
  </cols>
  <sheetData>
    <row r="1" spans="1:13" s="3" customFormat="1" ht="30.75" customHeight="1" thickTop="1">
      <c r="A1" s="829" t="s">
        <v>453</v>
      </c>
      <c r="B1" s="830"/>
      <c r="C1" s="830"/>
      <c r="D1" s="830"/>
      <c r="E1" s="830"/>
      <c r="F1" s="830"/>
      <c r="G1" s="830"/>
      <c r="H1" s="830"/>
      <c r="I1" s="830"/>
      <c r="J1" s="830"/>
      <c r="K1" s="830"/>
      <c r="L1" s="831"/>
      <c r="M1" s="2"/>
    </row>
    <row r="2" spans="1:13" ht="20.25" customHeight="1">
      <c r="A2" s="823" t="s">
        <v>186</v>
      </c>
      <c r="B2" s="824"/>
      <c r="C2" s="820"/>
      <c r="D2" s="821"/>
      <c r="E2" s="821"/>
      <c r="F2" s="822"/>
      <c r="G2" s="914"/>
      <c r="H2" s="915"/>
      <c r="I2" s="816" t="s">
        <v>158</v>
      </c>
      <c r="J2" s="817"/>
      <c r="K2" s="825"/>
      <c r="L2" s="826"/>
      <c r="M2" s="5"/>
    </row>
    <row r="3" spans="1:13" ht="20.25" customHeight="1">
      <c r="A3" s="823" t="s">
        <v>159</v>
      </c>
      <c r="B3" s="824"/>
      <c r="C3" s="820"/>
      <c r="D3" s="821"/>
      <c r="E3" s="821"/>
      <c r="F3" s="822"/>
      <c r="G3" s="844"/>
      <c r="H3" s="845"/>
      <c r="I3" s="816" t="s">
        <v>160</v>
      </c>
      <c r="J3" s="817"/>
      <c r="K3" s="825"/>
      <c r="L3" s="826"/>
      <c r="M3" s="5"/>
    </row>
    <row r="4" spans="1:13" ht="20.25" customHeight="1">
      <c r="A4" s="823" t="s">
        <v>161</v>
      </c>
      <c r="B4" s="824"/>
      <c r="C4" s="820"/>
      <c r="D4" s="821"/>
      <c r="E4" s="821"/>
      <c r="F4" s="822"/>
      <c r="G4" s="914"/>
      <c r="H4" s="915"/>
      <c r="I4" s="816" t="s">
        <v>162</v>
      </c>
      <c r="J4" s="817"/>
      <c r="K4" s="825"/>
      <c r="L4" s="826"/>
      <c r="M4" s="5"/>
    </row>
    <row r="5" spans="1:13" ht="20.25" customHeight="1" thickBot="1">
      <c r="A5" s="849" t="s">
        <v>163</v>
      </c>
      <c r="B5" s="850"/>
      <c r="C5" s="846"/>
      <c r="D5" s="847"/>
      <c r="E5" s="847"/>
      <c r="F5" s="848"/>
      <c r="G5" s="54"/>
      <c r="H5" s="55"/>
      <c r="I5" s="816" t="s">
        <v>255</v>
      </c>
      <c r="J5" s="817"/>
      <c r="K5" s="1010" t="s">
        <v>961</v>
      </c>
      <c r="L5" s="1011"/>
      <c r="M5" s="5"/>
    </row>
    <row r="6" spans="1:13" s="3" customFormat="1" ht="39" customHeight="1" thickTop="1" thickBot="1">
      <c r="A6" s="8" t="s">
        <v>0</v>
      </c>
      <c r="B6" s="9" t="s">
        <v>1</v>
      </c>
      <c r="C6" s="9" t="s">
        <v>2</v>
      </c>
      <c r="D6" s="9" t="s">
        <v>3</v>
      </c>
      <c r="E6" s="9" t="s">
        <v>4</v>
      </c>
      <c r="F6" s="9" t="s">
        <v>5</v>
      </c>
      <c r="G6" s="9" t="s">
        <v>6</v>
      </c>
      <c r="H6" s="9" t="s">
        <v>7</v>
      </c>
      <c r="I6" s="9" t="s">
        <v>8</v>
      </c>
      <c r="J6" s="9" t="s">
        <v>9</v>
      </c>
      <c r="K6" s="692" t="s">
        <v>1458</v>
      </c>
      <c r="L6" s="10" t="s">
        <v>10</v>
      </c>
      <c r="M6" s="2"/>
    </row>
    <row r="7" spans="1:13" ht="21.75" thickTop="1">
      <c r="A7" s="11">
        <v>40544</v>
      </c>
      <c r="B7" s="12" t="s">
        <v>4</v>
      </c>
      <c r="C7" s="1012" t="s">
        <v>1418</v>
      </c>
      <c r="D7" s="842"/>
      <c r="E7" s="842"/>
      <c r="F7" s="842"/>
      <c r="G7" s="842"/>
      <c r="H7" s="842"/>
      <c r="I7" s="842"/>
      <c r="J7" s="842"/>
      <c r="K7" s="708" t="s">
        <v>961</v>
      </c>
      <c r="L7" s="165"/>
    </row>
    <row r="8" spans="1:13" ht="20.25" customHeight="1">
      <c r="A8" s="14">
        <v>40560</v>
      </c>
      <c r="B8" s="1" t="s">
        <v>20</v>
      </c>
      <c r="C8" s="843" t="s">
        <v>25</v>
      </c>
      <c r="D8" s="954"/>
      <c r="E8" s="954"/>
      <c r="F8" s="954"/>
      <c r="G8" s="954"/>
      <c r="H8" s="954"/>
      <c r="I8" s="954"/>
      <c r="J8" s="954"/>
    </row>
    <row r="9" spans="1:13" ht="29.25" customHeight="1">
      <c r="A9" s="14">
        <v>40564</v>
      </c>
      <c r="B9" s="1" t="s">
        <v>23</v>
      </c>
      <c r="C9" s="843" t="s">
        <v>793</v>
      </c>
      <c r="D9" s="954"/>
      <c r="E9" s="954"/>
      <c r="F9" s="954"/>
      <c r="G9" s="954"/>
      <c r="H9" s="954"/>
      <c r="I9" s="954"/>
      <c r="J9" s="954"/>
    </row>
    <row r="10" spans="1:13" ht="20.100000000000001" customHeight="1">
      <c r="A10" s="14">
        <v>40581</v>
      </c>
      <c r="B10" s="1" t="s">
        <v>116</v>
      </c>
      <c r="C10" s="1"/>
      <c r="D10" s="1"/>
      <c r="E10" s="1"/>
      <c r="F10" s="1"/>
      <c r="G10" s="1"/>
      <c r="H10" s="1"/>
      <c r="I10" s="1"/>
      <c r="J10" s="16">
        <v>3845</v>
      </c>
      <c r="L10" s="15" t="s">
        <v>28</v>
      </c>
    </row>
    <row r="11" spans="1:13" ht="33" customHeight="1">
      <c r="A11" s="14">
        <v>40612</v>
      </c>
      <c r="B11" s="1" t="s">
        <v>27</v>
      </c>
      <c r="C11" s="843" t="s">
        <v>794</v>
      </c>
      <c r="D11" s="954"/>
      <c r="E11" s="954"/>
      <c r="F11" s="954"/>
      <c r="G11" s="954"/>
      <c r="H11" s="954"/>
      <c r="I11" s="954"/>
      <c r="J11" s="954"/>
    </row>
    <row r="12" spans="1:13" ht="20.100000000000001" customHeight="1">
      <c r="A12" s="14">
        <v>40616</v>
      </c>
      <c r="B12" s="1" t="s">
        <v>4</v>
      </c>
      <c r="C12" s="843" t="s">
        <v>1419</v>
      </c>
      <c r="D12" s="954"/>
      <c r="E12" s="954"/>
      <c r="F12" s="954"/>
      <c r="G12" s="954"/>
      <c r="H12" s="954"/>
      <c r="I12" s="954"/>
      <c r="J12" s="954"/>
    </row>
    <row r="13" spans="1:13" ht="20.100000000000001" customHeight="1">
      <c r="A13" s="14">
        <v>40622</v>
      </c>
      <c r="B13" s="1" t="s">
        <v>116</v>
      </c>
      <c r="C13" s="1"/>
      <c r="D13" s="1"/>
      <c r="E13" s="1"/>
      <c r="F13" s="1"/>
      <c r="G13" s="1"/>
      <c r="H13" s="16">
        <v>6010</v>
      </c>
      <c r="I13" s="16">
        <v>61</v>
      </c>
      <c r="J13" s="1"/>
      <c r="K13" s="623"/>
      <c r="L13" s="15" t="s">
        <v>40</v>
      </c>
    </row>
    <row r="14" spans="1:13" ht="18.75" customHeight="1">
      <c r="A14" s="14">
        <v>40623</v>
      </c>
      <c r="B14" s="1" t="s">
        <v>20</v>
      </c>
      <c r="C14" s="843" t="s">
        <v>46</v>
      </c>
      <c r="D14" s="954"/>
      <c r="E14" s="954"/>
      <c r="F14" s="954"/>
      <c r="G14" s="954"/>
      <c r="H14" s="954"/>
      <c r="I14" s="954"/>
      <c r="J14" s="954"/>
    </row>
    <row r="15" spans="1:13" ht="20.100000000000001" customHeight="1">
      <c r="A15" s="14">
        <v>40682</v>
      </c>
      <c r="B15" s="1" t="s">
        <v>20</v>
      </c>
      <c r="C15" s="843" t="s">
        <v>46</v>
      </c>
      <c r="D15" s="954"/>
      <c r="E15" s="954"/>
      <c r="F15" s="954"/>
      <c r="G15" s="954"/>
      <c r="H15" s="954"/>
      <c r="I15" s="954"/>
      <c r="J15" s="954"/>
    </row>
    <row r="16" spans="1:13" ht="20.100000000000001" customHeight="1">
      <c r="A16" s="14">
        <v>40693</v>
      </c>
      <c r="B16" s="1" t="s">
        <v>11</v>
      </c>
      <c r="C16" s="16">
        <v>80</v>
      </c>
      <c r="D16" s="16">
        <v>76</v>
      </c>
      <c r="E16" s="16">
        <v>5</v>
      </c>
      <c r="G16" s="16">
        <v>60</v>
      </c>
      <c r="L16" s="42" t="s">
        <v>795</v>
      </c>
    </row>
    <row r="17" spans="1:12" ht="20.100000000000001" customHeight="1">
      <c r="A17" s="14">
        <v>40725</v>
      </c>
      <c r="B17" s="1" t="s">
        <v>4</v>
      </c>
      <c r="C17" s="954" t="s">
        <v>1420</v>
      </c>
      <c r="D17" s="954"/>
      <c r="E17" s="954"/>
      <c r="F17" s="954"/>
      <c r="G17" s="954"/>
      <c r="H17" s="954"/>
      <c r="I17" s="954"/>
      <c r="J17" s="954"/>
      <c r="L17" s="42"/>
    </row>
    <row r="18" spans="1:12" ht="20.100000000000001" customHeight="1">
      <c r="A18" s="14">
        <v>40746</v>
      </c>
      <c r="B18" s="1" t="s">
        <v>116</v>
      </c>
      <c r="L18" s="42" t="s">
        <v>45</v>
      </c>
    </row>
    <row r="19" spans="1:12" ht="20.100000000000001" customHeight="1">
      <c r="A19" s="14">
        <v>40750</v>
      </c>
      <c r="B19" s="1" t="s">
        <v>11</v>
      </c>
      <c r="C19" s="16">
        <v>90</v>
      </c>
      <c r="D19" s="16">
        <v>36</v>
      </c>
      <c r="E19" s="16">
        <v>60</v>
      </c>
      <c r="F19" s="16" t="s">
        <v>63</v>
      </c>
      <c r="G19" s="16">
        <v>130</v>
      </c>
      <c r="L19" s="42" t="s">
        <v>60</v>
      </c>
    </row>
    <row r="20" spans="1:12" ht="20.100000000000001" customHeight="1">
      <c r="A20" s="38">
        <v>40815</v>
      </c>
      <c r="B20" s="39" t="s">
        <v>116</v>
      </c>
      <c r="C20" s="102"/>
      <c r="D20" s="102"/>
      <c r="E20" s="102"/>
      <c r="F20" s="102"/>
      <c r="G20" s="102"/>
      <c r="H20" s="102">
        <v>5345</v>
      </c>
      <c r="I20" s="102">
        <v>54</v>
      </c>
      <c r="J20" s="102"/>
      <c r="K20" s="605"/>
      <c r="L20" s="109" t="s">
        <v>103</v>
      </c>
    </row>
    <row r="21" spans="1:12" ht="20.100000000000001" customHeight="1">
      <c r="A21" s="14">
        <v>40822</v>
      </c>
      <c r="B21" s="1" t="s">
        <v>11</v>
      </c>
      <c r="C21" s="16">
        <v>85</v>
      </c>
      <c r="D21" s="16">
        <v>66</v>
      </c>
      <c r="E21" s="16">
        <v>22</v>
      </c>
      <c r="F21" s="16" t="s">
        <v>63</v>
      </c>
      <c r="G21" s="16">
        <v>180</v>
      </c>
      <c r="L21" s="42" t="s">
        <v>17</v>
      </c>
    </row>
    <row r="22" spans="1:12" ht="35.25" customHeight="1" thickBot="1">
      <c r="A22" s="17">
        <v>40887</v>
      </c>
      <c r="B22" s="18" t="s">
        <v>20</v>
      </c>
      <c r="C22" s="938" t="s">
        <v>117</v>
      </c>
      <c r="D22" s="939"/>
      <c r="E22" s="939"/>
      <c r="F22" s="939"/>
      <c r="G22" s="939"/>
      <c r="H22" s="939"/>
      <c r="I22" s="939"/>
      <c r="J22" s="940"/>
      <c r="K22" s="601"/>
      <c r="L22" s="20"/>
    </row>
    <row r="23" spans="1:12" ht="43.5" customHeight="1" thickTop="1">
      <c r="A23" s="67">
        <v>40916</v>
      </c>
      <c r="B23" s="68" t="s">
        <v>27</v>
      </c>
      <c r="C23" s="918" t="s">
        <v>796</v>
      </c>
      <c r="D23" s="919"/>
      <c r="E23" s="919"/>
      <c r="F23" s="919"/>
      <c r="G23" s="919"/>
      <c r="H23" s="919"/>
      <c r="I23" s="919"/>
      <c r="J23" s="920"/>
      <c r="K23" s="594"/>
      <c r="L23" s="69"/>
    </row>
    <row r="24" spans="1:12" ht="20.100000000000001" customHeight="1">
      <c r="A24" s="14">
        <v>40942</v>
      </c>
      <c r="B24" s="1" t="s">
        <v>11</v>
      </c>
      <c r="C24" s="49">
        <v>105</v>
      </c>
      <c r="D24" s="49">
        <f>+C24*(100-E24)/100</f>
        <v>81.900000000000006</v>
      </c>
      <c r="E24" s="49">
        <v>22</v>
      </c>
      <c r="F24" s="49" t="s">
        <v>63</v>
      </c>
      <c r="G24" s="49">
        <v>150</v>
      </c>
      <c r="H24" s="49"/>
      <c r="I24" s="49"/>
      <c r="J24" s="49"/>
      <c r="K24" s="49"/>
      <c r="L24" s="49" t="s">
        <v>795</v>
      </c>
    </row>
    <row r="25" spans="1:12" ht="20.100000000000001" customHeight="1">
      <c r="A25" s="14">
        <v>40959</v>
      </c>
      <c r="B25" s="1" t="s">
        <v>20</v>
      </c>
      <c r="C25" s="837" t="s">
        <v>21</v>
      </c>
      <c r="D25" s="841"/>
      <c r="E25" s="841"/>
      <c r="F25" s="841"/>
      <c r="G25" s="841"/>
      <c r="H25" s="841"/>
      <c r="I25" s="841"/>
      <c r="J25" s="838"/>
      <c r="K25" s="566"/>
      <c r="L25" s="49"/>
    </row>
    <row r="26" spans="1:12" ht="20.100000000000001" customHeight="1">
      <c r="A26" s="14">
        <v>40993</v>
      </c>
      <c r="B26" s="1" t="s">
        <v>20</v>
      </c>
      <c r="C26" s="837" t="s">
        <v>130</v>
      </c>
      <c r="D26" s="841"/>
      <c r="E26" s="841"/>
      <c r="F26" s="841"/>
      <c r="G26" s="841"/>
      <c r="H26" s="841"/>
      <c r="I26" s="841"/>
      <c r="J26" s="838"/>
      <c r="K26" s="566"/>
      <c r="L26" s="49"/>
    </row>
    <row r="27" spans="1:12">
      <c r="A27" s="38">
        <v>41014</v>
      </c>
      <c r="B27" s="39" t="s">
        <v>116</v>
      </c>
      <c r="C27" s="88"/>
      <c r="D27" s="88"/>
      <c r="E27" s="88"/>
      <c r="F27" s="88"/>
      <c r="G27" s="88"/>
      <c r="H27" s="971" t="s">
        <v>155</v>
      </c>
      <c r="I27" s="1013"/>
      <c r="J27" s="1014"/>
      <c r="K27" s="618"/>
      <c r="L27" s="88" t="s">
        <v>133</v>
      </c>
    </row>
    <row r="28" spans="1:12" ht="20.100000000000001" customHeight="1">
      <c r="A28" s="14">
        <v>41067</v>
      </c>
      <c r="B28" s="1" t="s">
        <v>11</v>
      </c>
      <c r="C28" s="49">
        <v>105</v>
      </c>
      <c r="D28" s="49">
        <f>+C28*(100-E28)/100</f>
        <v>52.5</v>
      </c>
      <c r="E28" s="49">
        <v>50</v>
      </c>
      <c r="F28" s="49"/>
      <c r="G28" s="49">
        <v>165</v>
      </c>
      <c r="H28" s="49"/>
      <c r="I28" s="49"/>
      <c r="J28" s="49"/>
      <c r="K28" s="49"/>
      <c r="L28" s="49" t="s">
        <v>17</v>
      </c>
    </row>
    <row r="29" spans="1:12">
      <c r="A29" s="14">
        <v>41100</v>
      </c>
      <c r="B29" s="1" t="s">
        <v>20</v>
      </c>
      <c r="C29" s="837" t="s">
        <v>797</v>
      </c>
      <c r="D29" s="841"/>
      <c r="E29" s="841"/>
      <c r="F29" s="841"/>
      <c r="G29" s="841"/>
      <c r="H29" s="841"/>
      <c r="I29" s="841"/>
      <c r="J29" s="838"/>
      <c r="K29" s="566"/>
      <c r="L29" s="49"/>
    </row>
    <row r="30" spans="1:12" ht="20.100000000000001" customHeight="1">
      <c r="A30" s="14">
        <v>41109</v>
      </c>
      <c r="B30" s="1" t="s">
        <v>11</v>
      </c>
      <c r="C30" s="49">
        <v>135</v>
      </c>
      <c r="D30" s="49">
        <f>+C30*(100-E30)/100</f>
        <v>67.5</v>
      </c>
      <c r="E30" s="49">
        <v>50</v>
      </c>
      <c r="F30" s="49"/>
      <c r="G30" s="49">
        <v>160</v>
      </c>
      <c r="H30" s="49"/>
      <c r="I30" s="49"/>
      <c r="J30" s="49"/>
      <c r="K30" s="49"/>
      <c r="L30" s="49" t="s">
        <v>798</v>
      </c>
    </row>
    <row r="31" spans="1:12" ht="53.25" customHeight="1">
      <c r="A31" s="14">
        <v>41174</v>
      </c>
      <c r="B31" s="1" t="s">
        <v>20</v>
      </c>
      <c r="C31" s="853" t="s">
        <v>799</v>
      </c>
      <c r="D31" s="854"/>
      <c r="E31" s="854"/>
      <c r="F31" s="854"/>
      <c r="G31" s="854"/>
      <c r="H31" s="854"/>
      <c r="I31" s="854"/>
      <c r="J31" s="855"/>
      <c r="K31" s="573"/>
      <c r="L31" s="49"/>
    </row>
    <row r="32" spans="1:12">
      <c r="A32" s="14">
        <v>41194</v>
      </c>
      <c r="B32" s="1" t="s">
        <v>116</v>
      </c>
      <c r="C32" s="49"/>
      <c r="D32" s="49"/>
      <c r="E32" s="49"/>
      <c r="F32" s="49"/>
      <c r="G32" s="49"/>
      <c r="H32" s="837" t="s">
        <v>155</v>
      </c>
      <c r="I32" s="841"/>
      <c r="J32" s="838"/>
      <c r="K32" s="566"/>
      <c r="L32" s="49" t="s">
        <v>45</v>
      </c>
    </row>
    <row r="33" spans="1:12" ht="20.100000000000001" customHeight="1">
      <c r="A33" s="14">
        <v>41215</v>
      </c>
      <c r="B33" s="1" t="s">
        <v>20</v>
      </c>
      <c r="C33" s="837" t="s">
        <v>179</v>
      </c>
      <c r="D33" s="841"/>
      <c r="E33" s="841"/>
      <c r="F33" s="841"/>
      <c r="G33" s="841"/>
      <c r="H33" s="841"/>
      <c r="I33" s="841"/>
      <c r="J33" s="838"/>
      <c r="K33" s="566"/>
      <c r="L33" s="49"/>
    </row>
    <row r="34" spans="1:12" ht="36" customHeight="1">
      <c r="A34" s="14">
        <v>41225</v>
      </c>
      <c r="B34" s="1" t="s">
        <v>20</v>
      </c>
      <c r="C34" s="853" t="s">
        <v>800</v>
      </c>
      <c r="D34" s="854"/>
      <c r="E34" s="854"/>
      <c r="F34" s="854"/>
      <c r="G34" s="854"/>
      <c r="H34" s="854"/>
      <c r="I34" s="854"/>
      <c r="J34" s="855"/>
      <c r="K34" s="573"/>
      <c r="L34" s="49"/>
    </row>
    <row r="35" spans="1:12" ht="48" customHeight="1">
      <c r="A35" s="14">
        <v>41230</v>
      </c>
      <c r="B35" s="1" t="s">
        <v>27</v>
      </c>
      <c r="C35" s="853" t="s">
        <v>801</v>
      </c>
      <c r="D35" s="854"/>
      <c r="E35" s="854"/>
      <c r="F35" s="854"/>
      <c r="G35" s="854"/>
      <c r="H35" s="854"/>
      <c r="I35" s="854"/>
      <c r="J35" s="855"/>
      <c r="K35" s="573"/>
      <c r="L35" s="49"/>
    </row>
    <row r="36" spans="1:12" ht="28.5" customHeight="1" thickBot="1">
      <c r="A36" s="32">
        <v>41242</v>
      </c>
      <c r="B36" s="33" t="s">
        <v>11</v>
      </c>
      <c r="C36" s="35">
        <v>140</v>
      </c>
      <c r="D36" s="35">
        <f>+C36*(100-E36)/100</f>
        <v>70</v>
      </c>
      <c r="E36" s="35">
        <v>50</v>
      </c>
      <c r="F36" s="35"/>
      <c r="G36" s="35">
        <v>160</v>
      </c>
      <c r="H36" s="35"/>
      <c r="I36" s="35"/>
      <c r="J36" s="35"/>
      <c r="K36" s="35"/>
      <c r="L36" s="35" t="s">
        <v>802</v>
      </c>
    </row>
    <row r="37" spans="1:12" ht="16.5" thickTop="1">
      <c r="A37" s="11">
        <v>41294</v>
      </c>
      <c r="B37" s="12" t="s">
        <v>20</v>
      </c>
      <c r="C37" s="837" t="s">
        <v>803</v>
      </c>
      <c r="D37" s="841"/>
      <c r="E37" s="841"/>
      <c r="F37" s="841"/>
      <c r="G37" s="841"/>
      <c r="H37" s="841"/>
      <c r="I37" s="841"/>
      <c r="J37" s="838"/>
      <c r="K37" s="593"/>
      <c r="L37" s="126"/>
    </row>
    <row r="38" spans="1:12" ht="20.100000000000001" customHeight="1">
      <c r="A38" s="14">
        <v>41295</v>
      </c>
      <c r="B38" s="1" t="s">
        <v>20</v>
      </c>
      <c r="C38" s="837" t="s">
        <v>201</v>
      </c>
      <c r="D38" s="841"/>
      <c r="E38" s="841"/>
      <c r="F38" s="841"/>
      <c r="G38" s="841"/>
      <c r="H38" s="841"/>
      <c r="I38" s="841"/>
      <c r="J38" s="838"/>
      <c r="K38" s="566"/>
      <c r="L38" s="49"/>
    </row>
    <row r="39" spans="1:12" ht="20.100000000000001" customHeight="1">
      <c r="A39" s="14">
        <v>41305</v>
      </c>
      <c r="B39" s="1" t="s">
        <v>116</v>
      </c>
      <c r="C39" s="49"/>
      <c r="D39" s="49"/>
      <c r="E39" s="49"/>
      <c r="F39" s="49"/>
      <c r="G39" s="49"/>
      <c r="H39" s="837" t="s">
        <v>155</v>
      </c>
      <c r="I39" s="841"/>
      <c r="J39" s="838"/>
      <c r="K39" s="566"/>
      <c r="L39" s="49" t="s">
        <v>45</v>
      </c>
    </row>
    <row r="40" spans="1:12">
      <c r="A40" s="14">
        <v>41312</v>
      </c>
      <c r="B40" s="1" t="s">
        <v>11</v>
      </c>
      <c r="C40" s="49">
        <v>90</v>
      </c>
      <c r="D40" s="49">
        <f>+C40*(100-E40)/100</f>
        <v>45</v>
      </c>
      <c r="E40" s="49">
        <v>50</v>
      </c>
      <c r="F40" s="49"/>
      <c r="G40" s="49">
        <v>160</v>
      </c>
      <c r="H40" s="49"/>
      <c r="I40" s="49"/>
      <c r="J40" s="49"/>
      <c r="K40" s="49"/>
      <c r="L40" s="49" t="s">
        <v>804</v>
      </c>
    </row>
    <row r="41" spans="1:12" ht="32.25" customHeight="1" thickBot="1">
      <c r="A41" s="320">
        <v>41430</v>
      </c>
      <c r="B41" s="142" t="s">
        <v>106</v>
      </c>
      <c r="C41" s="968" t="s">
        <v>211</v>
      </c>
      <c r="D41" s="969"/>
      <c r="E41" s="969"/>
      <c r="F41" s="969"/>
      <c r="G41" s="969"/>
      <c r="H41" s="969"/>
      <c r="I41" s="969"/>
      <c r="J41" s="970"/>
      <c r="K41" s="609"/>
      <c r="L41" s="26"/>
    </row>
    <row r="42" spans="1:12" ht="20.100000000000001" customHeight="1" thickTop="1">
      <c r="A42" s="67">
        <v>42539</v>
      </c>
      <c r="B42" s="68" t="s">
        <v>48</v>
      </c>
      <c r="C42" s="1015" t="s">
        <v>960</v>
      </c>
      <c r="D42" s="1016"/>
      <c r="E42" s="1016"/>
      <c r="F42" s="1016"/>
      <c r="G42" s="1016"/>
      <c r="H42" s="1016"/>
      <c r="I42" s="1016"/>
      <c r="J42" s="1017"/>
      <c r="K42" s="620"/>
      <c r="L42" s="79"/>
    </row>
    <row r="43" spans="1:12" ht="20.100000000000001" customHeight="1">
      <c r="A43" s="324">
        <v>42544</v>
      </c>
      <c r="B43" s="325" t="s">
        <v>11</v>
      </c>
      <c r="C43" s="49">
        <v>120</v>
      </c>
      <c r="D43" s="49">
        <f>+C43*(100-E43)/100</f>
        <v>56.4</v>
      </c>
      <c r="E43" s="49">
        <v>53</v>
      </c>
      <c r="F43" s="49"/>
      <c r="G43" s="49">
        <v>125</v>
      </c>
      <c r="H43" s="49"/>
      <c r="I43" s="49"/>
      <c r="J43" s="49"/>
      <c r="K43" s="49"/>
      <c r="L43" s="49" t="s">
        <v>346</v>
      </c>
    </row>
    <row r="44" spans="1:12" ht="20.100000000000001" customHeight="1">
      <c r="A44" s="324">
        <v>42553</v>
      </c>
      <c r="B44" s="325" t="s">
        <v>11</v>
      </c>
      <c r="C44" s="49">
        <v>125</v>
      </c>
      <c r="D44" s="49">
        <f>+C44*(100-E44)/100</f>
        <v>58.75</v>
      </c>
      <c r="E44" s="49">
        <v>53</v>
      </c>
      <c r="F44" s="49"/>
      <c r="G44" s="49">
        <v>125</v>
      </c>
      <c r="H44" s="49"/>
      <c r="I44" s="49"/>
      <c r="J44" s="49"/>
      <c r="K44" s="49"/>
      <c r="L44" s="49" t="s">
        <v>346</v>
      </c>
    </row>
    <row r="45" spans="1:12" ht="20.100000000000001" customHeight="1">
      <c r="A45" s="324">
        <v>42558</v>
      </c>
      <c r="B45" s="325" t="s">
        <v>20</v>
      </c>
      <c r="C45" s="837" t="s">
        <v>962</v>
      </c>
      <c r="D45" s="841"/>
      <c r="E45" s="841"/>
      <c r="F45" s="841"/>
      <c r="G45" s="841"/>
      <c r="H45" s="841"/>
      <c r="I45" s="841"/>
      <c r="J45" s="838"/>
      <c r="K45" s="566"/>
      <c r="L45" s="49"/>
    </row>
    <row r="46" spans="1:12" ht="20.100000000000001" customHeight="1">
      <c r="A46" s="324">
        <v>42559</v>
      </c>
      <c r="B46" s="325" t="s">
        <v>20</v>
      </c>
      <c r="C46" s="837" t="s">
        <v>179</v>
      </c>
      <c r="D46" s="841"/>
      <c r="E46" s="841"/>
      <c r="F46" s="841"/>
      <c r="G46" s="841"/>
      <c r="H46" s="841"/>
      <c r="I46" s="841"/>
      <c r="J46" s="838"/>
      <c r="K46" s="566"/>
      <c r="L46" s="49"/>
    </row>
    <row r="47" spans="1:12">
      <c r="A47" s="324">
        <v>42567</v>
      </c>
      <c r="B47" s="325" t="s">
        <v>20</v>
      </c>
      <c r="C47" s="837" t="s">
        <v>21</v>
      </c>
      <c r="D47" s="841"/>
      <c r="E47" s="841"/>
      <c r="F47" s="841"/>
      <c r="G47" s="841"/>
      <c r="H47" s="841"/>
      <c r="I47" s="841"/>
      <c r="J47" s="838"/>
      <c r="K47" s="566"/>
      <c r="L47" s="49"/>
    </row>
    <row r="48" spans="1:12" ht="20.100000000000001" customHeight="1">
      <c r="A48" s="324">
        <v>42580</v>
      </c>
      <c r="B48" s="325" t="s">
        <v>116</v>
      </c>
      <c r="C48" s="49"/>
      <c r="D48" s="49"/>
      <c r="E48" s="49"/>
      <c r="F48" s="49"/>
      <c r="G48" s="49"/>
      <c r="H48" s="837" t="s">
        <v>155</v>
      </c>
      <c r="I48" s="841"/>
      <c r="J48" s="838"/>
      <c r="K48" s="566"/>
      <c r="L48" s="49" t="s">
        <v>276</v>
      </c>
    </row>
    <row r="49" spans="1:12">
      <c r="A49" s="38">
        <v>42588</v>
      </c>
      <c r="B49" s="39" t="s">
        <v>11</v>
      </c>
      <c r="C49" s="88">
        <v>105</v>
      </c>
      <c r="D49" s="88">
        <f>+C49*(100-E49)/100</f>
        <v>42</v>
      </c>
      <c r="E49" s="88">
        <v>60</v>
      </c>
      <c r="F49" s="88"/>
      <c r="G49" s="88">
        <v>180</v>
      </c>
      <c r="H49" s="88"/>
      <c r="I49" s="88"/>
      <c r="J49" s="88"/>
      <c r="K49" s="88"/>
      <c r="L49" s="88" t="s">
        <v>976</v>
      </c>
    </row>
    <row r="50" spans="1:12" ht="20.25" customHeight="1" thickBot="1">
      <c r="A50" s="32">
        <v>42622</v>
      </c>
      <c r="B50" s="33" t="s">
        <v>18</v>
      </c>
      <c r="C50" s="1018" t="s">
        <v>1421</v>
      </c>
      <c r="D50" s="1019"/>
      <c r="E50" s="1019"/>
      <c r="F50" s="1019"/>
      <c r="G50" s="1019"/>
      <c r="H50" s="1019"/>
      <c r="I50" s="1019"/>
      <c r="J50" s="1020"/>
      <c r="K50" s="621"/>
      <c r="L50" s="35"/>
    </row>
    <row r="51" spans="1:12" ht="16.5" thickTop="1">
      <c r="A51" s="319">
        <v>43013</v>
      </c>
      <c r="B51" s="402" t="s">
        <v>18</v>
      </c>
      <c r="C51" s="1015" t="s">
        <v>1169</v>
      </c>
      <c r="D51" s="1016"/>
      <c r="E51" s="1016"/>
      <c r="F51" s="1016"/>
      <c r="G51" s="1016"/>
      <c r="H51" s="1016"/>
      <c r="I51" s="1016"/>
      <c r="J51" s="1017"/>
      <c r="K51" s="593"/>
      <c r="L51" s="126"/>
    </row>
    <row r="52" spans="1:12" ht="16.5" thickBot="1">
      <c r="A52" s="32">
        <v>43075</v>
      </c>
      <c r="B52" s="33" t="s">
        <v>55</v>
      </c>
      <c r="C52" s="859" t="s">
        <v>1193</v>
      </c>
      <c r="D52" s="860"/>
      <c r="E52" s="860"/>
      <c r="F52" s="860"/>
      <c r="G52" s="860"/>
      <c r="H52" s="860"/>
      <c r="I52" s="860"/>
      <c r="J52" s="861"/>
      <c r="K52" s="574"/>
      <c r="L52" s="35"/>
    </row>
    <row r="53" spans="1:12" ht="16.5" thickTop="1">
      <c r="A53" s="493"/>
      <c r="B53" s="494"/>
      <c r="C53" s="126"/>
      <c r="D53" s="126">
        <f t="shared" ref="D53:D62" si="0">+C53*(100-E53)/100</f>
        <v>0</v>
      </c>
      <c r="E53" s="126"/>
      <c r="F53" s="126"/>
      <c r="G53" s="126"/>
      <c r="H53" s="126"/>
      <c r="I53" s="126"/>
      <c r="J53" s="126"/>
      <c r="K53" s="126"/>
      <c r="L53" s="126"/>
    </row>
    <row r="54" spans="1:12" ht="20.100000000000001" customHeight="1">
      <c r="A54" s="14"/>
      <c r="B54" s="1"/>
      <c r="C54" s="49"/>
      <c r="D54" s="49">
        <f t="shared" si="0"/>
        <v>0</v>
      </c>
      <c r="E54" s="49"/>
      <c r="F54" s="49"/>
      <c r="G54" s="49"/>
      <c r="H54" s="49"/>
      <c r="I54" s="49"/>
      <c r="J54" s="49"/>
      <c r="K54" s="49"/>
      <c r="L54" s="49"/>
    </row>
    <row r="55" spans="1:12" ht="20.100000000000001" customHeight="1">
      <c r="A55" s="14"/>
      <c r="B55" s="1"/>
      <c r="C55" s="49"/>
      <c r="D55" s="49">
        <f t="shared" si="0"/>
        <v>0</v>
      </c>
      <c r="E55" s="49"/>
      <c r="F55" s="49"/>
      <c r="G55" s="49"/>
      <c r="H55" s="49"/>
      <c r="I55" s="49"/>
      <c r="J55" s="49"/>
      <c r="K55" s="49"/>
      <c r="L55" s="49"/>
    </row>
    <row r="56" spans="1:12">
      <c r="A56" s="14"/>
      <c r="B56" s="1"/>
      <c r="C56" s="49"/>
      <c r="D56" s="49">
        <f t="shared" si="0"/>
        <v>0</v>
      </c>
      <c r="E56" s="49"/>
      <c r="F56" s="49"/>
      <c r="G56" s="49"/>
      <c r="H56" s="49"/>
      <c r="I56" s="49"/>
      <c r="J56" s="49"/>
      <c r="K56" s="49"/>
      <c r="L56" s="49"/>
    </row>
    <row r="57" spans="1:12" ht="20.100000000000001" customHeight="1">
      <c r="A57" s="14"/>
      <c r="B57" s="1"/>
      <c r="C57" s="49"/>
      <c r="D57" s="49">
        <f t="shared" si="0"/>
        <v>0</v>
      </c>
      <c r="E57" s="49"/>
      <c r="F57" s="49"/>
      <c r="G57" s="49"/>
      <c r="H57" s="49"/>
      <c r="I57" s="49"/>
      <c r="J57" s="49"/>
      <c r="K57" s="49"/>
      <c r="L57" s="49"/>
    </row>
    <row r="58" spans="1:12" ht="20.100000000000001" customHeight="1">
      <c r="A58" s="14"/>
      <c r="B58" s="1"/>
      <c r="C58" s="49"/>
      <c r="D58" s="49">
        <f t="shared" si="0"/>
        <v>0</v>
      </c>
      <c r="E58" s="49"/>
      <c r="F58" s="49"/>
      <c r="G58" s="49"/>
      <c r="H58" s="49"/>
      <c r="I58" s="49"/>
      <c r="J58" s="49"/>
      <c r="K58" s="49"/>
      <c r="L58" s="49"/>
    </row>
    <row r="59" spans="1:12" ht="20.100000000000001" customHeight="1">
      <c r="A59" s="14"/>
      <c r="B59" s="1"/>
      <c r="C59" s="49"/>
      <c r="D59" s="49">
        <f t="shared" si="0"/>
        <v>0</v>
      </c>
      <c r="E59" s="49"/>
      <c r="F59" s="49"/>
      <c r="G59" s="49"/>
      <c r="H59" s="49"/>
      <c r="I59" s="49"/>
      <c r="J59" s="49"/>
      <c r="K59" s="49"/>
      <c r="L59" s="49"/>
    </row>
    <row r="60" spans="1:12" ht="20.100000000000001" customHeight="1">
      <c r="A60" s="14"/>
      <c r="B60" s="1"/>
      <c r="C60" s="49"/>
      <c r="D60" s="49">
        <f t="shared" si="0"/>
        <v>0</v>
      </c>
      <c r="E60" s="49"/>
      <c r="F60" s="49"/>
      <c r="G60" s="49"/>
      <c r="H60" s="49"/>
      <c r="I60" s="49"/>
      <c r="J60" s="49"/>
      <c r="K60" s="49"/>
      <c r="L60" s="49"/>
    </row>
    <row r="61" spans="1:12" ht="20.100000000000001" customHeight="1">
      <c r="A61" s="14"/>
      <c r="B61" s="1"/>
      <c r="C61" s="49"/>
      <c r="D61" s="49">
        <f t="shared" si="0"/>
        <v>0</v>
      </c>
      <c r="E61" s="49"/>
      <c r="F61" s="49"/>
      <c r="G61" s="49"/>
      <c r="H61" s="49"/>
      <c r="I61" s="49"/>
      <c r="J61" s="49"/>
      <c r="K61" s="49"/>
      <c r="L61" s="49"/>
    </row>
    <row r="62" spans="1:12" ht="20.100000000000001" customHeight="1">
      <c r="A62" s="14"/>
      <c r="B62" s="1"/>
      <c r="C62" s="49"/>
      <c r="D62" s="49">
        <f t="shared" si="0"/>
        <v>0</v>
      </c>
      <c r="E62" s="49"/>
      <c r="F62" s="49"/>
      <c r="G62" s="49"/>
      <c r="H62" s="49"/>
      <c r="I62" s="49"/>
      <c r="J62" s="49"/>
      <c r="K62" s="49"/>
      <c r="L62" s="49"/>
    </row>
    <row r="63" spans="1:12">
      <c r="A63" s="14"/>
      <c r="B63" s="1"/>
    </row>
    <row r="64" spans="1:12" ht="20.100000000000001" customHeight="1">
      <c r="A64" s="14"/>
      <c r="B64" s="1"/>
    </row>
    <row r="65" spans="1:2" ht="20.100000000000001" customHeight="1">
      <c r="A65" s="14"/>
      <c r="B65" s="1"/>
    </row>
    <row r="66" spans="1:2">
      <c r="A66" s="14"/>
      <c r="B66" s="1"/>
    </row>
    <row r="67" spans="1:2">
      <c r="A67" s="14"/>
      <c r="B67" s="1"/>
    </row>
    <row r="68" spans="1:2">
      <c r="A68" s="14"/>
      <c r="B68" s="1"/>
    </row>
    <row r="69" spans="1:2">
      <c r="A69" s="14"/>
      <c r="B69" s="1"/>
    </row>
    <row r="70" spans="1:2">
      <c r="A70" s="14"/>
      <c r="B70" s="1"/>
    </row>
    <row r="71" spans="1:2">
      <c r="A71" s="14"/>
      <c r="B71" s="1"/>
    </row>
    <row r="72" spans="1:2" ht="20.100000000000001" customHeight="1">
      <c r="A72" s="14"/>
      <c r="B72" s="1"/>
    </row>
    <row r="73" spans="1:2">
      <c r="A73" s="14"/>
      <c r="B73" s="1"/>
    </row>
    <row r="74" spans="1:2" ht="20.100000000000001" customHeight="1">
      <c r="A74" s="14"/>
      <c r="B74" s="1"/>
    </row>
    <row r="75" spans="1:2">
      <c r="A75" s="14"/>
      <c r="B75" s="1"/>
    </row>
    <row r="76" spans="1:2">
      <c r="A76" s="14"/>
      <c r="B76" s="1"/>
    </row>
    <row r="77" spans="1:2">
      <c r="A77" s="14"/>
      <c r="B77" s="1"/>
    </row>
    <row r="78" spans="1:2">
      <c r="A78" s="14"/>
      <c r="B78" s="1"/>
    </row>
    <row r="79" spans="1:2">
      <c r="A79" s="14"/>
      <c r="B79" s="1"/>
    </row>
    <row r="80" spans="1:2" ht="20.100000000000001" customHeight="1">
      <c r="A80" s="14"/>
      <c r="B80" s="1"/>
    </row>
    <row r="81" spans="1:2" ht="20.100000000000001" customHeight="1">
      <c r="A81" s="14"/>
      <c r="B81" s="1"/>
    </row>
    <row r="82" spans="1:2" ht="20.100000000000001" customHeight="1">
      <c r="A82" s="14"/>
      <c r="B82" s="1"/>
    </row>
    <row r="83" spans="1:2" ht="20.100000000000001" customHeight="1">
      <c r="A83" s="14"/>
      <c r="B83" s="1"/>
    </row>
    <row r="84" spans="1:2" ht="20.100000000000001" customHeight="1">
      <c r="A84" s="14"/>
      <c r="B84" s="1"/>
    </row>
    <row r="85" spans="1:2" ht="20.100000000000001" customHeight="1">
      <c r="A85" s="14"/>
      <c r="B85" s="1"/>
    </row>
    <row r="86" spans="1:2" ht="20.100000000000001" customHeight="1">
      <c r="A86" s="14"/>
      <c r="B86" s="1"/>
    </row>
    <row r="87" spans="1:2" ht="20.100000000000001" customHeight="1">
      <c r="A87" s="14"/>
      <c r="B87" s="1"/>
    </row>
    <row r="88" spans="1:2">
      <c r="A88" s="14"/>
      <c r="B88" s="1"/>
    </row>
    <row r="89" spans="1:2" ht="20.100000000000001" customHeight="1">
      <c r="A89" s="14"/>
      <c r="B89" s="1"/>
    </row>
    <row r="90" spans="1:2">
      <c r="A90" s="14"/>
      <c r="B90" s="1"/>
    </row>
    <row r="91" spans="1:2" ht="20.100000000000001" customHeight="1">
      <c r="A91" s="14"/>
      <c r="B91" s="1"/>
    </row>
    <row r="92" spans="1:2">
      <c r="A92" s="14"/>
      <c r="B92" s="1"/>
    </row>
    <row r="93" spans="1:2">
      <c r="A93" s="14"/>
      <c r="B93" s="1"/>
    </row>
    <row r="94" spans="1:2">
      <c r="A94" s="14"/>
      <c r="B94" s="1"/>
    </row>
    <row r="95" spans="1:2" ht="20.100000000000001" customHeight="1">
      <c r="A95" s="14"/>
      <c r="B95" s="1"/>
    </row>
    <row r="96" spans="1:2" ht="20.100000000000001" customHeight="1">
      <c r="A96" s="14"/>
      <c r="B96" s="1"/>
    </row>
    <row r="97" spans="1:2" ht="20.100000000000001" customHeight="1">
      <c r="A97" s="14"/>
      <c r="B97" s="1"/>
    </row>
    <row r="98" spans="1:2" ht="20.100000000000001" customHeight="1">
      <c r="A98" s="14"/>
      <c r="B98" s="1"/>
    </row>
    <row r="99" spans="1:2">
      <c r="A99" s="14"/>
      <c r="B99" s="1"/>
    </row>
    <row r="100" spans="1:2">
      <c r="A100" s="14"/>
      <c r="B100" s="1"/>
    </row>
    <row r="101" spans="1:2">
      <c r="A101" s="14"/>
      <c r="B101" s="1"/>
    </row>
    <row r="102" spans="1:2" ht="20.100000000000001" customHeight="1">
      <c r="A102" s="14"/>
      <c r="B102" s="1"/>
    </row>
    <row r="103" spans="1:2">
      <c r="A103" s="14"/>
      <c r="B103" s="1"/>
    </row>
    <row r="104" spans="1:2">
      <c r="A104" s="14"/>
      <c r="B104" s="1"/>
    </row>
    <row r="105" spans="1:2">
      <c r="A105" s="14"/>
      <c r="B105" s="1"/>
    </row>
    <row r="106" spans="1:2" ht="20.100000000000001" customHeight="1">
      <c r="A106" s="14"/>
      <c r="B106" s="1"/>
    </row>
    <row r="107" spans="1:2" ht="20.100000000000001" customHeight="1">
      <c r="A107" s="14"/>
      <c r="B107" s="1"/>
    </row>
    <row r="108" spans="1:2">
      <c r="A108" s="14"/>
      <c r="B108" s="1"/>
    </row>
    <row r="109" spans="1:2">
      <c r="A109" s="14"/>
      <c r="B109" s="1"/>
    </row>
    <row r="110" spans="1:2">
      <c r="A110" s="14"/>
      <c r="B110" s="1"/>
    </row>
    <row r="111" spans="1:2">
      <c r="A111" s="14"/>
      <c r="B111" s="1"/>
    </row>
    <row r="112" spans="1:2">
      <c r="A112" s="14"/>
      <c r="B112" s="1"/>
    </row>
    <row r="113" spans="1:2">
      <c r="A113" s="14"/>
      <c r="B113" s="1"/>
    </row>
    <row r="114" spans="1:2" ht="20.100000000000001" customHeight="1">
      <c r="A114" s="14"/>
      <c r="B114" s="1"/>
    </row>
    <row r="115" spans="1:2" ht="20.100000000000001" customHeight="1">
      <c r="A115" s="14"/>
      <c r="B115" s="1"/>
    </row>
    <row r="116" spans="1:2" ht="20.100000000000001" customHeight="1">
      <c r="A116" s="14"/>
      <c r="B116" s="1"/>
    </row>
    <row r="117" spans="1:2" ht="20.100000000000001" customHeight="1">
      <c r="A117" s="14"/>
      <c r="B117" s="1"/>
    </row>
    <row r="118" spans="1:2">
      <c r="A118" s="14"/>
      <c r="B118" s="1"/>
    </row>
    <row r="119" spans="1:2" ht="20.100000000000001" customHeight="1">
      <c r="A119" s="14"/>
      <c r="B119" s="1"/>
    </row>
    <row r="120" spans="1:2" ht="20.100000000000001" customHeight="1">
      <c r="A120" s="14"/>
      <c r="B120" s="1"/>
    </row>
    <row r="121" spans="1:2" ht="20.100000000000001" customHeight="1">
      <c r="A121" s="14"/>
      <c r="B121" s="1"/>
    </row>
    <row r="122" spans="1:2" ht="20.100000000000001" customHeight="1">
      <c r="A122" s="14"/>
      <c r="B122" s="1"/>
    </row>
    <row r="123" spans="1:2" ht="20.100000000000001" customHeight="1">
      <c r="A123" s="14"/>
      <c r="B123" s="1"/>
    </row>
    <row r="124" spans="1:2" ht="20.100000000000001" customHeight="1">
      <c r="A124" s="14"/>
      <c r="B124" s="1"/>
    </row>
    <row r="125" spans="1:2" ht="20.100000000000001" customHeight="1">
      <c r="A125" s="14"/>
      <c r="B125" s="1"/>
    </row>
    <row r="126" spans="1:2" ht="20.100000000000001" customHeight="1">
      <c r="A126" s="14"/>
      <c r="B126" s="1"/>
    </row>
    <row r="127" spans="1:2">
      <c r="A127" s="14"/>
      <c r="B127" s="1"/>
    </row>
    <row r="128" spans="1:2" ht="20.100000000000001" customHeight="1">
      <c r="A128" s="14"/>
      <c r="B128" s="1"/>
    </row>
    <row r="129" spans="1:2">
      <c r="A129" s="14"/>
      <c r="B129" s="1"/>
    </row>
    <row r="130" spans="1:2">
      <c r="A130" s="14"/>
      <c r="B130" s="1"/>
    </row>
    <row r="131" spans="1:2">
      <c r="A131" s="14"/>
    </row>
    <row r="132" spans="1:2">
      <c r="A132" s="14"/>
    </row>
    <row r="133" spans="1:2">
      <c r="A133" s="14"/>
    </row>
    <row r="134" spans="1:2">
      <c r="A134" s="14"/>
    </row>
    <row r="135" spans="1:2">
      <c r="A135" s="14"/>
    </row>
    <row r="136" spans="1:2">
      <c r="A136" s="14"/>
    </row>
    <row r="137" spans="1:2">
      <c r="A137" s="14"/>
    </row>
    <row r="138" spans="1:2">
      <c r="A138" s="14"/>
    </row>
    <row r="139" spans="1:2">
      <c r="A139" s="14"/>
    </row>
    <row r="140" spans="1:2">
      <c r="A140" s="14"/>
    </row>
    <row r="141" spans="1:2">
      <c r="A141" s="14"/>
    </row>
    <row r="142" spans="1:2">
      <c r="A142" s="14"/>
    </row>
    <row r="143" spans="1:2">
      <c r="A143" s="14"/>
    </row>
    <row r="144" spans="1:2">
      <c r="A144" s="14"/>
    </row>
    <row r="145" spans="1:1">
      <c r="A145" s="14"/>
    </row>
    <row r="146" spans="1:1">
      <c r="A146" s="14"/>
    </row>
    <row r="147" spans="1:1">
      <c r="A147" s="14"/>
    </row>
    <row r="148" spans="1:1">
      <c r="A148" s="14"/>
    </row>
    <row r="149" spans="1:1">
      <c r="A149" s="14"/>
    </row>
    <row r="150" spans="1:1">
      <c r="A150" s="14"/>
    </row>
    <row r="151" spans="1:1">
      <c r="A151" s="14"/>
    </row>
    <row r="152" spans="1:1">
      <c r="A152" s="14"/>
    </row>
    <row r="153" spans="1:1">
      <c r="A153" s="14"/>
    </row>
    <row r="154" spans="1:1">
      <c r="A154" s="14"/>
    </row>
    <row r="155" spans="1:1">
      <c r="A155" s="14"/>
    </row>
    <row r="156" spans="1:1">
      <c r="A156" s="14"/>
    </row>
    <row r="157" spans="1:1">
      <c r="A157" s="14"/>
    </row>
  </sheetData>
  <autoFilter ref="B6:B172"/>
  <customSheetViews>
    <customSheetView guid="{0844CA05-8743-4C94-A064-2B8F7267080E}" showAutoFilter="1">
      <pane ySplit="6" topLeftCell="A40" activePane="bottomLeft" state="frozen"/>
      <selection pane="bottomLeft" activeCell="B35" sqref="B35"/>
      <pageMargins left="0.75" right="0.75" top="1" bottom="1" header="0.5" footer="0.5"/>
      <pageSetup paperSize="9" orientation="portrait" r:id="rId1"/>
      <headerFooter alignWithMargins="0"/>
      <autoFilter ref="B1"/>
    </customSheetView>
    <customSheetView guid="{257C13E9-7F11-4D3D-B195-760B62ED7EA1}" showAutoFilter="1">
      <pane ySplit="6" topLeftCell="A40" activePane="bottomLeft" state="frozen"/>
      <selection pane="bottomLeft" activeCell="B35" sqref="B35"/>
      <pageMargins left="0.75" right="0.75" top="1" bottom="1" header="0.5" footer="0.5"/>
      <pageSetup paperSize="9" orientation="portrait" r:id="rId2"/>
      <headerFooter alignWithMargins="0"/>
      <autoFilter ref="B1"/>
    </customSheetView>
    <customSheetView guid="{7009FCE3-6810-450D-8A6C-9CEA3E9B616C}" showAutoFilter="1">
      <pane ySplit="5" topLeftCell="A40" activePane="bottomLeft" state="frozen"/>
      <selection pane="bottomLeft" activeCell="B35" sqref="B35"/>
      <pageMargins left="0.75" right="0.75" top="1" bottom="1" header="0.5" footer="0.5"/>
      <pageSetup paperSize="9" orientation="portrait" r:id="rId3"/>
      <headerFooter alignWithMargins="0"/>
      <autoFilter ref="B1"/>
    </customSheetView>
  </customSheetViews>
  <mergeCells count="51">
    <mergeCell ref="C52:J52"/>
    <mergeCell ref="C31:J31"/>
    <mergeCell ref="C51:J51"/>
    <mergeCell ref="C50:J50"/>
    <mergeCell ref="H48:J48"/>
    <mergeCell ref="C47:J47"/>
    <mergeCell ref="C46:J46"/>
    <mergeCell ref="C35:J35"/>
    <mergeCell ref="C42:J42"/>
    <mergeCell ref="C45:J45"/>
    <mergeCell ref="C41:J41"/>
    <mergeCell ref="C23:J23"/>
    <mergeCell ref="C8:J8"/>
    <mergeCell ref="C22:J22"/>
    <mergeCell ref="H39:J39"/>
    <mergeCell ref="C37:J37"/>
    <mergeCell ref="C38:J38"/>
    <mergeCell ref="C34:J34"/>
    <mergeCell ref="C33:J33"/>
    <mergeCell ref="K4:L4"/>
    <mergeCell ref="C7:J7"/>
    <mergeCell ref="C11:J11"/>
    <mergeCell ref="H32:J32"/>
    <mergeCell ref="A5:B5"/>
    <mergeCell ref="C5:F5"/>
    <mergeCell ref="I5:J5"/>
    <mergeCell ref="C26:J26"/>
    <mergeCell ref="C29:J29"/>
    <mergeCell ref="H27:J27"/>
    <mergeCell ref="C17:J17"/>
    <mergeCell ref="C12:J12"/>
    <mergeCell ref="C14:J14"/>
    <mergeCell ref="C15:J15"/>
    <mergeCell ref="C9:J9"/>
    <mergeCell ref="C25:J25"/>
    <mergeCell ref="K5:L5"/>
    <mergeCell ref="A4:B4"/>
    <mergeCell ref="C4:F4"/>
    <mergeCell ref="G4:H4"/>
    <mergeCell ref="A1:L1"/>
    <mergeCell ref="A2:B2"/>
    <mergeCell ref="C2:F2"/>
    <mergeCell ref="G2:H2"/>
    <mergeCell ref="I2:J2"/>
    <mergeCell ref="A3:B3"/>
    <mergeCell ref="I4:J4"/>
    <mergeCell ref="G3:H3"/>
    <mergeCell ref="C3:F3"/>
    <mergeCell ref="I3:J3"/>
    <mergeCell ref="K2:L2"/>
    <mergeCell ref="K3:L3"/>
  </mergeCells>
  <phoneticPr fontId="4" type="noConversion"/>
  <pageMargins left="0.75" right="0.75" top="1" bottom="1" header="0.5" footer="0.5"/>
  <pageSetup paperSize="9" orientation="portrait" r:id="rId4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rgb="FFFF0000"/>
  </sheetPr>
  <dimension ref="A1:P165"/>
  <sheetViews>
    <sheetView workbookViewId="0">
      <pane xSplit="1" ySplit="6" topLeftCell="B37" activePane="bottomRight" state="frozen"/>
      <selection pane="topRight" activeCell="B1" sqref="B1"/>
      <selection pane="bottomLeft" activeCell="A7" sqref="A7"/>
      <selection pane="bottomRight" activeCell="K52" sqref="K52"/>
    </sheetView>
  </sheetViews>
  <sheetFormatPr defaultRowHeight="15.75"/>
  <cols>
    <col min="1" max="1" width="11" style="53" customWidth="1"/>
    <col min="2" max="9" width="10.140625" style="16" customWidth="1"/>
    <col min="10" max="10" width="11.140625" style="16" customWidth="1"/>
    <col min="11" max="11" width="25.28515625" style="597" customWidth="1"/>
    <col min="12" max="12" width="43.85546875" style="15" customWidth="1"/>
    <col min="13" max="16384" width="9.140625" style="6"/>
  </cols>
  <sheetData>
    <row r="1" spans="1:16" s="3" customFormat="1" ht="30.75" customHeight="1" thickTop="1">
      <c r="A1" s="829" t="s">
        <v>452</v>
      </c>
      <c r="B1" s="830"/>
      <c r="C1" s="830"/>
      <c r="D1" s="830"/>
      <c r="E1" s="830"/>
      <c r="F1" s="830"/>
      <c r="G1" s="830"/>
      <c r="H1" s="830"/>
      <c r="I1" s="830"/>
      <c r="J1" s="830"/>
      <c r="K1" s="830"/>
      <c r="L1" s="831"/>
      <c r="M1" s="2"/>
    </row>
    <row r="2" spans="1:16" ht="20.25" customHeight="1">
      <c r="A2" s="823" t="s">
        <v>157</v>
      </c>
      <c r="B2" s="824"/>
      <c r="C2" s="820"/>
      <c r="D2" s="821"/>
      <c r="E2" s="821"/>
      <c r="F2" s="822"/>
      <c r="G2" s="914"/>
      <c r="H2" s="915"/>
      <c r="I2" s="816" t="s">
        <v>158</v>
      </c>
      <c r="J2" s="817"/>
      <c r="K2" s="825"/>
      <c r="L2" s="826"/>
      <c r="M2" s="5"/>
    </row>
    <row r="3" spans="1:16" ht="20.25" customHeight="1">
      <c r="A3" s="823" t="s">
        <v>159</v>
      </c>
      <c r="B3" s="824"/>
      <c r="C3" s="820"/>
      <c r="D3" s="821"/>
      <c r="E3" s="821"/>
      <c r="F3" s="822"/>
      <c r="G3" s="844"/>
      <c r="H3" s="845"/>
      <c r="I3" s="816" t="s">
        <v>160</v>
      </c>
      <c r="J3" s="817"/>
      <c r="K3" s="825"/>
      <c r="L3" s="826"/>
      <c r="M3" s="5"/>
    </row>
    <row r="4" spans="1:16" ht="20.25" customHeight="1">
      <c r="A4" s="823" t="s">
        <v>161</v>
      </c>
      <c r="B4" s="824"/>
      <c r="C4" s="820"/>
      <c r="D4" s="821"/>
      <c r="E4" s="821"/>
      <c r="F4" s="822"/>
      <c r="G4" s="914"/>
      <c r="H4" s="915"/>
      <c r="I4" s="816" t="s">
        <v>162</v>
      </c>
      <c r="J4" s="817"/>
      <c r="K4" s="825"/>
      <c r="L4" s="826"/>
      <c r="M4" s="5"/>
    </row>
    <row r="5" spans="1:16" ht="20.25" customHeight="1" thickBot="1">
      <c r="A5" s="849" t="s">
        <v>163</v>
      </c>
      <c r="B5" s="850"/>
      <c r="C5" s="846"/>
      <c r="D5" s="847"/>
      <c r="E5" s="847"/>
      <c r="F5" s="848"/>
      <c r="G5" s="54"/>
      <c r="H5" s="55"/>
      <c r="I5" s="816" t="s">
        <v>255</v>
      </c>
      <c r="J5" s="817"/>
      <c r="K5" s="1010" t="s">
        <v>998</v>
      </c>
      <c r="L5" s="1011"/>
      <c r="M5" s="5"/>
    </row>
    <row r="6" spans="1:16" s="3" customFormat="1" ht="39" customHeight="1" thickTop="1" thickBot="1">
      <c r="A6" s="8" t="s">
        <v>0</v>
      </c>
      <c r="B6" s="9" t="s">
        <v>1</v>
      </c>
      <c r="C6" s="9" t="s">
        <v>2</v>
      </c>
      <c r="D6" s="9" t="s">
        <v>3</v>
      </c>
      <c r="E6" s="9" t="s">
        <v>4</v>
      </c>
      <c r="F6" s="9" t="s">
        <v>5</v>
      </c>
      <c r="G6" s="9" t="s">
        <v>6</v>
      </c>
      <c r="H6" s="9" t="s">
        <v>7</v>
      </c>
      <c r="I6" s="9" t="s">
        <v>8</v>
      </c>
      <c r="J6" s="9" t="s">
        <v>9</v>
      </c>
      <c r="K6" s="692" t="s">
        <v>1458</v>
      </c>
      <c r="L6" s="10" t="s">
        <v>10</v>
      </c>
      <c r="M6" s="2"/>
    </row>
    <row r="7" spans="1:16" ht="20.100000000000001" customHeight="1" thickTop="1">
      <c r="A7" s="11">
        <v>40603</v>
      </c>
      <c r="B7" s="12" t="s">
        <v>11</v>
      </c>
      <c r="C7" s="148">
        <v>208</v>
      </c>
      <c r="D7" s="148">
        <v>166</v>
      </c>
      <c r="E7" s="148">
        <v>20</v>
      </c>
      <c r="F7" s="148"/>
      <c r="G7" s="148">
        <v>155</v>
      </c>
      <c r="H7" s="12"/>
      <c r="I7" s="12"/>
      <c r="J7" s="12"/>
      <c r="K7" s="645"/>
      <c r="L7" s="13" t="s">
        <v>32</v>
      </c>
    </row>
    <row r="8" spans="1:16" ht="20.100000000000001" customHeight="1">
      <c r="A8" s="14">
        <v>40621</v>
      </c>
      <c r="B8" s="1" t="s">
        <v>116</v>
      </c>
      <c r="H8" s="1024" t="s">
        <v>41</v>
      </c>
      <c r="I8" s="1024"/>
      <c r="J8" s="1024"/>
      <c r="K8" s="623"/>
      <c r="L8" s="15" t="s">
        <v>771</v>
      </c>
    </row>
    <row r="9" spans="1:16" ht="58.5" customHeight="1">
      <c r="A9" s="14">
        <v>40629</v>
      </c>
      <c r="B9" s="1" t="s">
        <v>20</v>
      </c>
      <c r="C9" s="843" t="s">
        <v>772</v>
      </c>
      <c r="D9" s="843"/>
      <c r="E9" s="843"/>
      <c r="F9" s="843"/>
      <c r="G9" s="843"/>
      <c r="H9" s="843"/>
      <c r="I9" s="843"/>
      <c r="J9" s="843"/>
      <c r="K9" s="570"/>
      <c r="P9" s="6">
        <f>84+123+18</f>
        <v>225</v>
      </c>
    </row>
    <row r="10" spans="1:16" ht="30" customHeight="1">
      <c r="A10" s="14">
        <v>40662</v>
      </c>
      <c r="B10" s="1" t="s">
        <v>20</v>
      </c>
      <c r="C10" s="843" t="s">
        <v>50</v>
      </c>
      <c r="D10" s="843"/>
      <c r="E10" s="843"/>
      <c r="F10" s="843"/>
      <c r="G10" s="843"/>
      <c r="H10" s="843"/>
      <c r="I10" s="843"/>
      <c r="J10" s="843"/>
      <c r="K10" s="570"/>
      <c r="P10" s="6">
        <f>+P9*25</f>
        <v>5625</v>
      </c>
    </row>
    <row r="11" spans="1:16" ht="19.5" customHeight="1">
      <c r="A11" s="14">
        <v>40672</v>
      </c>
      <c r="B11" s="1" t="s">
        <v>20</v>
      </c>
      <c r="C11" s="843" t="s">
        <v>58</v>
      </c>
      <c r="D11" s="843"/>
      <c r="E11" s="843"/>
      <c r="F11" s="843"/>
      <c r="G11" s="843"/>
      <c r="H11" s="843"/>
      <c r="I11" s="843"/>
      <c r="J11" s="843"/>
      <c r="K11" s="570"/>
    </row>
    <row r="12" spans="1:16" ht="20.100000000000001" customHeight="1">
      <c r="A12" s="14">
        <v>40694</v>
      </c>
      <c r="B12" s="1" t="s">
        <v>11</v>
      </c>
      <c r="C12" s="16">
        <v>55</v>
      </c>
      <c r="D12" s="16">
        <v>54</v>
      </c>
      <c r="E12" s="16">
        <v>1</v>
      </c>
      <c r="G12" s="16">
        <v>100</v>
      </c>
      <c r="L12" s="15" t="s">
        <v>773</v>
      </c>
    </row>
    <row r="13" spans="1:16" ht="21" customHeight="1">
      <c r="A13" s="945">
        <v>40695</v>
      </c>
      <c r="B13" s="1" t="s">
        <v>20</v>
      </c>
      <c r="C13" s="843" t="s">
        <v>61</v>
      </c>
      <c r="D13" s="843"/>
      <c r="E13" s="843"/>
      <c r="F13" s="843"/>
      <c r="G13" s="843"/>
      <c r="H13" s="843"/>
      <c r="I13" s="843"/>
      <c r="J13" s="843"/>
      <c r="K13" s="570"/>
    </row>
    <row r="14" spans="1:16" ht="31.5" customHeight="1">
      <c r="A14" s="945"/>
      <c r="B14" s="1" t="s">
        <v>11</v>
      </c>
      <c r="C14" s="16">
        <v>50</v>
      </c>
      <c r="D14" s="16">
        <v>50</v>
      </c>
      <c r="E14" s="16">
        <v>1</v>
      </c>
      <c r="G14" s="16">
        <v>100</v>
      </c>
      <c r="L14" s="15" t="s">
        <v>774</v>
      </c>
    </row>
    <row r="15" spans="1:16" ht="18.75" customHeight="1">
      <c r="A15" s="14">
        <v>40726</v>
      </c>
      <c r="B15" s="1" t="s">
        <v>20</v>
      </c>
      <c r="C15" s="843" t="s">
        <v>64</v>
      </c>
      <c r="D15" s="843"/>
      <c r="E15" s="843"/>
      <c r="F15" s="843"/>
      <c r="G15" s="843"/>
      <c r="H15" s="843"/>
      <c r="I15" s="843"/>
      <c r="J15" s="843"/>
      <c r="K15" s="570"/>
    </row>
    <row r="16" spans="1:16" ht="83.25" customHeight="1">
      <c r="A16" s="14">
        <v>40736</v>
      </c>
      <c r="B16" s="1" t="s">
        <v>27</v>
      </c>
      <c r="C16" s="843" t="s">
        <v>775</v>
      </c>
      <c r="D16" s="843"/>
      <c r="E16" s="843"/>
      <c r="F16" s="843"/>
      <c r="G16" s="843"/>
      <c r="H16" s="843"/>
      <c r="I16" s="843"/>
      <c r="J16" s="843"/>
      <c r="K16" s="715" t="s">
        <v>1468</v>
      </c>
    </row>
    <row r="17" spans="1:12" ht="20.100000000000001" customHeight="1">
      <c r="A17" s="14">
        <v>40739</v>
      </c>
      <c r="B17" s="1" t="s">
        <v>116</v>
      </c>
      <c r="L17" s="15" t="s">
        <v>776</v>
      </c>
    </row>
    <row r="18" spans="1:12" ht="20.100000000000001" customHeight="1">
      <c r="A18" s="945">
        <v>40748</v>
      </c>
      <c r="B18" s="1" t="s">
        <v>11</v>
      </c>
      <c r="C18" s="16">
        <v>30</v>
      </c>
      <c r="D18" s="16">
        <v>30</v>
      </c>
      <c r="E18" s="16">
        <v>1</v>
      </c>
      <c r="G18" s="16">
        <v>130</v>
      </c>
      <c r="L18" s="15" t="s">
        <v>745</v>
      </c>
    </row>
    <row r="19" spans="1:12" ht="20.100000000000001" customHeight="1">
      <c r="A19" s="945"/>
      <c r="B19" s="1" t="s">
        <v>20</v>
      </c>
      <c r="C19" s="843" t="s">
        <v>83</v>
      </c>
      <c r="D19" s="843"/>
      <c r="E19" s="843"/>
      <c r="F19" s="843"/>
      <c r="G19" s="843"/>
      <c r="H19" s="843"/>
      <c r="I19" s="843"/>
      <c r="J19" s="843"/>
      <c r="K19" s="570"/>
    </row>
    <row r="20" spans="1:12" ht="20.100000000000001" customHeight="1">
      <c r="A20" s="14">
        <v>40750</v>
      </c>
      <c r="B20" s="1" t="s">
        <v>20</v>
      </c>
      <c r="C20" s="843" t="s">
        <v>85</v>
      </c>
      <c r="D20" s="843"/>
      <c r="E20" s="843"/>
      <c r="F20" s="843"/>
      <c r="G20" s="843"/>
      <c r="H20" s="843"/>
      <c r="I20" s="843"/>
      <c r="J20" s="843"/>
      <c r="K20" s="570"/>
    </row>
    <row r="21" spans="1:12" ht="20.100000000000001" customHeight="1">
      <c r="A21" s="945">
        <v>40751</v>
      </c>
      <c r="B21" s="1" t="s">
        <v>116</v>
      </c>
      <c r="L21" s="15" t="s">
        <v>777</v>
      </c>
    </row>
    <row r="22" spans="1:12" ht="32.25" customHeight="1">
      <c r="A22" s="945"/>
      <c r="B22" s="1" t="s">
        <v>11</v>
      </c>
      <c r="C22" s="16">
        <v>30</v>
      </c>
      <c r="D22" s="16">
        <v>30</v>
      </c>
      <c r="E22" s="16">
        <v>1</v>
      </c>
      <c r="G22" s="16">
        <v>160</v>
      </c>
      <c r="L22" s="42" t="s">
        <v>778</v>
      </c>
    </row>
    <row r="23" spans="1:12" ht="20.100000000000001" customHeight="1">
      <c r="A23" s="14">
        <v>40752</v>
      </c>
      <c r="B23" s="1" t="s">
        <v>18</v>
      </c>
      <c r="C23" s="954" t="s">
        <v>79</v>
      </c>
      <c r="D23" s="954"/>
      <c r="E23" s="954"/>
      <c r="F23" s="954"/>
      <c r="G23" s="954"/>
      <c r="H23" s="954"/>
      <c r="I23" s="954"/>
      <c r="J23" s="954"/>
    </row>
    <row r="24" spans="1:12" ht="20.100000000000001" customHeight="1">
      <c r="A24" s="14">
        <v>40754</v>
      </c>
      <c r="B24" s="1" t="s">
        <v>55</v>
      </c>
      <c r="C24" s="954" t="s">
        <v>88</v>
      </c>
      <c r="D24" s="954"/>
      <c r="E24" s="954"/>
      <c r="F24" s="954"/>
      <c r="G24" s="954"/>
      <c r="H24" s="954"/>
      <c r="I24" s="954"/>
      <c r="J24" s="954"/>
    </row>
    <row r="25" spans="1:12" ht="20.100000000000001" customHeight="1">
      <c r="A25" s="14">
        <v>40814</v>
      </c>
      <c r="B25" s="1" t="s">
        <v>116</v>
      </c>
      <c r="H25" s="16">
        <v>3040</v>
      </c>
      <c r="I25" s="16">
        <v>66</v>
      </c>
      <c r="L25" s="15" t="s">
        <v>779</v>
      </c>
    </row>
    <row r="26" spans="1:12" ht="20.100000000000001" customHeight="1">
      <c r="A26" s="14">
        <v>40818</v>
      </c>
      <c r="B26" s="1" t="s">
        <v>11</v>
      </c>
      <c r="C26" s="16">
        <v>45</v>
      </c>
      <c r="D26" s="16">
        <v>45</v>
      </c>
      <c r="E26" s="16">
        <v>1</v>
      </c>
      <c r="F26" s="16" t="s">
        <v>63</v>
      </c>
      <c r="G26" s="16">
        <v>160</v>
      </c>
      <c r="L26" s="15" t="s">
        <v>780</v>
      </c>
    </row>
    <row r="27" spans="1:12" ht="61.5" customHeight="1">
      <c r="A27" s="14">
        <v>40820</v>
      </c>
      <c r="B27" s="1" t="s">
        <v>27</v>
      </c>
      <c r="C27" s="905" t="s">
        <v>781</v>
      </c>
      <c r="D27" s="906"/>
      <c r="E27" s="906"/>
      <c r="F27" s="906"/>
      <c r="G27" s="906"/>
      <c r="H27" s="906"/>
      <c r="I27" s="906"/>
      <c r="J27" s="907"/>
      <c r="K27" s="588"/>
    </row>
    <row r="28" spans="1:12" ht="39.75" customHeight="1">
      <c r="A28" s="14">
        <v>40829</v>
      </c>
      <c r="B28" s="1" t="s">
        <v>11</v>
      </c>
      <c r="C28" s="16">
        <v>40</v>
      </c>
      <c r="D28" s="16">
        <v>40</v>
      </c>
      <c r="E28" s="16">
        <v>1</v>
      </c>
      <c r="F28" s="16" t="s">
        <v>63</v>
      </c>
      <c r="G28" s="16">
        <v>130</v>
      </c>
      <c r="L28" s="15" t="s">
        <v>782</v>
      </c>
    </row>
    <row r="29" spans="1:12">
      <c r="A29" s="14">
        <v>40832</v>
      </c>
      <c r="B29" s="1" t="s">
        <v>20</v>
      </c>
      <c r="C29" s="820" t="s">
        <v>783</v>
      </c>
      <c r="D29" s="821"/>
      <c r="E29" s="821"/>
      <c r="F29" s="821"/>
      <c r="G29" s="821"/>
      <c r="H29" s="821"/>
      <c r="I29" s="821"/>
      <c r="J29" s="822"/>
      <c r="K29" s="563"/>
    </row>
    <row r="30" spans="1:12" ht="20.100000000000001" customHeight="1">
      <c r="A30" s="14">
        <v>40840</v>
      </c>
      <c r="B30" s="1" t="s">
        <v>116</v>
      </c>
      <c r="L30" s="15" t="s">
        <v>784</v>
      </c>
    </row>
    <row r="31" spans="1:12" ht="16.5" thickBot="1">
      <c r="A31" s="32">
        <v>40903</v>
      </c>
      <c r="B31" s="33" t="s">
        <v>55</v>
      </c>
      <c r="C31" s="846" t="s">
        <v>118</v>
      </c>
      <c r="D31" s="847"/>
      <c r="E31" s="847"/>
      <c r="F31" s="847"/>
      <c r="G31" s="847"/>
      <c r="H31" s="847"/>
      <c r="I31" s="847"/>
      <c r="J31" s="848"/>
      <c r="K31" s="572"/>
      <c r="L31" s="36"/>
    </row>
    <row r="32" spans="1:12" ht="16.5" thickTop="1">
      <c r="A32" s="11">
        <v>41014</v>
      </c>
      <c r="B32" s="12" t="s">
        <v>116</v>
      </c>
      <c r="C32" s="148"/>
      <c r="D32" s="148"/>
      <c r="E32" s="148"/>
      <c r="F32" s="148"/>
      <c r="G32" s="148"/>
      <c r="H32" s="965" t="s">
        <v>41</v>
      </c>
      <c r="I32" s="966"/>
      <c r="J32" s="967"/>
      <c r="K32" s="680"/>
      <c r="L32" s="15" t="s">
        <v>785</v>
      </c>
    </row>
    <row r="33" spans="1:12" ht="20.100000000000001" customHeight="1" thickBot="1">
      <c r="A33" s="32">
        <v>41175</v>
      </c>
      <c r="B33" s="33" t="s">
        <v>11</v>
      </c>
      <c r="C33" s="34">
        <v>50</v>
      </c>
      <c r="D33" s="34">
        <v>50</v>
      </c>
      <c r="E33" s="34">
        <v>1</v>
      </c>
      <c r="F33" s="34"/>
      <c r="G33" s="34">
        <v>16</v>
      </c>
      <c r="H33" s="34"/>
      <c r="I33" s="34"/>
      <c r="J33" s="34"/>
      <c r="K33" s="34"/>
      <c r="L33" s="36" t="s">
        <v>17</v>
      </c>
    </row>
    <row r="34" spans="1:12" ht="16.5" thickTop="1">
      <c r="A34" s="11">
        <v>41277</v>
      </c>
      <c r="B34" s="12" t="s">
        <v>20</v>
      </c>
      <c r="C34" s="865" t="s">
        <v>786</v>
      </c>
      <c r="D34" s="866"/>
      <c r="E34" s="866"/>
      <c r="F34" s="866"/>
      <c r="G34" s="866"/>
      <c r="H34" s="866"/>
      <c r="I34" s="866"/>
      <c r="J34" s="867"/>
      <c r="K34" s="693"/>
      <c r="L34" s="13"/>
    </row>
    <row r="35" spans="1:12" ht="20.100000000000001" customHeight="1">
      <c r="A35" s="14">
        <v>41289</v>
      </c>
      <c r="B35" s="1" t="s">
        <v>20</v>
      </c>
      <c r="C35" s="837" t="s">
        <v>787</v>
      </c>
      <c r="D35" s="841"/>
      <c r="E35" s="841"/>
      <c r="F35" s="841"/>
      <c r="G35" s="841"/>
      <c r="H35" s="841"/>
      <c r="I35" s="841"/>
      <c r="J35" s="838"/>
      <c r="K35" s="566"/>
    </row>
    <row r="36" spans="1:12" ht="20.100000000000001" customHeight="1">
      <c r="A36" s="14">
        <v>41298</v>
      </c>
      <c r="B36" s="1" t="s">
        <v>116</v>
      </c>
      <c r="D36" s="49"/>
      <c r="H36" s="820" t="s">
        <v>147</v>
      </c>
      <c r="I36" s="821"/>
      <c r="J36" s="822"/>
      <c r="K36" s="563"/>
      <c r="L36" s="15" t="s">
        <v>788</v>
      </c>
    </row>
    <row r="37" spans="1:12">
      <c r="A37" s="24">
        <v>41311</v>
      </c>
      <c r="B37" s="25" t="s">
        <v>11</v>
      </c>
      <c r="C37" s="104">
        <v>25</v>
      </c>
      <c r="D37" s="72">
        <f t="shared" ref="D37:D98" si="0">+C37*(100-E37)/100</f>
        <v>24.75</v>
      </c>
      <c r="E37" s="104">
        <v>1</v>
      </c>
      <c r="F37" s="104"/>
      <c r="G37" s="104">
        <v>140</v>
      </c>
      <c r="H37" s="104"/>
      <c r="I37" s="104"/>
      <c r="J37" s="104"/>
      <c r="K37" s="104"/>
      <c r="L37" s="31" t="s">
        <v>202</v>
      </c>
    </row>
    <row r="38" spans="1:12" ht="20.100000000000001" customHeight="1" thickBot="1">
      <c r="A38" s="17">
        <v>41532</v>
      </c>
      <c r="B38" s="18" t="s">
        <v>116</v>
      </c>
      <c r="C38" s="19"/>
      <c r="D38" s="26"/>
      <c r="E38" s="19"/>
      <c r="F38" s="19"/>
      <c r="G38" s="19"/>
      <c r="H38" s="19">
        <v>2690</v>
      </c>
      <c r="I38" s="19">
        <v>65</v>
      </c>
      <c r="J38" s="19"/>
      <c r="K38" s="662"/>
      <c r="L38" s="20" t="s">
        <v>789</v>
      </c>
    </row>
    <row r="39" spans="1:12" ht="20.100000000000001" customHeight="1" thickTop="1">
      <c r="A39" s="67">
        <v>41646</v>
      </c>
      <c r="B39" s="68" t="s">
        <v>20</v>
      </c>
      <c r="C39" s="965" t="s">
        <v>790</v>
      </c>
      <c r="D39" s="966"/>
      <c r="E39" s="966"/>
      <c r="F39" s="966"/>
      <c r="G39" s="966"/>
      <c r="H39" s="966"/>
      <c r="I39" s="966"/>
      <c r="J39" s="967"/>
      <c r="K39" s="608"/>
      <c r="L39" s="69"/>
    </row>
    <row r="40" spans="1:12">
      <c r="A40" s="14">
        <v>41680</v>
      </c>
      <c r="B40" s="1" t="s">
        <v>20</v>
      </c>
      <c r="C40" s="837" t="s">
        <v>791</v>
      </c>
      <c r="D40" s="841"/>
      <c r="E40" s="841"/>
      <c r="F40" s="841"/>
      <c r="G40" s="841"/>
      <c r="H40" s="841"/>
      <c r="I40" s="841"/>
      <c r="J40" s="838"/>
      <c r="K40" s="566"/>
    </row>
    <row r="41" spans="1:12">
      <c r="A41" s="14">
        <v>41704</v>
      </c>
      <c r="B41" s="1" t="s">
        <v>11</v>
      </c>
      <c r="C41" s="16">
        <v>15</v>
      </c>
      <c r="D41" s="49">
        <f t="shared" si="0"/>
        <v>14.85</v>
      </c>
      <c r="E41" s="16">
        <v>1</v>
      </c>
      <c r="G41" s="16">
        <v>140</v>
      </c>
      <c r="L41" s="15" t="s">
        <v>792</v>
      </c>
    </row>
    <row r="42" spans="1:12" ht="24.75" customHeight="1">
      <c r="A42" s="14">
        <v>41812</v>
      </c>
      <c r="B42" s="1" t="s">
        <v>116</v>
      </c>
      <c r="D42" s="49"/>
      <c r="H42" s="820" t="s">
        <v>147</v>
      </c>
      <c r="I42" s="821"/>
      <c r="J42" s="822"/>
      <c r="K42" s="612"/>
      <c r="L42" s="155" t="s">
        <v>789</v>
      </c>
    </row>
    <row r="43" spans="1:12" ht="20.100000000000001" customHeight="1">
      <c r="A43" s="14">
        <v>41947</v>
      </c>
      <c r="B43" s="1" t="s">
        <v>11</v>
      </c>
      <c r="C43" s="16">
        <v>10</v>
      </c>
      <c r="D43" s="49">
        <f t="shared" si="0"/>
        <v>9.9</v>
      </c>
      <c r="E43" s="16">
        <v>1</v>
      </c>
      <c r="G43" s="16">
        <v>120</v>
      </c>
      <c r="L43" s="15" t="s">
        <v>346</v>
      </c>
    </row>
    <row r="44" spans="1:12" ht="20.100000000000001" customHeight="1" thickBot="1">
      <c r="A44" s="32">
        <v>41976</v>
      </c>
      <c r="B44" s="33" t="s">
        <v>11</v>
      </c>
      <c r="C44" s="34">
        <v>15</v>
      </c>
      <c r="D44" s="35">
        <f t="shared" si="0"/>
        <v>14.85</v>
      </c>
      <c r="E44" s="34">
        <v>1</v>
      </c>
      <c r="F44" s="34"/>
      <c r="G44" s="34">
        <v>120</v>
      </c>
      <c r="H44" s="34"/>
      <c r="I44" s="34"/>
      <c r="J44" s="34"/>
      <c r="K44" s="34"/>
      <c r="L44" s="36" t="s">
        <v>346</v>
      </c>
    </row>
    <row r="45" spans="1:12" ht="20.100000000000001" customHeight="1" thickTop="1">
      <c r="A45" s="11">
        <v>42093</v>
      </c>
      <c r="B45" s="12" t="s">
        <v>20</v>
      </c>
      <c r="C45" s="989" t="s">
        <v>1340</v>
      </c>
      <c r="D45" s="990"/>
      <c r="E45" s="990"/>
      <c r="F45" s="990"/>
      <c r="G45" s="990"/>
      <c r="H45" s="990"/>
      <c r="I45" s="990"/>
      <c r="J45" s="991"/>
      <c r="K45" s="657"/>
      <c r="L45" s="13"/>
    </row>
    <row r="46" spans="1:12" ht="20.100000000000001" customHeight="1">
      <c r="A46" s="14">
        <v>42329</v>
      </c>
      <c r="B46" s="1" t="s">
        <v>55</v>
      </c>
      <c r="C46" s="837" t="s">
        <v>421</v>
      </c>
      <c r="D46" s="841"/>
      <c r="E46" s="841"/>
      <c r="F46" s="841"/>
      <c r="G46" s="841"/>
      <c r="H46" s="841"/>
      <c r="I46" s="841"/>
      <c r="J46" s="838"/>
      <c r="K46" s="566"/>
    </row>
    <row r="47" spans="1:12">
      <c r="A47" s="14">
        <v>42451</v>
      </c>
      <c r="B47" s="208" t="s">
        <v>18</v>
      </c>
      <c r="C47" s="820" t="s">
        <v>915</v>
      </c>
      <c r="D47" s="821"/>
      <c r="E47" s="821"/>
      <c r="F47" s="821"/>
      <c r="G47" s="821"/>
      <c r="H47" s="821"/>
      <c r="I47" s="821"/>
      <c r="J47" s="822"/>
      <c r="K47" s="563"/>
    </row>
    <row r="48" spans="1:12" ht="20.100000000000001" customHeight="1" thickBot="1">
      <c r="A48" s="318">
        <v>42454</v>
      </c>
      <c r="B48" s="18" t="s">
        <v>23</v>
      </c>
      <c r="C48" s="1021" t="s">
        <v>920</v>
      </c>
      <c r="D48" s="1022"/>
      <c r="E48" s="1022"/>
      <c r="F48" s="1022"/>
      <c r="G48" s="1022"/>
      <c r="H48" s="1022"/>
      <c r="I48" s="1022"/>
      <c r="J48" s="1023"/>
      <c r="K48" s="622"/>
      <c r="L48" s="20"/>
    </row>
    <row r="49" spans="1:12" ht="17.25" thickTop="1" thickBot="1">
      <c r="A49" s="338">
        <v>42819</v>
      </c>
      <c r="B49" s="339" t="s">
        <v>116</v>
      </c>
      <c r="C49" s="340"/>
      <c r="D49" s="341"/>
      <c r="E49" s="340"/>
      <c r="F49" s="340"/>
      <c r="G49" s="340"/>
      <c r="H49" s="340"/>
      <c r="I49" s="340"/>
      <c r="J49" s="340">
        <v>5300</v>
      </c>
      <c r="K49" s="340"/>
      <c r="L49" s="365" t="s">
        <v>9</v>
      </c>
    </row>
    <row r="50" spans="1:12" ht="16.5" thickTop="1">
      <c r="A50" s="493"/>
      <c r="B50" s="494"/>
      <c r="C50" s="490"/>
      <c r="D50" s="126">
        <f t="shared" si="0"/>
        <v>0</v>
      </c>
      <c r="E50" s="490"/>
      <c r="F50" s="490"/>
      <c r="G50" s="490"/>
      <c r="H50" s="490"/>
      <c r="I50" s="490"/>
      <c r="J50" s="490"/>
      <c r="K50" s="569"/>
      <c r="L50" s="13"/>
    </row>
    <row r="51" spans="1:12">
      <c r="A51" s="14"/>
      <c r="B51" s="1"/>
      <c r="D51" s="49">
        <f t="shared" si="0"/>
        <v>0</v>
      </c>
    </row>
    <row r="52" spans="1:12">
      <c r="A52" s="14"/>
      <c r="B52" s="1"/>
      <c r="D52" s="49">
        <f t="shared" si="0"/>
        <v>0</v>
      </c>
    </row>
    <row r="53" spans="1:12">
      <c r="A53" s="14"/>
      <c r="B53" s="1"/>
      <c r="D53" s="49">
        <f t="shared" si="0"/>
        <v>0</v>
      </c>
    </row>
    <row r="54" spans="1:12" ht="20.100000000000001" customHeight="1">
      <c r="A54" s="14"/>
      <c r="B54" s="1"/>
      <c r="D54" s="49">
        <f t="shared" si="0"/>
        <v>0</v>
      </c>
    </row>
    <row r="55" spans="1:12" ht="20.100000000000001" customHeight="1">
      <c r="A55" s="14"/>
      <c r="B55" s="1"/>
      <c r="D55" s="49">
        <f t="shared" si="0"/>
        <v>0</v>
      </c>
    </row>
    <row r="56" spans="1:12">
      <c r="A56" s="14"/>
      <c r="B56" s="1"/>
      <c r="D56" s="49">
        <f t="shared" si="0"/>
        <v>0</v>
      </c>
    </row>
    <row r="57" spans="1:12" ht="20.100000000000001" customHeight="1">
      <c r="A57" s="14"/>
      <c r="B57" s="1"/>
      <c r="D57" s="49">
        <f t="shared" si="0"/>
        <v>0</v>
      </c>
    </row>
    <row r="58" spans="1:12" ht="20.100000000000001" customHeight="1">
      <c r="A58" s="14"/>
      <c r="B58" s="1"/>
      <c r="D58" s="49">
        <f t="shared" si="0"/>
        <v>0</v>
      </c>
    </row>
    <row r="59" spans="1:12" ht="20.100000000000001" customHeight="1">
      <c r="A59" s="14"/>
      <c r="B59" s="1"/>
      <c r="D59" s="49">
        <f t="shared" si="0"/>
        <v>0</v>
      </c>
    </row>
    <row r="60" spans="1:12" ht="20.100000000000001" customHeight="1">
      <c r="A60" s="14"/>
      <c r="B60" s="1"/>
      <c r="D60" s="49">
        <f t="shared" si="0"/>
        <v>0</v>
      </c>
    </row>
    <row r="61" spans="1:12" ht="20.100000000000001" customHeight="1">
      <c r="A61" s="14"/>
      <c r="B61" s="1"/>
      <c r="D61" s="49">
        <f t="shared" si="0"/>
        <v>0</v>
      </c>
    </row>
    <row r="62" spans="1:12" ht="20.100000000000001" customHeight="1">
      <c r="A62" s="14"/>
      <c r="B62" s="1"/>
      <c r="D62" s="49">
        <f t="shared" si="0"/>
        <v>0</v>
      </c>
    </row>
    <row r="63" spans="1:12">
      <c r="A63" s="14"/>
      <c r="B63" s="1"/>
      <c r="D63" s="49">
        <f t="shared" si="0"/>
        <v>0</v>
      </c>
    </row>
    <row r="64" spans="1:12" ht="20.100000000000001" customHeight="1">
      <c r="A64" s="14"/>
      <c r="B64" s="1"/>
      <c r="D64" s="49">
        <f t="shared" si="0"/>
        <v>0</v>
      </c>
    </row>
    <row r="65" spans="1:4" ht="20.100000000000001" customHeight="1">
      <c r="A65" s="14"/>
      <c r="B65" s="1"/>
      <c r="D65" s="49">
        <f t="shared" si="0"/>
        <v>0</v>
      </c>
    </row>
    <row r="66" spans="1:4">
      <c r="A66" s="14"/>
      <c r="B66" s="1"/>
      <c r="D66" s="49">
        <f t="shared" si="0"/>
        <v>0</v>
      </c>
    </row>
    <row r="67" spans="1:4">
      <c r="A67" s="14"/>
      <c r="B67" s="1"/>
      <c r="D67" s="49">
        <f t="shared" si="0"/>
        <v>0</v>
      </c>
    </row>
    <row r="68" spans="1:4">
      <c r="A68" s="14"/>
      <c r="B68" s="1"/>
      <c r="D68" s="49">
        <f t="shared" si="0"/>
        <v>0</v>
      </c>
    </row>
    <row r="69" spans="1:4">
      <c r="A69" s="14"/>
      <c r="B69" s="1"/>
      <c r="D69" s="49">
        <f t="shared" si="0"/>
        <v>0</v>
      </c>
    </row>
    <row r="70" spans="1:4">
      <c r="A70" s="14"/>
      <c r="B70" s="1"/>
      <c r="D70" s="49">
        <f t="shared" si="0"/>
        <v>0</v>
      </c>
    </row>
    <row r="71" spans="1:4">
      <c r="A71" s="14"/>
      <c r="B71" s="1"/>
      <c r="D71" s="49">
        <f t="shared" si="0"/>
        <v>0</v>
      </c>
    </row>
    <row r="72" spans="1:4" ht="20.100000000000001" customHeight="1">
      <c r="A72" s="14"/>
      <c r="B72" s="1"/>
      <c r="D72" s="49">
        <f t="shared" si="0"/>
        <v>0</v>
      </c>
    </row>
    <row r="73" spans="1:4">
      <c r="A73" s="14"/>
      <c r="B73" s="1"/>
      <c r="D73" s="49">
        <f t="shared" si="0"/>
        <v>0</v>
      </c>
    </row>
    <row r="74" spans="1:4" ht="20.100000000000001" customHeight="1">
      <c r="A74" s="14"/>
      <c r="B74" s="1"/>
      <c r="D74" s="49">
        <f t="shared" si="0"/>
        <v>0</v>
      </c>
    </row>
    <row r="75" spans="1:4">
      <c r="A75" s="14"/>
      <c r="B75" s="1"/>
      <c r="D75" s="49">
        <f t="shared" si="0"/>
        <v>0</v>
      </c>
    </row>
    <row r="76" spans="1:4">
      <c r="A76" s="14"/>
      <c r="B76" s="1"/>
      <c r="D76" s="49">
        <f t="shared" si="0"/>
        <v>0</v>
      </c>
    </row>
    <row r="77" spans="1:4">
      <c r="A77" s="14"/>
      <c r="B77" s="1"/>
      <c r="D77" s="49">
        <f t="shared" si="0"/>
        <v>0</v>
      </c>
    </row>
    <row r="78" spans="1:4">
      <c r="A78" s="14"/>
      <c r="B78" s="1"/>
      <c r="D78" s="49">
        <f t="shared" si="0"/>
        <v>0</v>
      </c>
    </row>
    <row r="79" spans="1:4">
      <c r="A79" s="14"/>
      <c r="B79" s="1"/>
      <c r="D79" s="49">
        <f t="shared" si="0"/>
        <v>0</v>
      </c>
    </row>
    <row r="80" spans="1:4" ht="20.100000000000001" customHeight="1">
      <c r="A80" s="14"/>
      <c r="B80" s="1"/>
      <c r="D80" s="49">
        <f t="shared" si="0"/>
        <v>0</v>
      </c>
    </row>
    <row r="81" spans="1:4" ht="20.100000000000001" customHeight="1">
      <c r="A81" s="14"/>
      <c r="B81" s="1"/>
      <c r="D81" s="49">
        <f t="shared" si="0"/>
        <v>0</v>
      </c>
    </row>
    <row r="82" spans="1:4" ht="20.100000000000001" customHeight="1">
      <c r="A82" s="14"/>
      <c r="B82" s="1"/>
      <c r="D82" s="49">
        <f t="shared" si="0"/>
        <v>0</v>
      </c>
    </row>
    <row r="83" spans="1:4" ht="20.100000000000001" customHeight="1">
      <c r="A83" s="14"/>
      <c r="B83" s="1"/>
      <c r="D83" s="49">
        <f t="shared" si="0"/>
        <v>0</v>
      </c>
    </row>
    <row r="84" spans="1:4" ht="20.100000000000001" customHeight="1">
      <c r="A84" s="14"/>
      <c r="B84" s="1"/>
      <c r="D84" s="49">
        <f t="shared" si="0"/>
        <v>0</v>
      </c>
    </row>
    <row r="85" spans="1:4" ht="20.100000000000001" customHeight="1">
      <c r="A85" s="14"/>
      <c r="B85" s="1"/>
      <c r="D85" s="49">
        <f t="shared" si="0"/>
        <v>0</v>
      </c>
    </row>
    <row r="86" spans="1:4" ht="20.100000000000001" customHeight="1">
      <c r="A86" s="14"/>
      <c r="B86" s="1"/>
      <c r="D86" s="49">
        <f t="shared" si="0"/>
        <v>0</v>
      </c>
    </row>
    <row r="87" spans="1:4" ht="20.100000000000001" customHeight="1">
      <c r="A87" s="14"/>
      <c r="B87" s="1"/>
      <c r="D87" s="49">
        <f t="shared" si="0"/>
        <v>0</v>
      </c>
    </row>
    <row r="88" spans="1:4">
      <c r="A88" s="14"/>
      <c r="B88" s="1"/>
      <c r="D88" s="49">
        <f t="shared" si="0"/>
        <v>0</v>
      </c>
    </row>
    <row r="89" spans="1:4" ht="20.100000000000001" customHeight="1">
      <c r="A89" s="14"/>
      <c r="B89" s="1"/>
      <c r="D89" s="49">
        <f t="shared" si="0"/>
        <v>0</v>
      </c>
    </row>
    <row r="90" spans="1:4">
      <c r="A90" s="14"/>
      <c r="B90" s="1"/>
      <c r="D90" s="49">
        <f t="shared" si="0"/>
        <v>0</v>
      </c>
    </row>
    <row r="91" spans="1:4" ht="20.100000000000001" customHeight="1">
      <c r="A91" s="14"/>
      <c r="B91" s="1"/>
      <c r="D91" s="49">
        <f t="shared" si="0"/>
        <v>0</v>
      </c>
    </row>
    <row r="92" spans="1:4">
      <c r="A92" s="14"/>
      <c r="B92" s="1"/>
      <c r="D92" s="49">
        <f t="shared" si="0"/>
        <v>0</v>
      </c>
    </row>
    <row r="93" spans="1:4">
      <c r="A93" s="14"/>
      <c r="B93" s="1"/>
      <c r="D93" s="49">
        <f t="shared" si="0"/>
        <v>0</v>
      </c>
    </row>
    <row r="94" spans="1:4">
      <c r="A94" s="14"/>
      <c r="B94" s="1"/>
      <c r="D94" s="49">
        <f t="shared" si="0"/>
        <v>0</v>
      </c>
    </row>
    <row r="95" spans="1:4" ht="20.100000000000001" customHeight="1">
      <c r="A95" s="14"/>
      <c r="B95" s="1"/>
      <c r="D95" s="49">
        <f t="shared" si="0"/>
        <v>0</v>
      </c>
    </row>
    <row r="96" spans="1:4" ht="20.100000000000001" customHeight="1">
      <c r="A96" s="14"/>
      <c r="B96" s="1"/>
      <c r="D96" s="49">
        <f t="shared" si="0"/>
        <v>0</v>
      </c>
    </row>
    <row r="97" spans="1:4" ht="20.100000000000001" customHeight="1">
      <c r="A97" s="14"/>
      <c r="B97" s="1"/>
      <c r="D97" s="49">
        <f t="shared" si="0"/>
        <v>0</v>
      </c>
    </row>
    <row r="98" spans="1:4" ht="20.100000000000001" customHeight="1">
      <c r="A98" s="14"/>
      <c r="B98" s="1"/>
      <c r="D98" s="49">
        <f t="shared" si="0"/>
        <v>0</v>
      </c>
    </row>
    <row r="99" spans="1:4">
      <c r="A99" s="14"/>
      <c r="B99" s="1"/>
      <c r="D99" s="49">
        <f t="shared" ref="D99:D162" si="1">+C99*(100-E99)/100</f>
        <v>0</v>
      </c>
    </row>
    <row r="100" spans="1:4">
      <c r="A100" s="14"/>
      <c r="B100" s="1"/>
      <c r="D100" s="49">
        <f t="shared" si="1"/>
        <v>0</v>
      </c>
    </row>
    <row r="101" spans="1:4">
      <c r="A101" s="14"/>
      <c r="B101" s="1"/>
      <c r="D101" s="49">
        <f t="shared" si="1"/>
        <v>0</v>
      </c>
    </row>
    <row r="102" spans="1:4" ht="20.100000000000001" customHeight="1">
      <c r="A102" s="14"/>
      <c r="B102" s="1"/>
      <c r="D102" s="49">
        <f t="shared" si="1"/>
        <v>0</v>
      </c>
    </row>
    <row r="103" spans="1:4">
      <c r="A103" s="14"/>
      <c r="B103" s="1"/>
      <c r="D103" s="49">
        <f t="shared" si="1"/>
        <v>0</v>
      </c>
    </row>
    <row r="104" spans="1:4">
      <c r="A104" s="14"/>
      <c r="B104" s="1"/>
      <c r="D104" s="49">
        <f t="shared" si="1"/>
        <v>0</v>
      </c>
    </row>
    <row r="105" spans="1:4">
      <c r="A105" s="14"/>
      <c r="B105" s="1"/>
      <c r="D105" s="49">
        <f t="shared" si="1"/>
        <v>0</v>
      </c>
    </row>
    <row r="106" spans="1:4" ht="20.100000000000001" customHeight="1">
      <c r="A106" s="14"/>
      <c r="B106" s="1"/>
      <c r="D106" s="49">
        <f t="shared" si="1"/>
        <v>0</v>
      </c>
    </row>
    <row r="107" spans="1:4" ht="20.100000000000001" customHeight="1">
      <c r="A107" s="14"/>
      <c r="B107" s="1"/>
      <c r="D107" s="49">
        <f t="shared" si="1"/>
        <v>0</v>
      </c>
    </row>
    <row r="108" spans="1:4">
      <c r="A108" s="14"/>
      <c r="B108" s="1"/>
      <c r="D108" s="49">
        <f t="shared" si="1"/>
        <v>0</v>
      </c>
    </row>
    <row r="109" spans="1:4">
      <c r="A109" s="14"/>
      <c r="B109" s="1"/>
      <c r="D109" s="49">
        <f t="shared" si="1"/>
        <v>0</v>
      </c>
    </row>
    <row r="110" spans="1:4">
      <c r="A110" s="14"/>
      <c r="B110" s="1"/>
      <c r="D110" s="49">
        <f t="shared" si="1"/>
        <v>0</v>
      </c>
    </row>
    <row r="111" spans="1:4">
      <c r="A111" s="14"/>
      <c r="B111" s="1"/>
      <c r="D111" s="49">
        <f t="shared" si="1"/>
        <v>0</v>
      </c>
    </row>
    <row r="112" spans="1:4">
      <c r="A112" s="14"/>
      <c r="B112" s="1"/>
      <c r="D112" s="49">
        <f t="shared" si="1"/>
        <v>0</v>
      </c>
    </row>
    <row r="113" spans="1:4">
      <c r="A113" s="14"/>
      <c r="B113" s="1"/>
      <c r="D113" s="49">
        <f t="shared" si="1"/>
        <v>0</v>
      </c>
    </row>
    <row r="114" spans="1:4" ht="20.100000000000001" customHeight="1">
      <c r="A114" s="14"/>
      <c r="B114" s="1"/>
      <c r="D114" s="49">
        <f t="shared" si="1"/>
        <v>0</v>
      </c>
    </row>
    <row r="115" spans="1:4" ht="20.100000000000001" customHeight="1">
      <c r="A115" s="14"/>
      <c r="B115" s="1"/>
      <c r="D115" s="49">
        <f t="shared" si="1"/>
        <v>0</v>
      </c>
    </row>
    <row r="116" spans="1:4" ht="20.100000000000001" customHeight="1">
      <c r="A116" s="14"/>
      <c r="B116" s="1"/>
      <c r="D116" s="49">
        <f t="shared" si="1"/>
        <v>0</v>
      </c>
    </row>
    <row r="117" spans="1:4" ht="20.100000000000001" customHeight="1">
      <c r="A117" s="14"/>
      <c r="B117" s="1"/>
      <c r="D117" s="49">
        <f t="shared" si="1"/>
        <v>0</v>
      </c>
    </row>
    <row r="118" spans="1:4">
      <c r="A118" s="14"/>
      <c r="B118" s="1"/>
      <c r="D118" s="49">
        <f t="shared" si="1"/>
        <v>0</v>
      </c>
    </row>
    <row r="119" spans="1:4" ht="20.100000000000001" customHeight="1">
      <c r="A119" s="14"/>
      <c r="B119" s="1"/>
      <c r="D119" s="49">
        <f t="shared" si="1"/>
        <v>0</v>
      </c>
    </row>
    <row r="120" spans="1:4" ht="20.100000000000001" customHeight="1">
      <c r="A120" s="14"/>
      <c r="B120" s="1"/>
      <c r="D120" s="49">
        <f t="shared" si="1"/>
        <v>0</v>
      </c>
    </row>
    <row r="121" spans="1:4" ht="20.100000000000001" customHeight="1">
      <c r="A121" s="14"/>
      <c r="B121" s="1"/>
      <c r="D121" s="49">
        <f t="shared" si="1"/>
        <v>0</v>
      </c>
    </row>
    <row r="122" spans="1:4" ht="20.100000000000001" customHeight="1">
      <c r="A122" s="14"/>
      <c r="B122" s="1"/>
      <c r="D122" s="49">
        <f t="shared" si="1"/>
        <v>0</v>
      </c>
    </row>
    <row r="123" spans="1:4" ht="20.100000000000001" customHeight="1">
      <c r="A123" s="14"/>
      <c r="B123" s="1"/>
      <c r="D123" s="49">
        <f t="shared" si="1"/>
        <v>0</v>
      </c>
    </row>
    <row r="124" spans="1:4" ht="20.100000000000001" customHeight="1">
      <c r="A124" s="14"/>
      <c r="B124" s="1"/>
      <c r="D124" s="49">
        <f t="shared" si="1"/>
        <v>0</v>
      </c>
    </row>
    <row r="125" spans="1:4" ht="20.100000000000001" customHeight="1">
      <c r="A125" s="14"/>
      <c r="B125" s="1"/>
      <c r="D125" s="49">
        <f t="shared" si="1"/>
        <v>0</v>
      </c>
    </row>
    <row r="126" spans="1:4" ht="20.100000000000001" customHeight="1">
      <c r="A126" s="14"/>
      <c r="B126" s="1"/>
      <c r="D126" s="49">
        <f t="shared" si="1"/>
        <v>0</v>
      </c>
    </row>
    <row r="127" spans="1:4">
      <c r="A127" s="14"/>
      <c r="B127" s="1"/>
      <c r="D127" s="49">
        <f t="shared" si="1"/>
        <v>0</v>
      </c>
    </row>
    <row r="128" spans="1:4" ht="20.100000000000001" customHeight="1">
      <c r="A128" s="14"/>
      <c r="B128" s="1"/>
      <c r="D128" s="49">
        <f t="shared" si="1"/>
        <v>0</v>
      </c>
    </row>
    <row r="129" spans="1:4">
      <c r="A129" s="14"/>
      <c r="B129" s="1"/>
      <c r="D129" s="49">
        <f t="shared" si="1"/>
        <v>0</v>
      </c>
    </row>
    <row r="130" spans="1:4">
      <c r="A130" s="14"/>
      <c r="B130" s="1"/>
      <c r="D130" s="49">
        <f t="shared" si="1"/>
        <v>0</v>
      </c>
    </row>
    <row r="131" spans="1:4">
      <c r="A131" s="14"/>
      <c r="D131" s="49">
        <f t="shared" si="1"/>
        <v>0</v>
      </c>
    </row>
    <row r="132" spans="1:4">
      <c r="A132" s="14"/>
      <c r="D132" s="49">
        <f t="shared" si="1"/>
        <v>0</v>
      </c>
    </row>
    <row r="133" spans="1:4">
      <c r="A133" s="14"/>
      <c r="D133" s="49">
        <f t="shared" si="1"/>
        <v>0</v>
      </c>
    </row>
    <row r="134" spans="1:4">
      <c r="A134" s="14"/>
      <c r="D134" s="49">
        <f t="shared" si="1"/>
        <v>0</v>
      </c>
    </row>
    <row r="135" spans="1:4">
      <c r="A135" s="14"/>
      <c r="D135" s="49">
        <f t="shared" si="1"/>
        <v>0</v>
      </c>
    </row>
    <row r="136" spans="1:4">
      <c r="A136" s="14"/>
      <c r="D136" s="49">
        <f t="shared" si="1"/>
        <v>0</v>
      </c>
    </row>
    <row r="137" spans="1:4">
      <c r="A137" s="14"/>
      <c r="D137" s="49">
        <f t="shared" si="1"/>
        <v>0</v>
      </c>
    </row>
    <row r="138" spans="1:4">
      <c r="A138" s="14"/>
      <c r="D138" s="49">
        <f t="shared" si="1"/>
        <v>0</v>
      </c>
    </row>
    <row r="139" spans="1:4">
      <c r="A139" s="14"/>
      <c r="D139" s="49">
        <f t="shared" si="1"/>
        <v>0</v>
      </c>
    </row>
    <row r="140" spans="1:4">
      <c r="A140" s="14"/>
      <c r="D140" s="49">
        <f t="shared" si="1"/>
        <v>0</v>
      </c>
    </row>
    <row r="141" spans="1:4">
      <c r="A141" s="14"/>
      <c r="D141" s="49">
        <f t="shared" si="1"/>
        <v>0</v>
      </c>
    </row>
    <row r="142" spans="1:4">
      <c r="A142" s="14"/>
      <c r="D142" s="49">
        <f t="shared" si="1"/>
        <v>0</v>
      </c>
    </row>
    <row r="143" spans="1:4">
      <c r="A143" s="14"/>
      <c r="D143" s="49">
        <f t="shared" si="1"/>
        <v>0</v>
      </c>
    </row>
    <row r="144" spans="1:4">
      <c r="A144" s="14"/>
      <c r="D144" s="49">
        <f t="shared" si="1"/>
        <v>0</v>
      </c>
    </row>
    <row r="145" spans="1:4">
      <c r="A145" s="14"/>
      <c r="D145" s="49">
        <f t="shared" si="1"/>
        <v>0</v>
      </c>
    </row>
    <row r="146" spans="1:4">
      <c r="A146" s="14"/>
      <c r="D146" s="49">
        <f t="shared" si="1"/>
        <v>0</v>
      </c>
    </row>
    <row r="147" spans="1:4">
      <c r="A147" s="14"/>
      <c r="D147" s="49">
        <f t="shared" si="1"/>
        <v>0</v>
      </c>
    </row>
    <row r="148" spans="1:4">
      <c r="A148" s="14"/>
      <c r="D148" s="49">
        <f t="shared" si="1"/>
        <v>0</v>
      </c>
    </row>
    <row r="149" spans="1:4">
      <c r="A149" s="14"/>
      <c r="D149" s="49">
        <f t="shared" si="1"/>
        <v>0</v>
      </c>
    </row>
    <row r="150" spans="1:4">
      <c r="A150" s="14"/>
      <c r="D150" s="49">
        <f t="shared" si="1"/>
        <v>0</v>
      </c>
    </row>
    <row r="151" spans="1:4">
      <c r="A151" s="14"/>
      <c r="D151" s="49">
        <f t="shared" si="1"/>
        <v>0</v>
      </c>
    </row>
    <row r="152" spans="1:4">
      <c r="A152" s="14"/>
      <c r="D152" s="49">
        <f t="shared" si="1"/>
        <v>0</v>
      </c>
    </row>
    <row r="153" spans="1:4">
      <c r="A153" s="14"/>
      <c r="D153" s="49">
        <f t="shared" si="1"/>
        <v>0</v>
      </c>
    </row>
    <row r="154" spans="1:4">
      <c r="A154" s="14"/>
      <c r="D154" s="49">
        <f t="shared" si="1"/>
        <v>0</v>
      </c>
    </row>
    <row r="155" spans="1:4">
      <c r="A155" s="14"/>
      <c r="D155" s="49">
        <f t="shared" si="1"/>
        <v>0</v>
      </c>
    </row>
    <row r="156" spans="1:4">
      <c r="A156" s="14"/>
      <c r="D156" s="49">
        <f t="shared" si="1"/>
        <v>0</v>
      </c>
    </row>
    <row r="157" spans="1:4">
      <c r="A157" s="14"/>
      <c r="D157" s="49">
        <f t="shared" si="1"/>
        <v>0</v>
      </c>
    </row>
    <row r="158" spans="1:4">
      <c r="D158" s="49">
        <f t="shared" si="1"/>
        <v>0</v>
      </c>
    </row>
    <row r="159" spans="1:4">
      <c r="D159" s="49">
        <f t="shared" si="1"/>
        <v>0</v>
      </c>
    </row>
    <row r="160" spans="1:4">
      <c r="D160" s="49">
        <f t="shared" si="1"/>
        <v>0</v>
      </c>
    </row>
    <row r="161" spans="4:4">
      <c r="D161" s="49">
        <f t="shared" si="1"/>
        <v>0</v>
      </c>
    </row>
    <row r="162" spans="4:4">
      <c r="D162" s="49">
        <f t="shared" si="1"/>
        <v>0</v>
      </c>
    </row>
    <row r="163" spans="4:4">
      <c r="D163" s="49">
        <f>+C163*(100-E163)/100</f>
        <v>0</v>
      </c>
    </row>
    <row r="164" spans="4:4">
      <c r="D164" s="49">
        <f>+C164*(100-E164)/100</f>
        <v>0</v>
      </c>
    </row>
    <row r="165" spans="4:4">
      <c r="D165" s="49">
        <f>+C165*(100-E165)/100</f>
        <v>0</v>
      </c>
    </row>
  </sheetData>
  <autoFilter ref="B6:B173"/>
  <customSheetViews>
    <customSheetView guid="{0844CA05-8743-4C94-A064-2B8F7267080E}" showAutoFilter="1">
      <pane ySplit="6" topLeftCell="A24" activePane="bottomLeft" state="frozen"/>
      <selection pane="bottomLeft" activeCell="B27" sqref="B27"/>
      <pageMargins left="0.75" right="0.75" top="1" bottom="1" header="0.5" footer="0.5"/>
      <pageSetup paperSize="9" orientation="portrait" r:id="rId1"/>
      <headerFooter alignWithMargins="0"/>
      <autoFilter ref="B1"/>
    </customSheetView>
    <customSheetView guid="{257C13E9-7F11-4D3D-B195-760B62ED7EA1}" showAutoFilter="1">
      <pane ySplit="6" topLeftCell="A24" activePane="bottomLeft" state="frozen"/>
      <selection pane="bottomLeft" activeCell="B27" sqref="B27"/>
      <pageMargins left="0.75" right="0.75" top="1" bottom="1" header="0.5" footer="0.5"/>
      <pageSetup paperSize="9" orientation="portrait" r:id="rId2"/>
      <headerFooter alignWithMargins="0"/>
      <autoFilter ref="B1"/>
    </customSheetView>
    <customSheetView guid="{7009FCE3-6810-450D-8A6C-9CEA3E9B616C}" showAutoFilter="1">
      <pane ySplit="5" topLeftCell="A24" activePane="bottomLeft" state="frozen"/>
      <selection pane="bottomLeft" activeCell="B27" sqref="B27"/>
      <pageMargins left="0.75" right="0.75" top="1" bottom="1" header="0.5" footer="0.5"/>
      <pageSetup paperSize="9" orientation="portrait" r:id="rId3"/>
      <headerFooter alignWithMargins="0"/>
      <autoFilter ref="B1"/>
    </customSheetView>
  </customSheetViews>
  <mergeCells count="48">
    <mergeCell ref="A3:B3"/>
    <mergeCell ref="C3:F3"/>
    <mergeCell ref="G3:H3"/>
    <mergeCell ref="I3:J3"/>
    <mergeCell ref="H8:J8"/>
    <mergeCell ref="A4:B4"/>
    <mergeCell ref="C4:F4"/>
    <mergeCell ref="G4:H4"/>
    <mergeCell ref="I4:J4"/>
    <mergeCell ref="A5:B5"/>
    <mergeCell ref="A1:L1"/>
    <mergeCell ref="A2:B2"/>
    <mergeCell ref="C2:F2"/>
    <mergeCell ref="G2:H2"/>
    <mergeCell ref="I2:J2"/>
    <mergeCell ref="K2:L2"/>
    <mergeCell ref="C11:J11"/>
    <mergeCell ref="C13:J13"/>
    <mergeCell ref="A13:A14"/>
    <mergeCell ref="C5:F5"/>
    <mergeCell ref="I5:J5"/>
    <mergeCell ref="C9:J9"/>
    <mergeCell ref="A21:A22"/>
    <mergeCell ref="H32:J32"/>
    <mergeCell ref="A18:A19"/>
    <mergeCell ref="C19:J19"/>
    <mergeCell ref="C29:J29"/>
    <mergeCell ref="C31:J31"/>
    <mergeCell ref="C20:J20"/>
    <mergeCell ref="C24:J24"/>
    <mergeCell ref="C23:J23"/>
    <mergeCell ref="C27:J27"/>
    <mergeCell ref="K3:L3"/>
    <mergeCell ref="K4:L4"/>
    <mergeCell ref="K5:L5"/>
    <mergeCell ref="C48:J48"/>
    <mergeCell ref="C45:J45"/>
    <mergeCell ref="H42:J42"/>
    <mergeCell ref="C40:J40"/>
    <mergeCell ref="C39:J39"/>
    <mergeCell ref="C47:J47"/>
    <mergeCell ref="C46:J46"/>
    <mergeCell ref="H36:J36"/>
    <mergeCell ref="C35:J35"/>
    <mergeCell ref="C34:J34"/>
    <mergeCell ref="C15:J15"/>
    <mergeCell ref="C16:J16"/>
    <mergeCell ref="C10:J10"/>
  </mergeCells>
  <phoneticPr fontId="4" type="noConversion"/>
  <pageMargins left="0.75" right="0.75" top="1" bottom="1" header="0.5" footer="0.5"/>
  <pageSetup paperSize="9" orientation="portrait" r:id="rId4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2</vt:i4>
      </vt:variant>
    </vt:vector>
  </HeadingPairs>
  <TitlesOfParts>
    <vt:vector size="32" baseType="lpstr">
      <vt:lpstr>SE BEFORE 2011</vt:lpstr>
      <vt:lpstr>SE-1</vt:lpstr>
      <vt:lpstr>SE-4</vt:lpstr>
      <vt:lpstr>SE-6</vt:lpstr>
      <vt:lpstr>SE-8</vt:lpstr>
      <vt:lpstr>SE-10</vt:lpstr>
      <vt:lpstr>SE-11</vt:lpstr>
      <vt:lpstr>SE-12</vt:lpstr>
      <vt:lpstr>SE-13</vt:lpstr>
      <vt:lpstr>SE-14</vt:lpstr>
      <vt:lpstr>SE-15</vt:lpstr>
      <vt:lpstr>SE-17</vt:lpstr>
      <vt:lpstr>SE-18</vt:lpstr>
      <vt:lpstr>SE-19</vt:lpstr>
      <vt:lpstr>SE-20</vt:lpstr>
      <vt:lpstr>SE-21</vt:lpstr>
      <vt:lpstr>SE-22</vt:lpstr>
      <vt:lpstr>SE-23</vt:lpstr>
      <vt:lpstr>SE-25</vt:lpstr>
      <vt:lpstr>SE-26</vt:lpstr>
      <vt:lpstr>SE-27</vt:lpstr>
      <vt:lpstr>SE-28</vt:lpstr>
      <vt:lpstr>SE-29</vt:lpstr>
      <vt:lpstr>SE-32</vt:lpstr>
      <vt:lpstr>SE-33</vt:lpstr>
      <vt:lpstr>SE-34</vt:lpstr>
      <vt:lpstr>SE-35</vt:lpstr>
      <vt:lpstr>SE-36</vt:lpstr>
      <vt:lpstr>SE-37</vt:lpstr>
      <vt:lpstr>SE-40</vt:lpstr>
      <vt:lpstr>'SE-32'!Print_Area</vt:lpstr>
      <vt:lpstr>'SE-34'!Print_Area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AGIBA PETROLEUM COMPANY</dc:creator>
  <cp:lastModifiedBy>mel71</cp:lastModifiedBy>
  <cp:lastPrinted>2019-10-12T06:10:20Z</cp:lastPrinted>
  <dcterms:created xsi:type="dcterms:W3CDTF">2003-05-29T08:54:33Z</dcterms:created>
  <dcterms:modified xsi:type="dcterms:W3CDTF">2021-11-15T13:45:25Z</dcterms:modified>
</cp:coreProperties>
</file>