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NUST\Semester 8\Entrepreneurship\Business Plan\"/>
    </mc:Choice>
  </mc:AlternateContent>
  <xr:revisionPtr revIDLastSave="0" documentId="13_ncr:1_{4117F8C8-ECE6-4C10-8C08-317BACFD3A3B}" xr6:coauthVersionLast="47" xr6:coauthVersionMax="47" xr10:uidLastSave="{00000000-0000-0000-0000-000000000000}"/>
  <bookViews>
    <workbookView xWindow="-108" yWindow="-108" windowWidth="23256" windowHeight="12456" xr2:uid="{00000000-000D-0000-FFFF-FFFF00000000}"/>
  </bookViews>
  <sheets>
    <sheet name="Submission Details" sheetId="7" r:id="rId1"/>
    <sheet name="COGS and Sales" sheetId="1" r:id="rId2"/>
    <sheet name="Cost to Produce " sheetId="2" r:id="rId3"/>
    <sheet name="Salaries and Other Costs" sheetId="3" r:id="rId4"/>
    <sheet name="DATA FOR CHARTS" sheetId="4" state="hidden" r:id="rId5"/>
    <sheet name="Funding Requirement " sheetId="5" r:id="rId6"/>
    <sheet name="SaaS" sheetId="6"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4" i="1" l="1"/>
  <c r="J14" i="3"/>
  <c r="AA21" i="3"/>
  <c r="AB21" i="3"/>
  <c r="AC21" i="3"/>
  <c r="AE21" i="3"/>
  <c r="AF21" i="3"/>
  <c r="AG21" i="3"/>
  <c r="AI21" i="3"/>
  <c r="AJ21" i="3"/>
  <c r="AK21" i="3"/>
  <c r="AM21" i="3"/>
  <c r="AN21" i="3"/>
  <c r="AO21" i="3"/>
  <c r="AA22" i="3"/>
  <c r="AB22" i="3"/>
  <c r="AC22" i="3"/>
  <c r="AE22" i="3"/>
  <c r="AF22" i="3"/>
  <c r="AG22" i="3"/>
  <c r="AI22" i="3"/>
  <c r="AJ22" i="3"/>
  <c r="AK22" i="3"/>
  <c r="AM22" i="3"/>
  <c r="AN22" i="3"/>
  <c r="AO22" i="3"/>
  <c r="AA23" i="3"/>
  <c r="AB23" i="3"/>
  <c r="AC23" i="3"/>
  <c r="AE23" i="3"/>
  <c r="AF23" i="3"/>
  <c r="AG23" i="3"/>
  <c r="AI23" i="3"/>
  <c r="AJ23" i="3"/>
  <c r="AK23" i="3"/>
  <c r="AM23" i="3"/>
  <c r="AN23" i="3"/>
  <c r="AO23" i="3"/>
  <c r="AA24" i="3"/>
  <c r="AB24" i="3"/>
  <c r="AC24" i="3"/>
  <c r="AE24" i="3"/>
  <c r="AF24" i="3"/>
  <c r="AG24" i="3"/>
  <c r="AI24" i="3"/>
  <c r="AJ24" i="3"/>
  <c r="AK24" i="3"/>
  <c r="AM24" i="3"/>
  <c r="AN24" i="3"/>
  <c r="AO24" i="3"/>
  <c r="AA30" i="3"/>
  <c r="AB30" i="3"/>
  <c r="AC30" i="3"/>
  <c r="AE30" i="3"/>
  <c r="AF30" i="3"/>
  <c r="AG30" i="3"/>
  <c r="AI30" i="3"/>
  <c r="AJ30" i="3"/>
  <c r="AK30" i="3"/>
  <c r="AM30" i="3"/>
  <c r="AN30" i="3"/>
  <c r="AO30" i="3"/>
  <c r="AA31" i="3"/>
  <c r="AB31" i="3"/>
  <c r="AC31" i="3"/>
  <c r="AE31" i="3"/>
  <c r="AF31" i="3"/>
  <c r="AG31" i="3"/>
  <c r="AI31" i="3"/>
  <c r="AJ31" i="3"/>
  <c r="AK31" i="3"/>
  <c r="AM31" i="3"/>
  <c r="AN31" i="3"/>
  <c r="AO31" i="3"/>
  <c r="AA32" i="3"/>
  <c r="AB32" i="3"/>
  <c r="AC32" i="3"/>
  <c r="AE32" i="3"/>
  <c r="AF32" i="3"/>
  <c r="AF33" i="3" s="1"/>
  <c r="AG32" i="3"/>
  <c r="AI32" i="3"/>
  <c r="AJ32" i="3"/>
  <c r="AK32" i="3"/>
  <c r="AM32" i="3"/>
  <c r="AN32" i="3"/>
  <c r="AO32" i="3"/>
  <c r="AA38" i="3"/>
  <c r="AB38" i="3"/>
  <c r="AC38" i="3"/>
  <c r="AE38" i="3"/>
  <c r="AF38" i="3"/>
  <c r="AG38" i="3"/>
  <c r="AI38" i="3"/>
  <c r="AJ38" i="3"/>
  <c r="AK38" i="3"/>
  <c r="AM38" i="3"/>
  <c r="AN38" i="3"/>
  <c r="AO38" i="3"/>
  <c r="AA39" i="3"/>
  <c r="AB39" i="3"/>
  <c r="AC39" i="3"/>
  <c r="AE39" i="3"/>
  <c r="AF39" i="3"/>
  <c r="AG39" i="3"/>
  <c r="AG40" i="3" s="1"/>
  <c r="AI39" i="3"/>
  <c r="AJ39" i="3"/>
  <c r="AK39" i="3"/>
  <c r="AM39" i="3"/>
  <c r="AN39" i="3"/>
  <c r="AO39" i="3"/>
  <c r="AO40" i="3" s="1"/>
  <c r="W21" i="3"/>
  <c r="X21" i="3"/>
  <c r="Y21" i="3"/>
  <c r="W22" i="3"/>
  <c r="X22" i="3"/>
  <c r="Y22" i="3"/>
  <c r="W23" i="3"/>
  <c r="X23" i="3"/>
  <c r="Y23" i="3"/>
  <c r="W24" i="3"/>
  <c r="X24" i="3"/>
  <c r="Y24" i="3"/>
  <c r="W30" i="3"/>
  <c r="X30" i="3"/>
  <c r="Y30" i="3"/>
  <c r="W31" i="3"/>
  <c r="X31" i="3"/>
  <c r="Y31" i="3"/>
  <c r="W32" i="3"/>
  <c r="X32" i="3"/>
  <c r="Y32" i="3"/>
  <c r="W38" i="3"/>
  <c r="X38" i="3"/>
  <c r="Y38" i="3"/>
  <c r="W39" i="3"/>
  <c r="X39" i="3"/>
  <c r="Y39" i="3"/>
  <c r="AA14" i="1"/>
  <c r="Z14" i="1"/>
  <c r="Y14" i="1"/>
  <c r="X14" i="1"/>
  <c r="W14" i="1"/>
  <c r="V14" i="1"/>
  <c r="U14" i="1"/>
  <c r="T14" i="1"/>
  <c r="S14" i="1"/>
  <c r="N14" i="1"/>
  <c r="O14" i="1"/>
  <c r="P14" i="1"/>
  <c r="Q14" i="1"/>
  <c r="R14" i="1"/>
  <c r="M16" i="6"/>
  <c r="M17" i="6" s="1"/>
  <c r="L16" i="6"/>
  <c r="L17" i="6" s="1"/>
  <c r="K16" i="6"/>
  <c r="K17" i="6" s="1"/>
  <c r="J16" i="6"/>
  <c r="J17" i="6" s="1"/>
  <c r="I16" i="6"/>
  <c r="I17" i="6" s="1"/>
  <c r="H16" i="6"/>
  <c r="H17" i="6" s="1"/>
  <c r="G16" i="6"/>
  <c r="G17" i="6" s="1"/>
  <c r="F16" i="6"/>
  <c r="F17" i="6" s="1"/>
  <c r="E16" i="6"/>
  <c r="E17" i="6" s="1"/>
  <c r="D16" i="6"/>
  <c r="D17" i="6" s="1"/>
  <c r="C16" i="6"/>
  <c r="C17" i="6" s="1"/>
  <c r="B16" i="6"/>
  <c r="B17" i="6" s="1"/>
  <c r="C11" i="6"/>
  <c r="C8" i="6" s="1"/>
  <c r="B10" i="6"/>
  <c r="B12" i="6" s="1"/>
  <c r="B8" i="6"/>
  <c r="C7" i="6"/>
  <c r="D7" i="6" s="1"/>
  <c r="E7" i="6" s="1"/>
  <c r="F7" i="6" s="1"/>
  <c r="G7" i="6" s="1"/>
  <c r="H7" i="6" s="1"/>
  <c r="I7" i="6" s="1"/>
  <c r="J7" i="6" s="1"/>
  <c r="K7" i="6" s="1"/>
  <c r="L7" i="6" s="1"/>
  <c r="M7" i="6" s="1"/>
  <c r="U18" i="4"/>
  <c r="T18" i="4"/>
  <c r="S18" i="4"/>
  <c r="R18" i="4"/>
  <c r="Q18" i="4"/>
  <c r="P18" i="4"/>
  <c r="O18" i="4"/>
  <c r="N18" i="4"/>
  <c r="M18" i="4"/>
  <c r="L18" i="4"/>
  <c r="K18" i="4"/>
  <c r="J18" i="4"/>
  <c r="I18" i="4"/>
  <c r="H18" i="4"/>
  <c r="G18" i="4"/>
  <c r="F18" i="4"/>
  <c r="E18" i="4"/>
  <c r="D18" i="4"/>
  <c r="C18" i="4"/>
  <c r="B18" i="4"/>
  <c r="B17" i="4"/>
  <c r="AK9" i="4"/>
  <c r="AJ9" i="4"/>
  <c r="AI9" i="4"/>
  <c r="AH9" i="4"/>
  <c r="AG9" i="4"/>
  <c r="AF9" i="4"/>
  <c r="AE9" i="4"/>
  <c r="AD9" i="4"/>
  <c r="AC9" i="4"/>
  <c r="AB9" i="4"/>
  <c r="AA9" i="4"/>
  <c r="Z9" i="4"/>
  <c r="Y9" i="4"/>
  <c r="X9" i="4"/>
  <c r="W9" i="4"/>
  <c r="V9" i="4"/>
  <c r="U9" i="4"/>
  <c r="T9" i="4"/>
  <c r="S9" i="4"/>
  <c r="R9" i="4"/>
  <c r="Q9" i="4"/>
  <c r="P9" i="4"/>
  <c r="O9" i="4"/>
  <c r="N9" i="4"/>
  <c r="AK8" i="4"/>
  <c r="AJ8" i="4"/>
  <c r="AI8" i="4"/>
  <c r="AH8" i="4"/>
  <c r="AG8" i="4"/>
  <c r="AF8" i="4"/>
  <c r="AE8" i="4"/>
  <c r="AD8" i="4"/>
  <c r="AC8" i="4"/>
  <c r="AB8" i="4"/>
  <c r="AA8" i="4"/>
  <c r="Z8" i="4"/>
  <c r="Y8" i="4"/>
  <c r="X8" i="4"/>
  <c r="W8" i="4"/>
  <c r="V8" i="4"/>
  <c r="U8" i="4"/>
  <c r="T8" i="4"/>
  <c r="S8" i="4"/>
  <c r="R8" i="4"/>
  <c r="Q8" i="4"/>
  <c r="P8" i="4"/>
  <c r="O8" i="4"/>
  <c r="N8" i="4"/>
  <c r="AK5" i="4"/>
  <c r="AK7" i="4" s="1"/>
  <c r="AJ5" i="4"/>
  <c r="AJ7" i="4" s="1"/>
  <c r="AI5" i="4"/>
  <c r="AI7" i="4" s="1"/>
  <c r="AH5" i="4"/>
  <c r="AH7" i="4" s="1"/>
  <c r="AG5" i="4"/>
  <c r="AG7" i="4" s="1"/>
  <c r="AF5" i="4"/>
  <c r="AF7" i="4" s="1"/>
  <c r="AE5" i="4"/>
  <c r="AE7" i="4" s="1"/>
  <c r="AD5" i="4"/>
  <c r="AD7" i="4" s="1"/>
  <c r="AC5" i="4"/>
  <c r="AC7" i="4" s="1"/>
  <c r="AB5" i="4"/>
  <c r="AB7" i="4" s="1"/>
  <c r="AA5" i="4"/>
  <c r="AA7" i="4" s="1"/>
  <c r="Z5" i="4"/>
  <c r="Z7" i="4" s="1"/>
  <c r="Y5" i="4"/>
  <c r="Y7" i="4" s="1"/>
  <c r="X5" i="4"/>
  <c r="X7" i="4" s="1"/>
  <c r="W5" i="4"/>
  <c r="W7" i="4" s="1"/>
  <c r="V5" i="4"/>
  <c r="V7" i="4" s="1"/>
  <c r="U5" i="4"/>
  <c r="U7" i="4" s="1"/>
  <c r="T5" i="4"/>
  <c r="T7" i="4" s="1"/>
  <c r="S5" i="4"/>
  <c r="S7" i="4" s="1"/>
  <c r="R5" i="4"/>
  <c r="R7" i="4" s="1"/>
  <c r="Q5" i="4"/>
  <c r="Q7" i="4" s="1"/>
  <c r="P5" i="4"/>
  <c r="P7" i="4" s="1"/>
  <c r="O5" i="4"/>
  <c r="O7" i="4" s="1"/>
  <c r="N5" i="4"/>
  <c r="N7" i="4" s="1"/>
  <c r="AK2" i="4"/>
  <c r="AK4" i="4" s="1"/>
  <c r="AJ2" i="4"/>
  <c r="AJ4" i="4" s="1"/>
  <c r="AI2" i="4"/>
  <c r="AI4" i="4" s="1"/>
  <c r="AH2" i="4"/>
  <c r="AH4" i="4" s="1"/>
  <c r="AG2" i="4"/>
  <c r="AG4" i="4" s="1"/>
  <c r="AF2" i="4"/>
  <c r="AF4" i="4" s="1"/>
  <c r="AE2" i="4"/>
  <c r="AE4" i="4" s="1"/>
  <c r="AD2" i="4"/>
  <c r="AD4" i="4" s="1"/>
  <c r="AC2" i="4"/>
  <c r="AC4" i="4" s="1"/>
  <c r="AB2" i="4"/>
  <c r="AB4" i="4" s="1"/>
  <c r="AA2" i="4"/>
  <c r="AA4" i="4" s="1"/>
  <c r="Z2" i="4"/>
  <c r="Z4" i="4" s="1"/>
  <c r="Y2" i="4"/>
  <c r="Y4" i="4" s="1"/>
  <c r="X2" i="4"/>
  <c r="X4" i="4" s="1"/>
  <c r="W2" i="4"/>
  <c r="W4" i="4" s="1"/>
  <c r="V2" i="4"/>
  <c r="V4" i="4" s="1"/>
  <c r="U2" i="4"/>
  <c r="U4" i="4" s="1"/>
  <c r="T2" i="4"/>
  <c r="T4" i="4" s="1"/>
  <c r="S2" i="4"/>
  <c r="S4" i="4" s="1"/>
  <c r="R2" i="4"/>
  <c r="R4" i="4" s="1"/>
  <c r="Q2" i="4"/>
  <c r="Q4" i="4" s="1"/>
  <c r="P2" i="4"/>
  <c r="P4" i="4" s="1"/>
  <c r="O2" i="4"/>
  <c r="O4" i="4" s="1"/>
  <c r="N2" i="4"/>
  <c r="N4" i="4" s="1"/>
  <c r="C53" i="3"/>
  <c r="C40" i="3"/>
  <c r="U39" i="3"/>
  <c r="T39" i="3"/>
  <c r="S39" i="3"/>
  <c r="Q39" i="3"/>
  <c r="P39" i="3"/>
  <c r="O39" i="3"/>
  <c r="M39" i="3"/>
  <c r="L39" i="3"/>
  <c r="K39" i="3"/>
  <c r="I39" i="3"/>
  <c r="H39" i="3"/>
  <c r="G39" i="3"/>
  <c r="U38" i="3"/>
  <c r="U40" i="3" s="1"/>
  <c r="T38" i="3"/>
  <c r="S38" i="3"/>
  <c r="Q38" i="3"/>
  <c r="Q40" i="3" s="1"/>
  <c r="P38" i="3"/>
  <c r="P40" i="3" s="1"/>
  <c r="O38" i="3"/>
  <c r="M38" i="3"/>
  <c r="L38" i="3"/>
  <c r="L40" i="3" s="1"/>
  <c r="K38" i="3"/>
  <c r="K40" i="3" s="1"/>
  <c r="I38" i="3"/>
  <c r="H38" i="3"/>
  <c r="G38" i="3"/>
  <c r="C33" i="3"/>
  <c r="U32" i="3"/>
  <c r="T32" i="3"/>
  <c r="S32" i="3"/>
  <c r="Q32" i="3"/>
  <c r="P32" i="3"/>
  <c r="O32" i="3"/>
  <c r="M32" i="3"/>
  <c r="L32" i="3"/>
  <c r="K32" i="3"/>
  <c r="I32" i="3"/>
  <c r="H32" i="3"/>
  <c r="G32" i="3"/>
  <c r="D32" i="3"/>
  <c r="U31" i="3"/>
  <c r="T31" i="3"/>
  <c r="S31" i="3"/>
  <c r="Q31" i="3"/>
  <c r="P31" i="3"/>
  <c r="O31" i="3"/>
  <c r="M31" i="3"/>
  <c r="L31" i="3"/>
  <c r="K31" i="3"/>
  <c r="I31" i="3"/>
  <c r="H31" i="3"/>
  <c r="G31" i="3"/>
  <c r="D31" i="3"/>
  <c r="U30" i="3"/>
  <c r="T30" i="3"/>
  <c r="S30" i="3"/>
  <c r="Q30" i="3"/>
  <c r="P30" i="3"/>
  <c r="O30" i="3"/>
  <c r="M30" i="3"/>
  <c r="L30" i="3"/>
  <c r="K30" i="3"/>
  <c r="I30" i="3"/>
  <c r="H30" i="3"/>
  <c r="G30" i="3"/>
  <c r="D30" i="3"/>
  <c r="C25" i="3"/>
  <c r="D25" i="3" s="1"/>
  <c r="U24" i="3"/>
  <c r="T24" i="3"/>
  <c r="S24" i="3"/>
  <c r="Q24" i="3"/>
  <c r="P24" i="3"/>
  <c r="O24" i="3"/>
  <c r="M24" i="3"/>
  <c r="L24" i="3"/>
  <c r="K24" i="3"/>
  <c r="I24" i="3"/>
  <c r="H24" i="3"/>
  <c r="G24" i="3"/>
  <c r="D24" i="3"/>
  <c r="U23" i="3"/>
  <c r="T23" i="3"/>
  <c r="S23" i="3"/>
  <c r="Q23" i="3"/>
  <c r="P23" i="3"/>
  <c r="O23" i="3"/>
  <c r="R23" i="3" s="1"/>
  <c r="M23" i="3"/>
  <c r="L23" i="3"/>
  <c r="K23" i="3"/>
  <c r="I23" i="3"/>
  <c r="H23" i="3"/>
  <c r="G23" i="3"/>
  <c r="U22" i="3"/>
  <c r="T22" i="3"/>
  <c r="S22" i="3"/>
  <c r="Q22" i="3"/>
  <c r="P22" i="3"/>
  <c r="O22" i="3"/>
  <c r="R22" i="3" s="1"/>
  <c r="M22" i="3"/>
  <c r="L22" i="3"/>
  <c r="K22" i="3"/>
  <c r="I22" i="3"/>
  <c r="H22" i="3"/>
  <c r="G22" i="3"/>
  <c r="U21" i="3"/>
  <c r="T21" i="3"/>
  <c r="S21" i="3"/>
  <c r="Q21" i="3"/>
  <c r="P21" i="3"/>
  <c r="O21" i="3"/>
  <c r="M21" i="3"/>
  <c r="L21" i="3"/>
  <c r="K21" i="3"/>
  <c r="I21" i="3"/>
  <c r="H21" i="3"/>
  <c r="G21" i="3"/>
  <c r="B16" i="3"/>
  <c r="C15" i="3"/>
  <c r="G13" i="3"/>
  <c r="E13" i="3"/>
  <c r="O13" i="3" s="1"/>
  <c r="I12" i="3"/>
  <c r="H12" i="3"/>
  <c r="G12" i="3"/>
  <c r="E12" i="3"/>
  <c r="P12" i="3" s="1"/>
  <c r="I11" i="3"/>
  <c r="H11" i="3"/>
  <c r="G11" i="3"/>
  <c r="E11" i="3"/>
  <c r="M11" i="3" s="1"/>
  <c r="E10" i="3"/>
  <c r="P10" i="3" s="1"/>
  <c r="E9" i="3"/>
  <c r="U9" i="3" s="1"/>
  <c r="E8" i="3"/>
  <c r="K8" i="3" s="1"/>
  <c r="E7" i="3"/>
  <c r="U7" i="3" s="1"/>
  <c r="E6" i="3"/>
  <c r="U6" i="3" s="1"/>
  <c r="B7" i="2"/>
  <c r="B8" i="1" s="1"/>
  <c r="N15" i="1" s="1"/>
  <c r="N18" i="1" s="1"/>
  <c r="C62" i="1"/>
  <c r="M14" i="1"/>
  <c r="L14" i="1"/>
  <c r="K14" i="1"/>
  <c r="J14" i="1"/>
  <c r="I14" i="1"/>
  <c r="H14" i="1"/>
  <c r="G14" i="1"/>
  <c r="F14" i="1"/>
  <c r="E14" i="1"/>
  <c r="D14" i="1"/>
  <c r="C14" i="1"/>
  <c r="B14" i="1"/>
  <c r="B24" i="1" s="1"/>
  <c r="I40" i="3" l="1"/>
  <c r="N30" i="3"/>
  <c r="J39" i="3"/>
  <c r="AH21" i="3"/>
  <c r="M40" i="3"/>
  <c r="Y40" i="3"/>
  <c r="T40" i="3"/>
  <c r="AL30" i="3"/>
  <c r="AL23" i="3"/>
  <c r="S40" i="3"/>
  <c r="H40" i="3"/>
  <c r="AP39" i="3"/>
  <c r="V31" i="3"/>
  <c r="Z38" i="3"/>
  <c r="P25" i="3"/>
  <c r="Z24" i="3"/>
  <c r="G40" i="3"/>
  <c r="Q25" i="3"/>
  <c r="B19" i="4"/>
  <c r="C17" i="4" s="1"/>
  <c r="AH38" i="3"/>
  <c r="Y33" i="3"/>
  <c r="AE25" i="3"/>
  <c r="I25" i="3"/>
  <c r="Z30" i="3"/>
  <c r="S25" i="3"/>
  <c r="N22" i="3"/>
  <c r="X40" i="3"/>
  <c r="T25" i="3"/>
  <c r="J12" i="3"/>
  <c r="I33" i="3"/>
  <c r="AP24" i="3"/>
  <c r="AP21" i="3"/>
  <c r="G25" i="3"/>
  <c r="J22" i="3"/>
  <c r="J23" i="3"/>
  <c r="AG33" i="3"/>
  <c r="N23" i="3"/>
  <c r="AC40" i="3"/>
  <c r="AH24" i="3"/>
  <c r="W40" i="3"/>
  <c r="AD39" i="3"/>
  <c r="AA40" i="3"/>
  <c r="AA25" i="3"/>
  <c r="AD22" i="3"/>
  <c r="AD21" i="3"/>
  <c r="AP38" i="3"/>
  <c r="AP40" i="3" s="1"/>
  <c r="AO25" i="3"/>
  <c r="Z21" i="3"/>
  <c r="R24" i="3"/>
  <c r="AM40" i="3"/>
  <c r="AO12" i="3"/>
  <c r="AH39" i="3"/>
  <c r="V22" i="3"/>
  <c r="V23" i="3"/>
  <c r="W25" i="3"/>
  <c r="AM25" i="3"/>
  <c r="AP22" i="3"/>
  <c r="AB12" i="3"/>
  <c r="W12" i="3"/>
  <c r="P33" i="3"/>
  <c r="R31" i="3"/>
  <c r="Z22" i="3"/>
  <c r="AJ40" i="3"/>
  <c r="AK25" i="3"/>
  <c r="AG10" i="3"/>
  <c r="H25" i="3"/>
  <c r="AF40" i="3"/>
  <c r="L25" i="3"/>
  <c r="N24" i="3"/>
  <c r="U10" i="3"/>
  <c r="U25" i="3"/>
  <c r="Z31" i="3"/>
  <c r="AL22" i="3"/>
  <c r="AF10" i="3"/>
  <c r="M9" i="3"/>
  <c r="P13" i="3"/>
  <c r="Y10" i="3"/>
  <c r="AD32" i="3"/>
  <c r="AH23" i="3"/>
  <c r="AI25" i="3"/>
  <c r="AK13" i="3"/>
  <c r="AA12" i="3"/>
  <c r="AE10" i="3"/>
  <c r="Y11" i="3"/>
  <c r="AG25" i="3"/>
  <c r="O9" i="3"/>
  <c r="X10" i="3"/>
  <c r="AD30" i="3"/>
  <c r="AF25" i="3"/>
  <c r="AJ13" i="3"/>
  <c r="T7" i="3"/>
  <c r="S9" i="3"/>
  <c r="J11" i="3"/>
  <c r="N32" i="3"/>
  <c r="C19" i="4"/>
  <c r="D17" i="4" s="1"/>
  <c r="D19" i="4" s="1"/>
  <c r="E17" i="4" s="1"/>
  <c r="E19" i="4" s="1"/>
  <c r="F17" i="4" s="1"/>
  <c r="F19" i="4" s="1"/>
  <c r="G17" i="4" s="1"/>
  <c r="G19" i="4" s="1"/>
  <c r="H17" i="4" s="1"/>
  <c r="H19" i="4" s="1"/>
  <c r="I17" i="4" s="1"/>
  <c r="I19" i="4" s="1"/>
  <c r="J17" i="4" s="1"/>
  <c r="J19" i="4" s="1"/>
  <c r="K17" i="4" s="1"/>
  <c r="K19" i="4" s="1"/>
  <c r="L17" i="4" s="1"/>
  <c r="L19" i="4" s="1"/>
  <c r="M17" i="4" s="1"/>
  <c r="M19" i="4" s="1"/>
  <c r="N17" i="4" s="1"/>
  <c r="N19" i="4" s="1"/>
  <c r="O17" i="4" s="1"/>
  <c r="O19" i="4" s="1"/>
  <c r="P17" i="4" s="1"/>
  <c r="P19" i="4" s="1"/>
  <c r="Q17" i="4" s="1"/>
  <c r="Q19" i="4" s="1"/>
  <c r="R17" i="4" s="1"/>
  <c r="R19" i="4" s="1"/>
  <c r="S17" i="4" s="1"/>
  <c r="S19" i="4" s="1"/>
  <c r="T17" i="4" s="1"/>
  <c r="T19" i="4" s="1"/>
  <c r="U17" i="4" s="1"/>
  <c r="W10" i="3"/>
  <c r="AP32" i="3"/>
  <c r="AD24" i="3"/>
  <c r="AC25" i="3"/>
  <c r="AH22" i="3"/>
  <c r="AI13" i="3"/>
  <c r="AK11" i="3"/>
  <c r="AC10" i="3"/>
  <c r="T9" i="3"/>
  <c r="L11" i="3"/>
  <c r="V24" i="3"/>
  <c r="N39" i="3"/>
  <c r="Y8" i="3"/>
  <c r="AL39" i="3"/>
  <c r="AK40" i="3"/>
  <c r="AP30" i="3"/>
  <c r="AG13" i="3"/>
  <c r="AJ11" i="3"/>
  <c r="AB10" i="3"/>
  <c r="AD38" i="3"/>
  <c r="AM13" i="3"/>
  <c r="AF13" i="3"/>
  <c r="AI11" i="3"/>
  <c r="AA10" i="3"/>
  <c r="O25" i="3"/>
  <c r="O8" i="3"/>
  <c r="I10" i="3"/>
  <c r="U11" i="3"/>
  <c r="J24" i="3"/>
  <c r="AN40" i="3"/>
  <c r="AI40" i="3"/>
  <c r="AJ33" i="3"/>
  <c r="AE13" i="3"/>
  <c r="AG11" i="3"/>
  <c r="AI9" i="3"/>
  <c r="P11" i="3"/>
  <c r="P8" i="3"/>
  <c r="K10" i="3"/>
  <c r="R38" i="3"/>
  <c r="R39" i="3"/>
  <c r="Y13" i="3"/>
  <c r="AF11" i="3"/>
  <c r="AN8" i="3"/>
  <c r="AJ25" i="3"/>
  <c r="I8" i="3"/>
  <c r="O10" i="3"/>
  <c r="Z23" i="3"/>
  <c r="X13" i="3"/>
  <c r="AH31" i="3"/>
  <c r="AC13" i="3"/>
  <c r="AC11" i="3"/>
  <c r="AM8" i="3"/>
  <c r="AC33" i="3"/>
  <c r="S8" i="3"/>
  <c r="Q10" i="3"/>
  <c r="U33" i="3"/>
  <c r="Z39" i="3"/>
  <c r="Z40" i="3" s="1"/>
  <c r="Y25" i="3"/>
  <c r="W13" i="3"/>
  <c r="AB40" i="3"/>
  <c r="AL24" i="3"/>
  <c r="AB13" i="3"/>
  <c r="AO10" i="3"/>
  <c r="AK8" i="3"/>
  <c r="AN13" i="3"/>
  <c r="L9" i="3"/>
  <c r="Q8" i="3"/>
  <c r="T8" i="3"/>
  <c r="S10" i="3"/>
  <c r="M25" i="3"/>
  <c r="V39" i="3"/>
  <c r="X25" i="3"/>
  <c r="X12" i="3"/>
  <c r="Z12" i="3" s="1"/>
  <c r="AE40" i="3"/>
  <c r="AE33" i="3"/>
  <c r="AH30" i="3"/>
  <c r="AO13" i="3"/>
  <c r="AA13" i="3"/>
  <c r="AN10" i="3"/>
  <c r="AC8" i="3"/>
  <c r="Y12" i="3"/>
  <c r="AC12" i="3"/>
  <c r="AN12" i="3"/>
  <c r="AK12" i="3"/>
  <c r="AJ12" i="3"/>
  <c r="O12" i="3"/>
  <c r="AI12" i="3"/>
  <c r="Q12" i="3"/>
  <c r="AG12" i="3"/>
  <c r="AM12" i="3"/>
  <c r="T12" i="3"/>
  <c r="AF12" i="3"/>
  <c r="S12" i="3"/>
  <c r="U12" i="3"/>
  <c r="AE12" i="3"/>
  <c r="AE11" i="3"/>
  <c r="X11" i="3"/>
  <c r="AB11" i="3"/>
  <c r="W11" i="3"/>
  <c r="AO11" i="3"/>
  <c r="AA11" i="3"/>
  <c r="AN11" i="3"/>
  <c r="AM11" i="3"/>
  <c r="AM10" i="3"/>
  <c r="AK10" i="3"/>
  <c r="AJ10" i="3"/>
  <c r="G10" i="3"/>
  <c r="AI10" i="3"/>
  <c r="AG9" i="3"/>
  <c r="P9" i="3"/>
  <c r="AF9" i="3"/>
  <c r="AE9" i="3"/>
  <c r="Y9" i="3"/>
  <c r="AC9" i="3"/>
  <c r="AB9" i="3"/>
  <c r="X9" i="3"/>
  <c r="G9" i="3"/>
  <c r="W9" i="3"/>
  <c r="AO9" i="3"/>
  <c r="AA9" i="3"/>
  <c r="AN9" i="3"/>
  <c r="H9" i="3"/>
  <c r="I9" i="3"/>
  <c r="AM9" i="3"/>
  <c r="AK9" i="3"/>
  <c r="K9" i="3"/>
  <c r="AJ9" i="3"/>
  <c r="AJ8" i="3"/>
  <c r="U8" i="3"/>
  <c r="AI8" i="3"/>
  <c r="AG8" i="3"/>
  <c r="G8" i="3"/>
  <c r="AF8" i="3"/>
  <c r="H8" i="3"/>
  <c r="AE8" i="3"/>
  <c r="X8" i="3"/>
  <c r="AB8" i="3"/>
  <c r="L8" i="3"/>
  <c r="M8" i="3"/>
  <c r="W8" i="3"/>
  <c r="AO8" i="3"/>
  <c r="AA8" i="3"/>
  <c r="C44" i="3"/>
  <c r="C48" i="3" s="1"/>
  <c r="C50" i="3" s="1"/>
  <c r="W7" i="3"/>
  <c r="AN7" i="3"/>
  <c r="AM7" i="3"/>
  <c r="AK7" i="3"/>
  <c r="H7" i="3"/>
  <c r="AC7" i="3"/>
  <c r="AJ7" i="3"/>
  <c r="AI7" i="3"/>
  <c r="AG7" i="3"/>
  <c r="AF7" i="3"/>
  <c r="Y7" i="3"/>
  <c r="AE7" i="3"/>
  <c r="X7" i="3"/>
  <c r="AB7" i="3"/>
  <c r="L7" i="3"/>
  <c r="Q7" i="3"/>
  <c r="AO7" i="3"/>
  <c r="AA7" i="3"/>
  <c r="AN6" i="3"/>
  <c r="Y6" i="3"/>
  <c r="AK6" i="3"/>
  <c r="X6" i="3"/>
  <c r="AJ6" i="3"/>
  <c r="W6" i="3"/>
  <c r="AI6" i="3"/>
  <c r="AM6" i="3"/>
  <c r="AG6" i="3"/>
  <c r="L6" i="3"/>
  <c r="AF6" i="3"/>
  <c r="O6" i="3"/>
  <c r="Q6" i="3"/>
  <c r="AE6" i="3"/>
  <c r="AC6" i="3"/>
  <c r="AB6" i="3"/>
  <c r="K6" i="3"/>
  <c r="AA6" i="3"/>
  <c r="G6" i="3"/>
  <c r="M6" i="3"/>
  <c r="AO6" i="3"/>
  <c r="AA33" i="3"/>
  <c r="AM33" i="3"/>
  <c r="Z32" i="3"/>
  <c r="AL32" i="3"/>
  <c r="AK33" i="3"/>
  <c r="J32" i="3"/>
  <c r="R32" i="3"/>
  <c r="AI33" i="3"/>
  <c r="V32" i="3"/>
  <c r="AH32" i="3"/>
  <c r="G33" i="3"/>
  <c r="AD31" i="3"/>
  <c r="AN33" i="3"/>
  <c r="Q33" i="3"/>
  <c r="J31" i="3"/>
  <c r="H33" i="3"/>
  <c r="M33" i="3"/>
  <c r="AB33" i="3"/>
  <c r="O33" i="3"/>
  <c r="X33" i="3"/>
  <c r="W33" i="3"/>
  <c r="S33" i="3"/>
  <c r="T33" i="3"/>
  <c r="AP31" i="3"/>
  <c r="AO33" i="3"/>
  <c r="T15" i="1"/>
  <c r="T18" i="1" s="1"/>
  <c r="U15" i="1"/>
  <c r="U18" i="1" s="1"/>
  <c r="S15" i="1"/>
  <c r="S18" i="1" s="1"/>
  <c r="V15" i="1"/>
  <c r="V18" i="1" s="1"/>
  <c r="W15" i="1"/>
  <c r="W18" i="1" s="1"/>
  <c r="X15" i="1"/>
  <c r="X18" i="1" s="1"/>
  <c r="AA24" i="1"/>
  <c r="Y15" i="1"/>
  <c r="Y18" i="1" s="1"/>
  <c r="Y24" i="1"/>
  <c r="Z15" i="1"/>
  <c r="Z18" i="1" s="1"/>
  <c r="AA15" i="1"/>
  <c r="AA18" i="1" s="1"/>
  <c r="P15" i="1"/>
  <c r="P18" i="1" s="1"/>
  <c r="O15" i="1"/>
  <c r="O18" i="1" s="1"/>
  <c r="Q15" i="1"/>
  <c r="Q18" i="1" s="1"/>
  <c r="R15" i="1"/>
  <c r="R18" i="1" s="1"/>
  <c r="AL38" i="3"/>
  <c r="AL31" i="3"/>
  <c r="AP23" i="3"/>
  <c r="AP25" i="3" s="1"/>
  <c r="AD23" i="3"/>
  <c r="AL21" i="3"/>
  <c r="AN25" i="3"/>
  <c r="AB25" i="3"/>
  <c r="O24" i="1"/>
  <c r="Z24" i="1"/>
  <c r="N24" i="1"/>
  <c r="X24" i="1"/>
  <c r="W24" i="1"/>
  <c r="V24" i="1"/>
  <c r="U24" i="1"/>
  <c r="T24" i="1"/>
  <c r="S24" i="1"/>
  <c r="R24" i="1"/>
  <c r="Q24" i="1"/>
  <c r="P24" i="1"/>
  <c r="K12" i="3"/>
  <c r="L12" i="3"/>
  <c r="M12" i="3"/>
  <c r="K33" i="3"/>
  <c r="L33" i="3"/>
  <c r="N21" i="3"/>
  <c r="N25" i="3" s="1"/>
  <c r="C15" i="1"/>
  <c r="C2" i="4" s="1"/>
  <c r="C4" i="4" s="1"/>
  <c r="M15" i="1"/>
  <c r="M2" i="4" s="1"/>
  <c r="M4" i="4" s="1"/>
  <c r="L15" i="1"/>
  <c r="L2" i="4" s="1"/>
  <c r="L4" i="4" s="1"/>
  <c r="E15" i="1"/>
  <c r="E2" i="4" s="1"/>
  <c r="E4" i="4" s="1"/>
  <c r="K15" i="1"/>
  <c r="K2" i="4" s="1"/>
  <c r="K4" i="4" s="1"/>
  <c r="J15" i="1"/>
  <c r="J2" i="4" s="1"/>
  <c r="J4" i="4" s="1"/>
  <c r="I15" i="1"/>
  <c r="I2" i="4" s="1"/>
  <c r="I4" i="4" s="1"/>
  <c r="H15" i="1"/>
  <c r="H2" i="4" s="1"/>
  <c r="H4" i="4" s="1"/>
  <c r="D15" i="1"/>
  <c r="B15" i="1"/>
  <c r="B2" i="4" s="1"/>
  <c r="B4" i="4" s="1"/>
  <c r="G15" i="1"/>
  <c r="G2" i="4" s="1"/>
  <c r="G4" i="4" s="1"/>
  <c r="F15" i="1"/>
  <c r="F2" i="4" s="1"/>
  <c r="F4" i="4" s="1"/>
  <c r="C9" i="6"/>
  <c r="B13" i="6"/>
  <c r="P6" i="3"/>
  <c r="K7" i="3"/>
  <c r="H10" i="3"/>
  <c r="T10" i="3"/>
  <c r="O11" i="3"/>
  <c r="Q13" i="3"/>
  <c r="R13" i="3" s="1"/>
  <c r="R21" i="3"/>
  <c r="R25" i="3" s="1"/>
  <c r="K25" i="3"/>
  <c r="R30" i="3"/>
  <c r="J38" i="3"/>
  <c r="J40" i="3" s="1"/>
  <c r="V38" i="3"/>
  <c r="C24" i="1"/>
  <c r="N31" i="3"/>
  <c r="N33" i="3" s="1"/>
  <c r="F24" i="1"/>
  <c r="M7" i="3"/>
  <c r="Q11" i="3"/>
  <c r="S13" i="3"/>
  <c r="O40" i="3"/>
  <c r="E24" i="1"/>
  <c r="G24" i="1"/>
  <c r="S6" i="3"/>
  <c r="H13" i="3"/>
  <c r="T13" i="3"/>
  <c r="D11" i="6"/>
  <c r="M24" i="1"/>
  <c r="H24" i="1"/>
  <c r="H6" i="3"/>
  <c r="T6" i="3"/>
  <c r="O7" i="3"/>
  <c r="Q9" i="3"/>
  <c r="L10" i="3"/>
  <c r="S11" i="3"/>
  <c r="I13" i="3"/>
  <c r="U13" i="3"/>
  <c r="J21" i="3"/>
  <c r="J25" i="3" s="1"/>
  <c r="V21" i="3"/>
  <c r="J30" i="3"/>
  <c r="V30" i="3"/>
  <c r="D33" i="3"/>
  <c r="N38" i="3"/>
  <c r="I24" i="1"/>
  <c r="I6" i="3"/>
  <c r="P7" i="3"/>
  <c r="M10" i="3"/>
  <c r="T11" i="3"/>
  <c r="J24" i="1"/>
  <c r="K13" i="3"/>
  <c r="D24" i="1"/>
  <c r="K24" i="1"/>
  <c r="L13" i="3"/>
  <c r="L24" i="1"/>
  <c r="G7" i="3"/>
  <c r="S7" i="3"/>
  <c r="V7" i="3" s="1"/>
  <c r="K11" i="3"/>
  <c r="M13" i="3"/>
  <c r="I7" i="3"/>
  <c r="V33" i="3" l="1"/>
  <c r="V9" i="3"/>
  <c r="J13" i="3"/>
  <c r="Z33" i="3"/>
  <c r="AH40" i="3"/>
  <c r="AH25" i="3"/>
  <c r="Z25" i="3"/>
  <c r="J33" i="3"/>
  <c r="R33" i="3"/>
  <c r="AL40" i="3"/>
  <c r="AL9" i="3"/>
  <c r="AP10" i="3"/>
  <c r="AD13" i="3"/>
  <c r="AL13" i="3"/>
  <c r="AD11" i="3"/>
  <c r="AP7" i="3"/>
  <c r="N40" i="3"/>
  <c r="J10" i="3"/>
  <c r="Z11" i="3"/>
  <c r="AL12" i="3"/>
  <c r="AP33" i="3"/>
  <c r="AD33" i="3"/>
  <c r="AD25" i="3"/>
  <c r="U15" i="3"/>
  <c r="U44" i="3" s="1"/>
  <c r="M20" i="1" s="1"/>
  <c r="M22" i="1" s="1"/>
  <c r="AD10" i="3"/>
  <c r="AL11" i="3"/>
  <c r="V10" i="3"/>
  <c r="R10" i="3"/>
  <c r="AH10" i="3"/>
  <c r="V25" i="3"/>
  <c r="N8" i="3"/>
  <c r="N9" i="3"/>
  <c r="AP11" i="3"/>
  <c r="AP13" i="3"/>
  <c r="AD12" i="3"/>
  <c r="AD40" i="3"/>
  <c r="R6" i="3"/>
  <c r="AD9" i="3"/>
  <c r="AH13" i="3"/>
  <c r="V40" i="3"/>
  <c r="AL25" i="3"/>
  <c r="AH9" i="3"/>
  <c r="AH33" i="3"/>
  <c r="AL33" i="3"/>
  <c r="R12" i="3"/>
  <c r="Z13" i="3"/>
  <c r="AD8" i="3"/>
  <c r="Z10" i="3"/>
  <c r="N11" i="3"/>
  <c r="R9" i="3"/>
  <c r="AP8" i="3"/>
  <c r="AL8" i="3"/>
  <c r="Z9" i="3"/>
  <c r="AH11" i="3"/>
  <c r="R40" i="3"/>
  <c r="R11" i="3"/>
  <c r="AC15" i="3"/>
  <c r="AC44" i="3" s="1"/>
  <c r="S20" i="1" s="1"/>
  <c r="AK15" i="3"/>
  <c r="AK44" i="3" s="1"/>
  <c r="Y20" i="1" s="1"/>
  <c r="Y22" i="1" s="1"/>
  <c r="V8" i="3"/>
  <c r="J9" i="3"/>
  <c r="R8" i="3"/>
  <c r="C60" i="3"/>
  <c r="AH12" i="3"/>
  <c r="AP12" i="3"/>
  <c r="V12" i="3"/>
  <c r="AM15" i="3"/>
  <c r="AM44" i="3" s="1"/>
  <c r="Z20" i="1" s="1"/>
  <c r="AL10" i="3"/>
  <c r="AJ15" i="3"/>
  <c r="AJ44" i="3" s="1"/>
  <c r="X20" i="1" s="1"/>
  <c r="X26" i="1" s="1"/>
  <c r="X28" i="1" s="1"/>
  <c r="AB15" i="3"/>
  <c r="AB44" i="3" s="1"/>
  <c r="AP9" i="3"/>
  <c r="J8" i="3"/>
  <c r="AH8" i="3"/>
  <c r="Z8" i="3"/>
  <c r="AF15" i="3"/>
  <c r="AF44" i="3" s="1"/>
  <c r="U20" i="1" s="1"/>
  <c r="U26" i="1" s="1"/>
  <c r="U28" i="1" s="1"/>
  <c r="AG15" i="3"/>
  <c r="AG44" i="3" s="1"/>
  <c r="V20" i="1" s="1"/>
  <c r="AI15" i="3"/>
  <c r="AI44" i="3" s="1"/>
  <c r="W20" i="1" s="1"/>
  <c r="AA15" i="3"/>
  <c r="AA44" i="3" s="1"/>
  <c r="Q20" i="1" s="1"/>
  <c r="Q22" i="1" s="1"/>
  <c r="AH7" i="3"/>
  <c r="K15" i="3"/>
  <c r="K44" i="3" s="1"/>
  <c r="AL6" i="3"/>
  <c r="AO15" i="3"/>
  <c r="AO44" i="3" s="1"/>
  <c r="X15" i="3"/>
  <c r="X44" i="3" s="1"/>
  <c r="O20" i="1" s="1"/>
  <c r="Z7" i="3"/>
  <c r="AE15" i="3"/>
  <c r="AE44" i="3" s="1"/>
  <c r="AL7" i="3"/>
  <c r="J7" i="3"/>
  <c r="Y15" i="3"/>
  <c r="Y44" i="3" s="1"/>
  <c r="P20" i="1" s="1"/>
  <c r="P26" i="1" s="1"/>
  <c r="P28" i="1" s="1"/>
  <c r="P15" i="3"/>
  <c r="P44" i="3" s="1"/>
  <c r="I20" i="1" s="1"/>
  <c r="I5" i="4" s="1"/>
  <c r="I7" i="4" s="1"/>
  <c r="AD7" i="3"/>
  <c r="N6" i="3"/>
  <c r="AD6" i="3"/>
  <c r="W15" i="3"/>
  <c r="W44" i="3" s="1"/>
  <c r="Z6" i="3"/>
  <c r="AH6" i="3"/>
  <c r="M15" i="3"/>
  <c r="M44" i="3" s="1"/>
  <c r="G20" i="1" s="1"/>
  <c r="G5" i="4" s="1"/>
  <c r="G7" i="4" s="1"/>
  <c r="AP6" i="3"/>
  <c r="AN15" i="3"/>
  <c r="AN44" i="3" s="1"/>
  <c r="AA20" i="1" s="1"/>
  <c r="AA22" i="1" s="1"/>
  <c r="C18" i="1"/>
  <c r="E18" i="1"/>
  <c r="N12" i="3"/>
  <c r="L15" i="3"/>
  <c r="L44" i="3" s="1"/>
  <c r="F20" i="1" s="1"/>
  <c r="F22" i="1" s="1"/>
  <c r="H18" i="1"/>
  <c r="F18" i="1"/>
  <c r="L18" i="1"/>
  <c r="B18" i="1"/>
  <c r="T15" i="3"/>
  <c r="T44" i="3" s="1"/>
  <c r="L20" i="1" s="1"/>
  <c r="G15" i="3"/>
  <c r="G44" i="3" s="1"/>
  <c r="D8" i="6"/>
  <c r="E11" i="6"/>
  <c r="N7" i="3"/>
  <c r="O15" i="3"/>
  <c r="O44" i="3" s="1"/>
  <c r="J18" i="1"/>
  <c r="K18" i="1"/>
  <c r="H15" i="3"/>
  <c r="H44" i="3" s="1"/>
  <c r="C20" i="1" s="1"/>
  <c r="J6" i="3"/>
  <c r="Q15" i="3"/>
  <c r="Q44" i="3" s="1"/>
  <c r="J20" i="1" s="1"/>
  <c r="S15" i="3"/>
  <c r="S44" i="3" s="1"/>
  <c r="V6" i="3"/>
  <c r="V11" i="3"/>
  <c r="C10" i="6"/>
  <c r="C12" i="6"/>
  <c r="D18" i="1"/>
  <c r="D2" i="4"/>
  <c r="D4" i="4" s="1"/>
  <c r="M18" i="1"/>
  <c r="G18" i="1"/>
  <c r="N13" i="3"/>
  <c r="N10" i="3"/>
  <c r="B15" i="6"/>
  <c r="I15" i="3"/>
  <c r="I44" i="3" s="1"/>
  <c r="D20" i="1" s="1"/>
  <c r="R7" i="3"/>
  <c r="V13" i="3"/>
  <c r="I18" i="1"/>
  <c r="M5" i="4" l="1"/>
  <c r="M7" i="4" s="1"/>
  <c r="M26" i="1"/>
  <c r="J15" i="3"/>
  <c r="Y26" i="1"/>
  <c r="Y28" i="1" s="1"/>
  <c r="R15" i="3"/>
  <c r="AL15" i="3"/>
  <c r="X22" i="1"/>
  <c r="U22" i="1"/>
  <c r="AP15" i="3"/>
  <c r="AD44" i="3"/>
  <c r="AL44" i="3"/>
  <c r="Q26" i="1"/>
  <c r="Q28" i="1" s="1"/>
  <c r="AH44" i="3"/>
  <c r="AH15" i="3"/>
  <c r="Z15" i="3"/>
  <c r="R20" i="1"/>
  <c r="R26" i="1" s="1"/>
  <c r="R28" i="1" s="1"/>
  <c r="P22" i="1"/>
  <c r="T20" i="1"/>
  <c r="T26" i="1" s="1"/>
  <c r="T28" i="1" s="1"/>
  <c r="I22" i="1"/>
  <c r="AD15" i="3"/>
  <c r="I26" i="1"/>
  <c r="I28" i="1" s="1"/>
  <c r="I9" i="4" s="1"/>
  <c r="N20" i="1"/>
  <c r="Z44" i="3"/>
  <c r="G26" i="1"/>
  <c r="G8" i="4" s="1"/>
  <c r="F5" i="4"/>
  <c r="F7" i="4" s="1"/>
  <c r="AP44" i="3"/>
  <c r="N44" i="3"/>
  <c r="G22" i="1"/>
  <c r="F26" i="1"/>
  <c r="F8" i="4" s="1"/>
  <c r="AA26" i="1"/>
  <c r="AA28" i="1" s="1"/>
  <c r="W22" i="1"/>
  <c r="W26" i="1"/>
  <c r="W28" i="1" s="1"/>
  <c r="Z22" i="1"/>
  <c r="Z26" i="1"/>
  <c r="Z28" i="1" s="1"/>
  <c r="V22" i="1"/>
  <c r="V26" i="1"/>
  <c r="V28" i="1" s="1"/>
  <c r="S22" i="1"/>
  <c r="S26" i="1"/>
  <c r="S28" i="1" s="1"/>
  <c r="O22" i="1"/>
  <c r="O26" i="1"/>
  <c r="O28" i="1" s="1"/>
  <c r="E20" i="1"/>
  <c r="E22" i="1" s="1"/>
  <c r="D26" i="1"/>
  <c r="D8" i="4" s="1"/>
  <c r="L26" i="1"/>
  <c r="L8" i="4" s="1"/>
  <c r="J26" i="1"/>
  <c r="J8" i="4" s="1"/>
  <c r="L5" i="4"/>
  <c r="L7" i="4" s="1"/>
  <c r="L22" i="1"/>
  <c r="C22" i="1"/>
  <c r="C5" i="4"/>
  <c r="C7" i="4" s="1"/>
  <c r="V15" i="3"/>
  <c r="R44" i="3"/>
  <c r="H20" i="1"/>
  <c r="B20" i="1"/>
  <c r="J44" i="3"/>
  <c r="D9" i="6"/>
  <c r="C13" i="6"/>
  <c r="K20" i="1"/>
  <c r="K26" i="1" s="1"/>
  <c r="V44" i="3"/>
  <c r="M28" i="1"/>
  <c r="M9" i="4" s="1"/>
  <c r="M8" i="4"/>
  <c r="N15" i="3"/>
  <c r="D22" i="1"/>
  <c r="D5" i="4"/>
  <c r="D7" i="4" s="1"/>
  <c r="J5" i="4"/>
  <c r="J7" i="4" s="1"/>
  <c r="J22" i="1"/>
  <c r="C26" i="1"/>
  <c r="E8" i="6"/>
  <c r="F11" i="6"/>
  <c r="I8" i="4" l="1"/>
  <c r="R22" i="1"/>
  <c r="G28" i="1"/>
  <c r="G9" i="4" s="1"/>
  <c r="T22" i="1"/>
  <c r="E5" i="4"/>
  <c r="E7" i="4" s="1"/>
  <c r="E26" i="1"/>
  <c r="E28" i="1" s="1"/>
  <c r="E9" i="4" s="1"/>
  <c r="N26" i="1"/>
  <c r="N28" i="1" s="1"/>
  <c r="N22" i="1"/>
  <c r="F28" i="1"/>
  <c r="F9" i="4" s="1"/>
  <c r="D28" i="1"/>
  <c r="D9" i="4" s="1"/>
  <c r="J28" i="1"/>
  <c r="J9" i="4" s="1"/>
  <c r="L28" i="1"/>
  <c r="L9" i="4" s="1"/>
  <c r="H5" i="4"/>
  <c r="H7" i="4" s="1"/>
  <c r="H22" i="1"/>
  <c r="H26" i="1"/>
  <c r="K5" i="4"/>
  <c r="K7" i="4" s="1"/>
  <c r="K22" i="1"/>
  <c r="F8" i="6"/>
  <c r="G11" i="6"/>
  <c r="D12" i="6"/>
  <c r="D10" i="6"/>
  <c r="B22" i="1"/>
  <c r="B5" i="4"/>
  <c r="B7" i="4" s="1"/>
  <c r="B26" i="1"/>
  <c r="C28" i="1"/>
  <c r="C9" i="4" s="1"/>
  <c r="C8" i="4"/>
  <c r="K8" i="4"/>
  <c r="K28" i="1"/>
  <c r="K9" i="4" s="1"/>
  <c r="C14" i="6"/>
  <c r="C15" i="6"/>
  <c r="AB22" i="1" l="1"/>
  <c r="B7" i="5" s="1"/>
  <c r="E8" i="4"/>
  <c r="H8" i="4"/>
  <c r="H28" i="1"/>
  <c r="H9" i="4" s="1"/>
  <c r="E9" i="6"/>
  <c r="D13" i="6"/>
  <c r="G8" i="6"/>
  <c r="H11" i="6"/>
  <c r="B28" i="1"/>
  <c r="B8" i="4"/>
  <c r="V29" i="1" l="1"/>
  <c r="W29" i="1"/>
  <c r="X29" i="1"/>
  <c r="Y29" i="1"/>
  <c r="N29" i="1"/>
  <c r="Z29" i="1"/>
  <c r="O29" i="1"/>
  <c r="AA29" i="1"/>
  <c r="P29" i="1"/>
  <c r="Q29" i="1"/>
  <c r="R29" i="1"/>
  <c r="S29" i="1"/>
  <c r="T29" i="1"/>
  <c r="U29" i="1"/>
  <c r="L29" i="1"/>
  <c r="J29" i="1"/>
  <c r="M29" i="1"/>
  <c r="I29" i="1"/>
  <c r="H29" i="1"/>
  <c r="C29" i="1"/>
  <c r="K29" i="1"/>
  <c r="G29" i="1"/>
  <c r="F29" i="1"/>
  <c r="E29" i="1"/>
  <c r="D29" i="1"/>
  <c r="B29" i="1"/>
  <c r="B9" i="4"/>
  <c r="D14" i="6"/>
  <c r="D15" i="6"/>
  <c r="H8" i="6"/>
  <c r="I11" i="6"/>
  <c r="E12" i="6"/>
  <c r="E10" i="6"/>
  <c r="B8" i="5" l="1"/>
  <c r="D8" i="5" s="1"/>
  <c r="I8" i="6"/>
  <c r="J11" i="6"/>
  <c r="F9" i="6"/>
  <c r="E13" i="6"/>
  <c r="D7" i="5"/>
  <c r="C62" i="3" l="1"/>
  <c r="C63" i="3" s="1"/>
  <c r="C64" i="3" s="1"/>
  <c r="AB26" i="1"/>
  <c r="E14" i="6"/>
  <c r="E15" i="6"/>
  <c r="F12" i="6"/>
  <c r="F10" i="6"/>
  <c r="J8" i="6"/>
  <c r="K11" i="6"/>
  <c r="L11" i="6" l="1"/>
  <c r="K8" i="6"/>
  <c r="G9" i="6"/>
  <c r="F13" i="6"/>
  <c r="F14" i="6" l="1"/>
  <c r="F15" i="6"/>
  <c r="G12" i="6"/>
  <c r="G10" i="6"/>
  <c r="L8" i="6"/>
  <c r="M11" i="6"/>
  <c r="M8" i="6" s="1"/>
  <c r="H9" i="6" l="1"/>
  <c r="G13" i="6"/>
  <c r="H12" i="6" l="1"/>
  <c r="H10" i="6"/>
  <c r="G14" i="6"/>
  <c r="G15" i="6"/>
  <c r="I9" i="6" l="1"/>
  <c r="H13" i="6"/>
  <c r="H14" i="6" l="1"/>
  <c r="H15" i="6"/>
  <c r="I12" i="6"/>
  <c r="I10" i="6"/>
  <c r="J9" i="6" l="1"/>
  <c r="I13" i="6"/>
  <c r="I14" i="6" l="1"/>
  <c r="I15" i="6"/>
  <c r="J12" i="6"/>
  <c r="J10" i="6"/>
  <c r="K9" i="6" l="1"/>
  <c r="J13" i="6"/>
  <c r="J14" i="6" l="1"/>
  <c r="J15" i="6"/>
  <c r="K12" i="6"/>
  <c r="K10" i="6"/>
  <c r="K13" i="6" l="1"/>
  <c r="L9" i="6"/>
  <c r="L12" i="6" l="1"/>
  <c r="L10" i="6"/>
  <c r="K14" i="6"/>
  <c r="K15" i="6"/>
  <c r="L13" i="6" l="1"/>
  <c r="M9" i="6"/>
  <c r="M12" i="6" l="1"/>
  <c r="M13" i="6" s="1"/>
  <c r="M10" i="6"/>
  <c r="L14" i="6"/>
  <c r="L15" i="6"/>
  <c r="M14" i="6" l="1"/>
  <c r="M15" i="6"/>
  <c r="C55" i="3" s="1"/>
  <c r="C56" i="3" s="1"/>
  <c r="C57" i="3" s="1"/>
</calcChain>
</file>

<file path=xl/sharedStrings.xml><?xml version="1.0" encoding="utf-8"?>
<sst xmlns="http://schemas.openxmlformats.org/spreadsheetml/2006/main" count="210" uniqueCount="147">
  <si>
    <t>GradCompass</t>
  </si>
  <si>
    <t>Sales, COGS &amp; OpEx</t>
  </si>
  <si>
    <t xml:space="preserve">BUSINESS REVENUE </t>
  </si>
  <si>
    <t>AMOUNT</t>
  </si>
  <si>
    <t>EXPLANATION</t>
  </si>
  <si>
    <t xml:space="preserve">Product Price </t>
  </si>
  <si>
    <t>2024 Revenue Per Unit</t>
  </si>
  <si>
    <t xml:space="preserve">2025 Revenue Per Unit </t>
  </si>
  <si>
    <t xml:space="preserve">Cost to Produce </t>
  </si>
  <si>
    <t>MONTH</t>
  </si>
  <si>
    <t xml:space="preserve">REVENUES </t>
  </si>
  <si>
    <t xml:space="preserve">Number of Sales </t>
  </si>
  <si>
    <t>Total Revenue</t>
  </si>
  <si>
    <t xml:space="preserve">COST TO PRODUCE </t>
  </si>
  <si>
    <t xml:space="preserve">Add more </t>
  </si>
  <si>
    <t>GROSS PROFIT (REV - COGS)</t>
  </si>
  <si>
    <t xml:space="preserve">HR AND OTHER COSTS </t>
  </si>
  <si>
    <t xml:space="preserve">TOTAL COSTS </t>
  </si>
  <si>
    <t xml:space="preserve">TOTAL REVENUES </t>
  </si>
  <si>
    <t>NET INCOME (GROSS PROFIT - ALL EXPENSES)</t>
  </si>
  <si>
    <t>NET INCOME PER MONTH</t>
  </si>
  <si>
    <t xml:space="preserve">TOTAL LOSS/ PROFIT </t>
  </si>
  <si>
    <t>COGS (Cost of Good Sold)</t>
  </si>
  <si>
    <t xml:space="preserve">Task </t>
  </si>
  <si>
    <t>Cost to Produce (Base Package)</t>
  </si>
  <si>
    <t xml:space="preserve">HR AND OTHER EXPENSES </t>
  </si>
  <si>
    <t xml:space="preserve">SALARIES </t>
  </si>
  <si>
    <t>Title</t>
  </si>
  <si>
    <t xml:space="preserve">Number </t>
  </si>
  <si>
    <t>Annual Salary</t>
  </si>
  <si>
    <t>Fringe benefits</t>
  </si>
  <si>
    <t>Salary + Fringe</t>
  </si>
  <si>
    <t xml:space="preserve">Date Hired </t>
  </si>
  <si>
    <t>Q12024</t>
  </si>
  <si>
    <t>Q22024</t>
  </si>
  <si>
    <t>Q12025</t>
  </si>
  <si>
    <t>Q22025</t>
  </si>
  <si>
    <t>CEO</t>
  </si>
  <si>
    <t>CFO</t>
  </si>
  <si>
    <t>CMO</t>
  </si>
  <si>
    <t>CTO</t>
  </si>
  <si>
    <t>COO</t>
  </si>
  <si>
    <t xml:space="preserve">Web Developer </t>
  </si>
  <si>
    <t xml:space="preserve">AI Specialist </t>
  </si>
  <si>
    <t>Course Developer</t>
  </si>
  <si>
    <t>ADD to WD</t>
  </si>
  <si>
    <t xml:space="preserve">TOTAL SALARIES </t>
  </si>
  <si>
    <t>NUMBER OF PEOPLE IN TEAM</t>
  </si>
  <si>
    <t xml:space="preserve">OFFICE EXPENSES </t>
  </si>
  <si>
    <t>Annual</t>
  </si>
  <si>
    <t>Monthly</t>
  </si>
  <si>
    <t>Start Date</t>
  </si>
  <si>
    <t>Web Hosting</t>
  </si>
  <si>
    <t>Other OpEx related to office (printing &amp; Stationery)</t>
  </si>
  <si>
    <t xml:space="preserve">Travel </t>
  </si>
  <si>
    <t>Add more</t>
  </si>
  <si>
    <t>TOTAL RENT AND UTILITIES</t>
  </si>
  <si>
    <t>PRODUCT DEVELOPMENT / MGT</t>
  </si>
  <si>
    <t>Web Development</t>
  </si>
  <si>
    <t xml:space="preserve">AI </t>
  </si>
  <si>
    <t>Softwares/Web Hosting</t>
  </si>
  <si>
    <t>TOTAL PRODUCT DEVELOPMENT</t>
  </si>
  <si>
    <t xml:space="preserve">MARKETING </t>
  </si>
  <si>
    <t xml:space="preserve">Social Media Marketing </t>
  </si>
  <si>
    <t>SEO/ Blogs</t>
  </si>
  <si>
    <t xml:space="preserve">TOTAL MARKETING </t>
  </si>
  <si>
    <t>WITH 0 MONETIZATION</t>
  </si>
  <si>
    <t xml:space="preserve">AMOUNT </t>
  </si>
  <si>
    <t>Average Monthly Burn</t>
  </si>
  <si>
    <t>Cash Available (Capital)</t>
  </si>
  <si>
    <t xml:space="preserve">How many months  until cash will be burned totally without any revenues. </t>
  </si>
  <si>
    <t>SaaS</t>
  </si>
  <si>
    <t>Total Revenue from SaaS model</t>
  </si>
  <si>
    <t>Capital + Revenue</t>
  </si>
  <si>
    <t>How many months you have until cash will be burned totally in Saas Model</t>
  </si>
  <si>
    <t>WITH PREDICTED REVENUS</t>
  </si>
  <si>
    <t xml:space="preserve">Total Revenue from Predicted Sales </t>
  </si>
  <si>
    <t xml:space="preserve">Available Cash + Revenue </t>
  </si>
  <si>
    <t xml:space="preserve">How many months until cash will be burned based on available cash and predicted revenues. </t>
  </si>
  <si>
    <t>s</t>
  </si>
  <si>
    <t>Date</t>
  </si>
  <si>
    <t xml:space="preserve">TOTAL COST TO PRODUCE </t>
  </si>
  <si>
    <t>NET INCOME w FRANCHISE</t>
  </si>
  <si>
    <t>NET INCOME w/o FRANCHISE</t>
  </si>
  <si>
    <t>Cash at Bank</t>
  </si>
  <si>
    <t>Cash - Burn</t>
  </si>
  <si>
    <t>USD Rate =</t>
  </si>
  <si>
    <t>Capital</t>
  </si>
  <si>
    <t>PKR</t>
  </si>
  <si>
    <t>USD</t>
  </si>
  <si>
    <t>Capital Required In case of No Revenue</t>
  </si>
  <si>
    <t>Capital Required in Case Revenue Earned</t>
  </si>
  <si>
    <t>Your SaaS business revenue</t>
  </si>
  <si>
    <t>Monthly growth in sales</t>
  </si>
  <si>
    <t>Average revenue per client</t>
  </si>
  <si>
    <t>Metric</t>
  </si>
  <si>
    <t>Monthly Churn rate, %</t>
  </si>
  <si>
    <t>New trials (40% growth)</t>
  </si>
  <si>
    <t>Trial-to-paid conversion rate, %</t>
  </si>
  <si>
    <t>Lost customers (churn)</t>
  </si>
  <si>
    <t>Total lost customers cumulative (churn)</t>
  </si>
  <si>
    <t>New customers (purchased subscription)</t>
  </si>
  <si>
    <t>Total active customers cumulative</t>
  </si>
  <si>
    <t>MRR</t>
  </si>
  <si>
    <t>MRR month over month growth,%</t>
  </si>
  <si>
    <t>Total Revenue cumulative</t>
  </si>
  <si>
    <t>Average lifetime of customer in months</t>
  </si>
  <si>
    <t>Lifetime revenue per client</t>
  </si>
  <si>
    <t>Names</t>
  </si>
  <si>
    <t>CMS ID</t>
  </si>
  <si>
    <t>Danial Ahmad</t>
  </si>
  <si>
    <t>Muhammad Ahmed Mohsin</t>
  </si>
  <si>
    <t>Muhammad Ali Farooq</t>
  </si>
  <si>
    <t>Muhammad Umer</t>
  </si>
  <si>
    <t>Syeda Fatima Zahra</t>
  </si>
  <si>
    <t>Faculty Member</t>
  </si>
  <si>
    <t>Dr. Zunaira Saqib</t>
  </si>
  <si>
    <t>Class</t>
  </si>
  <si>
    <t>BEE 12-C</t>
  </si>
  <si>
    <t>GradCompass is an online platform designed to empower Pakistani students in their pursuit of graduate studies abroad. We offer a unique blend of AI-powered university comparison tools and personalized mentorship services to simplify the application process and maximize students' chances of success. By bridging the information gap and providing expert guidance, GradCompass helps students navigate the complexities of international graduate school applications with confidence.</t>
  </si>
  <si>
    <t>We project a large number of users during these months, i.e.,
when most graduate applications are open</t>
  </si>
  <si>
    <r>
      <t xml:space="preserve">GradCompass
</t>
    </r>
    <r>
      <rPr>
        <b/>
        <sz val="14"/>
        <color rgb="FF000000"/>
        <rFont val="Calibri"/>
        <family val="2"/>
        <scheme val="major"/>
      </rPr>
      <t xml:space="preserve">Financial Evaluation </t>
    </r>
    <r>
      <rPr>
        <sz val="14"/>
        <color rgb="FF000000"/>
        <rFont val="Calibri"/>
        <family val="2"/>
        <scheme val="major"/>
      </rPr>
      <t>(2 years)</t>
    </r>
  </si>
  <si>
    <t>Q22026</t>
  </si>
  <si>
    <t>Q22027</t>
  </si>
  <si>
    <t>Q22028</t>
  </si>
  <si>
    <t>Q22029</t>
  </si>
  <si>
    <t>Again, we project a large number of users during these months, i.e., when most graduate applications are open</t>
  </si>
  <si>
    <t>Seasonal Revenue Pattern</t>
  </si>
  <si>
    <t>HR and Other Costs</t>
  </si>
  <si>
    <t>The consistent HR and other costs suggest a stable operational cost structure, including salaries, office expenses, and marketing.</t>
  </si>
  <si>
    <t>Net Income</t>
  </si>
  <si>
    <t>Additional Strategies</t>
  </si>
  <si>
    <r>
      <t xml:space="preserve">• We will focus on optimizing our marketing efforts to maximize sales during the peak application season.
• We can explore strategies to diversify revenue streams beyond the traditional application season, such as offering additional services or expanding to other markets, could help mitigate seasonality.
• Continuously evaluating and optimizing </t>
    </r>
    <r>
      <rPr>
        <i/>
        <sz val="12"/>
        <color rgb="FF000000"/>
        <rFont val="Calibri"/>
        <family val="2"/>
      </rPr>
      <t>(such as our AI model)</t>
    </r>
    <r>
      <rPr>
        <sz val="12"/>
        <color rgb="FF000000"/>
        <rFont val="Calibri"/>
        <family val="2"/>
      </rPr>
      <t xml:space="preserve"> operational costs, particularly during the off-season, is crucial for improving profitability.</t>
    </r>
  </si>
  <si>
    <t>• We experience losses during the off-season due to lower revenue and consistent operational costs. This highlights the importance of efficiently managing costs during less active periods.
• Net income shows a significant increase during the peak application season, indicating profitability during the key demand period.</t>
  </si>
  <si>
    <t>• Total revenue and number of sales peak between July and December, aligning with the graduate application season for most universities worldwide. This is a strong indicator that GradCompass effectively targets the market during its peak demand period.
• Revenue and sales significantly decline between January and June, indicating a slower period for graduate applications. This suggests that the company's marketing and outreach strategies are effectively focused on the peak application season.</t>
  </si>
  <si>
    <t>Mentorship Hours (4 hours in base package)</t>
  </si>
  <si>
    <t>Essay Review</t>
  </si>
  <si>
    <t>AI Backend (Gemini 1.5 Pro)</t>
  </si>
  <si>
    <t>This assumes a conservative average of 4 mentorship hours per student, resulting in Rs 12,000 from mentorship fees; Rs 3,000 (from Google AI's API costs) nets us around ~250k words; which is a highly generous amount for a projected generation of 100 university comparisons by the user; and lastly, Rs 7,000 for essay review service.</t>
  </si>
  <si>
    <r>
      <t xml:space="preserve">The price point is strategically positioned to reflect the value proposition of </t>
    </r>
    <r>
      <rPr>
        <b/>
        <sz val="12"/>
        <color rgb="FF000000"/>
        <rFont val="Calibri"/>
        <family val="2"/>
      </rPr>
      <t>GradCompass</t>
    </r>
    <r>
      <rPr>
        <sz val="12"/>
        <color rgb="FF000000"/>
        <rFont val="Calibri"/>
        <family val="2"/>
      </rPr>
      <t xml:space="preserve">. It factors in the costs of AI usage, mentorship, platform maintenance, and business development, while remaining competitive within the educational consulting market.
We </t>
    </r>
    <r>
      <rPr>
        <b/>
        <sz val="12"/>
        <color rgb="FF000000"/>
        <rFont val="Calibri"/>
        <family val="2"/>
      </rPr>
      <t>justify</t>
    </r>
    <r>
      <rPr>
        <sz val="12"/>
        <color rgb="FF000000"/>
        <rFont val="Calibri"/>
        <family val="2"/>
      </rPr>
      <t xml:space="preserve"> this price by our comprehensive offering, which is:
• Unlimited AI-powered university comparisons
• Personalized mentorship: Providing expert guidance and support throughout the application process, increasing their chances of success.
• Convenience and accessibility: Offering a one-stop shop for all graduate application needs.</t>
    </r>
  </si>
  <si>
    <t>• This projection reflects an increase in average mentorship hours student, as brand awareness and trust in GradCompass grow. As GradCompass establishes itself and demonstrates value, students are likely to invest more in personalized mentorship to enhance their application competitiveness.
• We set Rs 8,000 / hr for additional mentorship hours; assuming an average increase of mentorship hours from 4 to 5.5; additional Rs 12,000 is generated in revenue.</t>
  </si>
  <si>
    <t>Why?</t>
  </si>
  <si>
    <t>This funding will enable GradCompass to accelerate its growth, expand its reach, and further solidify its position as the leading platform for graduate school applications. We believe that by investing in these key initiatives, we can empower a greater number of students to achieve their academic aspirations and make a meaningful impact on the world.</t>
  </si>
  <si>
    <t>Impact of Funding</t>
  </si>
  <si>
    <r>
      <t xml:space="preserve">Funding Need: </t>
    </r>
    <r>
      <rPr>
        <sz val="18"/>
        <color rgb="FF0070C0"/>
        <rFont val="Calibri"/>
        <family val="2"/>
        <scheme val="major"/>
      </rPr>
      <t>USD 3500</t>
    </r>
  </si>
  <si>
    <r>
      <t xml:space="preserve">To achieve the ambitious vision of GradCompass, we require funding to support the following key initiatives:
• </t>
    </r>
    <r>
      <rPr>
        <b/>
        <sz val="14"/>
        <color rgb="FF000000"/>
        <rFont val="Calibri"/>
        <family val="2"/>
        <scheme val="major"/>
      </rPr>
      <t>Expand the Database;</t>
    </r>
    <r>
      <rPr>
        <sz val="14"/>
        <color rgb="FF000000"/>
        <rFont val="Calibri"/>
        <family val="2"/>
        <scheme val="major"/>
      </rPr>
      <t xml:space="preserve"> apt. funding would allow us to increase the number of universities and programs included in the comparison tool, providing students with a wider range of options.
</t>
    </r>
    <r>
      <rPr>
        <b/>
        <sz val="14"/>
        <color rgb="FF000000"/>
        <rFont val="Calibri"/>
        <family val="2"/>
        <scheme val="major"/>
      </rPr>
      <t xml:space="preserve">• Refine Algorithm: </t>
    </r>
    <r>
      <rPr>
        <sz val="14"/>
        <color rgb="FF000000"/>
        <rFont val="Calibri"/>
        <family val="2"/>
        <scheme val="major"/>
      </rPr>
      <t xml:space="preserve">We will be able to enhance the AI algorithm to deliver more accurate and insightful comparisons, further personalizing the experience for students.
</t>
    </r>
    <r>
      <rPr>
        <b/>
        <sz val="14"/>
        <color rgb="FF000000"/>
        <rFont val="Calibri"/>
        <family val="2"/>
        <scheme val="major"/>
      </rPr>
      <t xml:space="preserve">• Onboard Diverse Expertise: </t>
    </r>
    <r>
      <rPr>
        <sz val="14"/>
        <color rgb="FF000000"/>
        <rFont val="Calibri"/>
        <family val="2"/>
        <scheme val="major"/>
      </rPr>
      <t xml:space="preserve">We'll also be able to recruit mentors from diverse backgrounds, including international students, alumni, and industry professionals, to provide a comprehensive range of perspectives and guidance.
• </t>
    </r>
    <r>
      <rPr>
        <b/>
        <sz val="14"/>
        <color rgb="FF000000"/>
        <rFont val="Calibri"/>
        <family val="2"/>
        <scheme val="major"/>
      </rPr>
      <t xml:space="preserve">Target Specific Audiences: </t>
    </r>
    <r>
      <rPr>
        <sz val="14"/>
        <color rgb="FF000000"/>
        <rFont val="Calibri"/>
        <family val="2"/>
        <scheme val="major"/>
      </rPr>
      <t xml:space="preserve">Developing targeted marketing campaigns is crucial to the success of our business; we must be able to reach our primary audience of Pakistani students aspiring to pursue graduate studies abroad.
</t>
    </r>
    <r>
      <rPr>
        <b/>
        <sz val="14"/>
        <color rgb="FF000000"/>
        <rFont val="Calibri"/>
        <family val="2"/>
        <scheme val="major"/>
      </rPr>
      <t>• Utilize Multiple Channels:</t>
    </r>
    <r>
      <rPr>
        <sz val="14"/>
        <color rgb="FF000000"/>
        <rFont val="Calibri"/>
        <family val="2"/>
        <scheme val="major"/>
      </rPr>
      <t xml:space="preserve"> We can leverage a mix of online and offline marketing channels, including social media, email campaigns, university partnerships, and student events.
</t>
    </r>
    <r>
      <rPr>
        <b/>
        <sz val="14"/>
        <color rgb="FF000000"/>
        <rFont val="Calibri"/>
        <family val="2"/>
        <scheme val="major"/>
      </rPr>
      <t>• Measure Campaign Effectiveness:</t>
    </r>
    <r>
      <rPr>
        <sz val="14"/>
        <color rgb="FF000000"/>
        <rFont val="Calibri"/>
        <family val="2"/>
        <scheme val="major"/>
      </rPr>
      <t xml:space="preserve"> To reinforce our marketing strategies, we'll need to implement tracking and analytics to measure the effectiveness of marketing campaigns and optimize future initiatives.</t>
    </r>
  </si>
  <si>
    <r>
      <rPr>
        <b/>
        <sz val="14"/>
        <color rgb="FF000000"/>
        <rFont val="Calibri"/>
        <family val="2"/>
        <scheme val="major"/>
      </rPr>
      <t xml:space="preserve">• Improve Platform Security: </t>
    </r>
    <r>
      <rPr>
        <sz val="14"/>
        <color rgb="FF000000"/>
        <rFont val="Calibri"/>
        <family val="2"/>
        <scheme val="major"/>
      </rPr>
      <t>Being very personal info sensitive, i.e., we expect students to upload their CVs and SOPs on our platform, our security measures must not be compromised at any cost; user data must be protected to ensure a safe and reliable experience.
•</t>
    </r>
    <r>
      <rPr>
        <b/>
        <sz val="14"/>
        <color rgb="FF000000"/>
        <rFont val="Calibri"/>
        <family val="2"/>
        <scheme val="major"/>
      </rPr>
      <t xml:space="preserve"> Scale for Growth: </t>
    </r>
    <r>
      <rPr>
        <sz val="14"/>
        <color rgb="FF000000"/>
        <rFont val="Calibri"/>
        <family val="2"/>
        <scheme val="major"/>
      </rPr>
      <t xml:space="preserve">Thinking about the future; we should invest in technology infrastructure that can support future growth and increased user traffic.
</t>
    </r>
    <r>
      <rPr>
        <b/>
        <sz val="14"/>
        <color rgb="FF000000"/>
        <rFont val="Calibri"/>
        <family val="2"/>
        <scheme val="major"/>
      </rPr>
      <t xml:space="preserve">• Optimize Performance: </t>
    </r>
    <r>
      <rPr>
        <sz val="14"/>
        <color rgb="FF000000"/>
        <rFont val="Calibri"/>
        <family val="2"/>
        <scheme val="major"/>
      </rPr>
      <t>Essential optimizations must be implemented to ensure a seamless and efficient user experience.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</si>
</sst>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Rs]#,##0"/>
    <numFmt numFmtId="165" formatCode="m/d/yyyy"/>
    <numFmt numFmtId="166" formatCode="[$-409]mmmm\ d\,\ yyyy"/>
    <numFmt numFmtId="167" formatCode="m/d/yy"/>
    <numFmt numFmtId="168" formatCode="_(&quot;$&quot;* #,##0.00_);_(&quot;$&quot;* \(#,##0.00\);_(&quot;$&quot;* &quot;-&quot;??_);_(@_)"/>
    <numFmt numFmtId="169" formatCode="_-&quot;$&quot;* #,##0.00_-;\-&quot;$&quot;* #,##0.00_-;_-&quot;$&quot;* &quot;-&quot;??_-;_-@"/>
    <numFmt numFmtId="170" formatCode="0.0"/>
  </numFmts>
  <fonts count="33" x14ac:knownFonts="1">
    <font>
      <sz val="12"/>
      <color rgb="FF000000"/>
      <name val="Calibri"/>
      <scheme val="minor"/>
    </font>
    <font>
      <b/>
      <sz val="12"/>
      <color rgb="FF000000"/>
      <name val="Calibri"/>
    </font>
    <font>
      <b/>
      <sz val="12"/>
      <color theme="1"/>
      <name val="Calibri"/>
    </font>
    <font>
      <b/>
      <sz val="14"/>
      <color rgb="FFFFFFFF"/>
      <name val="Calibri"/>
    </font>
    <font>
      <sz val="12"/>
      <color rgb="FF000000"/>
      <name val="Calibri"/>
    </font>
    <font>
      <b/>
      <sz val="14"/>
      <color rgb="FF000000"/>
      <name val="Calibri"/>
    </font>
    <font>
      <sz val="12"/>
      <color theme="1"/>
      <name val="Calibri"/>
    </font>
    <font>
      <b/>
      <sz val="10"/>
      <color rgb="FF000000"/>
      <name val="Arial"/>
    </font>
    <font>
      <b/>
      <sz val="14"/>
      <color theme="0"/>
      <name val="Calibri"/>
    </font>
    <font>
      <b/>
      <sz val="10"/>
      <color rgb="FFFFFFFF"/>
      <name val="Arial"/>
    </font>
    <font>
      <sz val="12"/>
      <color theme="1"/>
      <name val="Calibri"/>
      <scheme val="minor"/>
    </font>
    <font>
      <b/>
      <sz val="16"/>
      <color rgb="FF000000"/>
      <name val="Calibri"/>
    </font>
    <font>
      <b/>
      <sz val="14"/>
      <color rgb="FF000000"/>
      <name val="Calibri"/>
      <family val="2"/>
      <scheme val="major"/>
    </font>
    <font>
      <sz val="14"/>
      <color rgb="FF000000"/>
      <name val="Calibri"/>
      <family val="2"/>
      <scheme val="major"/>
    </font>
    <font>
      <sz val="12"/>
      <color rgb="FF000000"/>
      <name val="Calibri"/>
      <family val="2"/>
      <scheme val="major"/>
    </font>
    <font>
      <b/>
      <sz val="12"/>
      <color rgb="FF000000"/>
      <name val="Calibri"/>
      <family val="2"/>
    </font>
    <font>
      <sz val="12"/>
      <color rgb="FF000000"/>
      <name val="Calibri"/>
      <family val="2"/>
    </font>
    <font>
      <b/>
      <sz val="13"/>
      <color rgb="FF000000"/>
      <name val="Calibri"/>
      <family val="2"/>
      <scheme val="major"/>
    </font>
    <font>
      <sz val="8"/>
      <name val="Calibri"/>
      <family val="2"/>
      <scheme val="minor"/>
    </font>
    <font>
      <b/>
      <sz val="10"/>
      <color rgb="FFFFFFFF"/>
      <name val="Arial"/>
      <family val="2"/>
    </font>
    <font>
      <sz val="12"/>
      <color rgb="FF000000"/>
      <name val="Calibri"/>
      <family val="2"/>
      <scheme val="minor"/>
    </font>
    <font>
      <i/>
      <sz val="12"/>
      <color rgb="FF000000"/>
      <name val="Calibri"/>
      <family val="2"/>
    </font>
    <font>
      <b/>
      <sz val="14"/>
      <color rgb="FFFFFFFF"/>
      <name val="Calibri"/>
      <family val="2"/>
    </font>
    <font>
      <b/>
      <sz val="18"/>
      <color theme="1"/>
      <name val="Calibri"/>
      <family val="2"/>
      <scheme val="major"/>
    </font>
    <font>
      <sz val="11"/>
      <color theme="1"/>
      <name val="Calibri"/>
      <family val="2"/>
      <scheme val="major"/>
    </font>
    <font>
      <sz val="12"/>
      <name val="Calibri"/>
      <family val="2"/>
      <scheme val="major"/>
    </font>
    <font>
      <sz val="12"/>
      <color theme="1"/>
      <name val="Calibri"/>
      <family val="2"/>
      <scheme val="major"/>
    </font>
    <font>
      <sz val="14"/>
      <color theme="1"/>
      <name val="Calibri"/>
      <family val="2"/>
      <scheme val="major"/>
    </font>
    <font>
      <b/>
      <sz val="14"/>
      <color theme="4"/>
      <name val="Calibri"/>
      <family val="2"/>
      <scheme val="major"/>
    </font>
    <font>
      <sz val="14"/>
      <color theme="4"/>
      <name val="Calibri"/>
      <family val="2"/>
      <scheme val="major"/>
    </font>
    <font>
      <b/>
      <sz val="16"/>
      <color rgb="FF000000"/>
      <name val="Calibri"/>
      <family val="2"/>
      <scheme val="major"/>
    </font>
    <font>
      <b/>
      <sz val="18"/>
      <color rgb="FF0070C0"/>
      <name val="Calibri"/>
      <family val="2"/>
      <scheme val="major"/>
    </font>
    <font>
      <sz val="18"/>
      <color rgb="FF0070C0"/>
      <name val="Calibri"/>
      <family val="2"/>
      <scheme val="major"/>
    </font>
  </fonts>
  <fills count="17">
    <fill>
      <patternFill patternType="none"/>
    </fill>
    <fill>
      <patternFill patternType="gray125"/>
    </fill>
    <fill>
      <patternFill patternType="solid">
        <fgColor theme="1"/>
        <bgColor theme="1"/>
      </patternFill>
    </fill>
    <fill>
      <patternFill patternType="solid">
        <fgColor rgb="FFC5E0B3"/>
        <bgColor rgb="FFC5E0B3"/>
      </patternFill>
    </fill>
    <fill>
      <patternFill patternType="solid">
        <fgColor theme="0"/>
        <bgColor theme="0"/>
      </patternFill>
    </fill>
    <fill>
      <patternFill patternType="solid">
        <fgColor rgb="FFF4CCCC"/>
        <bgColor rgb="FFF4CCCC"/>
      </patternFill>
    </fill>
    <fill>
      <patternFill patternType="solid">
        <fgColor rgb="FFDEEAF6"/>
        <bgColor rgb="FFDEEAF6"/>
      </patternFill>
    </fill>
    <fill>
      <patternFill patternType="solid">
        <fgColor rgb="FFD9D2E9"/>
        <bgColor rgb="FFD9D2E9"/>
      </patternFill>
    </fill>
    <fill>
      <patternFill patternType="solid">
        <fgColor rgb="FFFFE599"/>
        <bgColor rgb="FFFFE599"/>
      </patternFill>
    </fill>
    <fill>
      <patternFill patternType="solid">
        <fgColor rgb="FF2F5496"/>
        <bgColor rgb="FF2F5496"/>
      </patternFill>
    </fill>
    <fill>
      <patternFill patternType="solid">
        <fgColor rgb="FFFFF2CC"/>
        <bgColor rgb="FFFFF2CC"/>
      </patternFill>
    </fill>
    <fill>
      <patternFill patternType="solid">
        <fgColor rgb="FFD9EAD3"/>
        <bgColor rgb="FFD9EAD3"/>
      </patternFill>
    </fill>
    <fill>
      <patternFill patternType="solid">
        <fgColor rgb="FFD5A6BD"/>
        <bgColor rgb="FFD5A6BD"/>
      </patternFill>
    </fill>
    <fill>
      <patternFill patternType="solid">
        <fgColor rgb="FFEAD1DC"/>
        <bgColor rgb="FFEAD1DC"/>
      </patternFill>
    </fill>
    <fill>
      <patternFill patternType="solid">
        <fgColor rgb="FFFFFFFF"/>
        <bgColor rgb="FFFFFFFF"/>
      </patternFill>
    </fill>
    <fill>
      <patternFill patternType="solid">
        <fgColor theme="9" tint="0.59999389629810485"/>
        <bgColor indexed="64"/>
      </patternFill>
    </fill>
    <fill>
      <patternFill patternType="solid">
        <fgColor theme="5" tint="0.59999389629810485"/>
        <bgColor indexed="64"/>
      </patternFill>
    </fill>
  </fills>
  <borders count="50">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ck">
        <color rgb="FF000000"/>
      </right>
      <top style="thin">
        <color rgb="FF000000"/>
      </top>
      <bottom style="thin">
        <color rgb="FF000000"/>
      </bottom>
      <diagonal/>
    </border>
    <border>
      <left/>
      <right style="thick">
        <color rgb="FF000000"/>
      </right>
      <top style="thin">
        <color rgb="FF000000"/>
      </top>
      <bottom style="thin">
        <color rgb="FF000000"/>
      </bottom>
      <diagonal/>
    </border>
    <border>
      <left/>
      <right style="thick">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01">
    <xf numFmtId="0" fontId="0" fillId="0" borderId="0" xfId="0"/>
    <xf numFmtId="0" fontId="1" fillId="0" borderId="0" xfId="0" applyFont="1"/>
    <xf numFmtId="0" fontId="2" fillId="0" borderId="0" xfId="0" applyFont="1" applyAlignment="1">
      <alignment horizontal="center"/>
    </xf>
    <xf numFmtId="0" fontId="3" fillId="2" borderId="2" xfId="0" applyFont="1" applyFill="1" applyBorder="1"/>
    <xf numFmtId="0" fontId="4" fillId="0" borderId="0" xfId="0" applyFont="1"/>
    <xf numFmtId="0" fontId="5" fillId="0" borderId="3" xfId="0" applyFont="1" applyBorder="1" applyAlignment="1">
      <alignment wrapText="1"/>
    </xf>
    <xf numFmtId="0" fontId="1" fillId="0" borderId="3" xfId="0" applyFont="1" applyBorder="1"/>
    <xf numFmtId="0" fontId="6" fillId="0" borderId="0" xfId="0" applyFont="1" applyAlignment="1">
      <alignment wrapText="1"/>
    </xf>
    <xf numFmtId="0" fontId="1" fillId="3" borderId="3" xfId="0" applyFont="1" applyFill="1" applyBorder="1"/>
    <xf numFmtId="164" fontId="4" fillId="3" borderId="3" xfId="0" applyNumberFormat="1" applyFont="1" applyFill="1" applyBorder="1" applyAlignment="1">
      <alignment horizontal="left"/>
    </xf>
    <xf numFmtId="0" fontId="4" fillId="3" borderId="3" xfId="0" applyFont="1" applyFill="1" applyBorder="1"/>
    <xf numFmtId="0" fontId="1" fillId="4" borderId="3" xfId="0" applyFont="1" applyFill="1" applyBorder="1"/>
    <xf numFmtId="164" fontId="4" fillId="4" borderId="3" xfId="0" applyNumberFormat="1" applyFont="1" applyFill="1" applyBorder="1" applyAlignment="1">
      <alignment horizontal="left"/>
    </xf>
    <xf numFmtId="0" fontId="4" fillId="0" borderId="3" xfId="0" applyFont="1" applyBorder="1"/>
    <xf numFmtId="164" fontId="4" fillId="0" borderId="3" xfId="0" applyNumberFormat="1" applyFont="1" applyBorder="1" applyAlignment="1">
      <alignment horizontal="left"/>
    </xf>
    <xf numFmtId="0" fontId="1" fillId="5" borderId="3" xfId="0" applyFont="1" applyFill="1" applyBorder="1"/>
    <xf numFmtId="164" fontId="4" fillId="5" borderId="3" xfId="0" applyNumberFormat="1" applyFont="1" applyFill="1" applyBorder="1" applyAlignment="1">
      <alignment horizontal="left"/>
    </xf>
    <xf numFmtId="0" fontId="6" fillId="0" borderId="0" xfId="0" applyFont="1"/>
    <xf numFmtId="0" fontId="4" fillId="0" borderId="0" xfId="0" applyFont="1" applyAlignment="1">
      <alignment horizontal="right"/>
    </xf>
    <xf numFmtId="165" fontId="4" fillId="0" borderId="0" xfId="0" applyNumberFormat="1" applyFont="1"/>
    <xf numFmtId="165" fontId="6" fillId="0" borderId="0" xfId="0" applyNumberFormat="1" applyFont="1"/>
    <xf numFmtId="0" fontId="1" fillId="6" borderId="3" xfId="0" applyFont="1" applyFill="1" applyBorder="1"/>
    <xf numFmtId="17" fontId="7" fillId="6" borderId="3" xfId="0" applyNumberFormat="1" applyFont="1" applyFill="1" applyBorder="1" applyAlignment="1">
      <alignment horizontal="center"/>
    </xf>
    <xf numFmtId="164" fontId="1" fillId="3" borderId="3" xfId="0" applyNumberFormat="1" applyFont="1" applyFill="1" applyBorder="1" applyAlignment="1">
      <alignment horizontal="right"/>
    </xf>
    <xf numFmtId="0" fontId="4" fillId="6" borderId="3" xfId="0" applyFont="1" applyFill="1" applyBorder="1"/>
    <xf numFmtId="1" fontId="4" fillId="6" borderId="3" xfId="0" applyNumberFormat="1" applyFont="1" applyFill="1" applyBorder="1" applyAlignment="1">
      <alignment horizontal="right"/>
    </xf>
    <xf numFmtId="164" fontId="1" fillId="6" borderId="3" xfId="0" applyNumberFormat="1" applyFont="1" applyFill="1" applyBorder="1" applyAlignment="1">
      <alignment horizontal="right"/>
    </xf>
    <xf numFmtId="164" fontId="1" fillId="5" borderId="3" xfId="0" applyNumberFormat="1" applyFont="1" applyFill="1" applyBorder="1" applyAlignment="1">
      <alignment horizontal="right"/>
    </xf>
    <xf numFmtId="164" fontId="4" fillId="0" borderId="3" xfId="0" applyNumberFormat="1" applyFont="1" applyBorder="1" applyAlignment="1">
      <alignment horizontal="right"/>
    </xf>
    <xf numFmtId="164" fontId="1" fillId="0" borderId="0" xfId="0" applyNumberFormat="1" applyFont="1"/>
    <xf numFmtId="164" fontId="1" fillId="4" borderId="3" xfId="0" applyNumberFormat="1" applyFont="1" applyFill="1" applyBorder="1" applyAlignment="1">
      <alignment horizontal="right"/>
    </xf>
    <xf numFmtId="164" fontId="4" fillId="3" borderId="3" xfId="0" applyNumberFormat="1" applyFont="1" applyFill="1" applyBorder="1"/>
    <xf numFmtId="164" fontId="4" fillId="0" borderId="0" xfId="0" applyNumberFormat="1" applyFont="1"/>
    <xf numFmtId="0" fontId="1" fillId="7" borderId="3" xfId="0" applyFont="1" applyFill="1" applyBorder="1"/>
    <xf numFmtId="164" fontId="4" fillId="7" borderId="3" xfId="0" applyNumberFormat="1" applyFont="1" applyFill="1" applyBorder="1"/>
    <xf numFmtId="164" fontId="1" fillId="7" borderId="3" xfId="0" applyNumberFormat="1" applyFont="1" applyFill="1" applyBorder="1"/>
    <xf numFmtId="0" fontId="3" fillId="2" borderId="1" xfId="0" applyFont="1" applyFill="1" applyBorder="1"/>
    <xf numFmtId="0" fontId="8" fillId="2" borderId="1" xfId="0" applyFont="1" applyFill="1" applyBorder="1"/>
    <xf numFmtId="0" fontId="5" fillId="8" borderId="3" xfId="0" applyFont="1" applyFill="1" applyBorder="1"/>
    <xf numFmtId="0" fontId="7" fillId="6" borderId="4" xfId="0" applyFont="1" applyFill="1" applyBorder="1"/>
    <xf numFmtId="0" fontId="7" fillId="6" borderId="5" xfId="0" applyFont="1" applyFill="1" applyBorder="1"/>
    <xf numFmtId="0" fontId="7" fillId="6" borderId="6" xfId="0" applyFont="1" applyFill="1" applyBorder="1"/>
    <xf numFmtId="17" fontId="7" fillId="0" borderId="7" xfId="0" applyNumberFormat="1" applyFont="1" applyBorder="1" applyAlignment="1">
      <alignment horizontal="center"/>
    </xf>
    <xf numFmtId="17" fontId="9" fillId="9" borderId="5" xfId="0" applyNumberFormat="1" applyFont="1" applyFill="1" applyBorder="1" applyAlignment="1">
      <alignment horizontal="center"/>
    </xf>
    <xf numFmtId="0" fontId="4" fillId="0" borderId="8" xfId="0" applyFont="1" applyBorder="1"/>
    <xf numFmtId="3" fontId="4" fillId="0" borderId="0" xfId="0" applyNumberFormat="1" applyFont="1"/>
    <xf numFmtId="9" fontId="4" fillId="0" borderId="0" xfId="0" applyNumberFormat="1" applyFont="1"/>
    <xf numFmtId="164" fontId="4" fillId="0" borderId="0" xfId="0" applyNumberFormat="1" applyFont="1" applyAlignment="1">
      <alignment horizontal="right"/>
    </xf>
    <xf numFmtId="166" fontId="4" fillId="0" borderId="0" xfId="0" applyNumberFormat="1" applyFont="1"/>
    <xf numFmtId="164" fontId="4" fillId="6" borderId="1" xfId="0" applyNumberFormat="1" applyFont="1" applyFill="1" applyBorder="1"/>
    <xf numFmtId="166" fontId="10" fillId="0" borderId="0" xfId="0" applyNumberFormat="1" applyFont="1"/>
    <xf numFmtId="0" fontId="1" fillId="8" borderId="4" xfId="0" applyFont="1" applyFill="1" applyBorder="1"/>
    <xf numFmtId="164" fontId="1" fillId="8" borderId="5" xfId="0" applyNumberFormat="1" applyFont="1" applyFill="1" applyBorder="1"/>
    <xf numFmtId="0" fontId="1" fillId="8" borderId="5" xfId="0" applyFont="1" applyFill="1" applyBorder="1"/>
    <xf numFmtId="0" fontId="1" fillId="0" borderId="9" xfId="0" applyFont="1" applyBorder="1"/>
    <xf numFmtId="3" fontId="1" fillId="0" borderId="10" xfId="0" applyNumberFormat="1" applyFont="1" applyBorder="1"/>
    <xf numFmtId="0" fontId="4" fillId="0" borderId="10" xfId="0" applyFont="1" applyBorder="1"/>
    <xf numFmtId="0" fontId="4" fillId="6" borderId="5" xfId="0" applyFont="1" applyFill="1" applyBorder="1"/>
    <xf numFmtId="0" fontId="1" fillId="8" borderId="11" xfId="0" applyFont="1" applyFill="1" applyBorder="1"/>
    <xf numFmtId="164" fontId="1" fillId="8" borderId="1" xfId="0" applyNumberFormat="1" applyFont="1" applyFill="1" applyBorder="1"/>
    <xf numFmtId="0" fontId="1" fillId="8" borderId="1" xfId="0" applyFont="1" applyFill="1" applyBorder="1"/>
    <xf numFmtId="166" fontId="1" fillId="8" borderId="1" xfId="0" applyNumberFormat="1" applyFont="1" applyFill="1" applyBorder="1"/>
    <xf numFmtId="0" fontId="11" fillId="8" borderId="3" xfId="0" applyFont="1" applyFill="1" applyBorder="1"/>
    <xf numFmtId="0" fontId="4" fillId="8" borderId="3" xfId="0" applyFont="1" applyFill="1" applyBorder="1"/>
    <xf numFmtId="0" fontId="1" fillId="8" borderId="3" xfId="0" applyFont="1" applyFill="1" applyBorder="1" applyAlignment="1">
      <alignment horizontal="right"/>
    </xf>
    <xf numFmtId="0" fontId="5" fillId="6" borderId="3" xfId="0" applyFont="1" applyFill="1" applyBorder="1"/>
    <xf numFmtId="164" fontId="4" fillId="6" borderId="3" xfId="0" applyNumberFormat="1" applyFont="1" applyFill="1" applyBorder="1"/>
    <xf numFmtId="49" fontId="5" fillId="6" borderId="3" xfId="0" applyNumberFormat="1" applyFont="1" applyFill="1" applyBorder="1" applyAlignment="1">
      <alignment wrapText="1"/>
    </xf>
    <xf numFmtId="1" fontId="4" fillId="6" borderId="3" xfId="0" applyNumberFormat="1" applyFont="1" applyFill="1" applyBorder="1"/>
    <xf numFmtId="1" fontId="1" fillId="6" borderId="3" xfId="0" applyNumberFormat="1" applyFont="1" applyFill="1" applyBorder="1"/>
    <xf numFmtId="0" fontId="11" fillId="6" borderId="12" xfId="0" applyFont="1" applyFill="1" applyBorder="1"/>
    <xf numFmtId="0" fontId="4" fillId="6" borderId="13" xfId="0" applyFont="1" applyFill="1" applyBorder="1"/>
    <xf numFmtId="0" fontId="4" fillId="6" borderId="14" xfId="0" applyFont="1" applyFill="1" applyBorder="1"/>
    <xf numFmtId="0" fontId="5" fillId="6" borderId="11" xfId="0" applyFont="1" applyFill="1" applyBorder="1"/>
    <xf numFmtId="164" fontId="4" fillId="6" borderId="15" xfId="0" applyNumberFormat="1" applyFont="1" applyFill="1" applyBorder="1"/>
    <xf numFmtId="49" fontId="5" fillId="6" borderId="16" xfId="0" applyNumberFormat="1" applyFont="1" applyFill="1" applyBorder="1" applyAlignment="1">
      <alignment wrapText="1"/>
    </xf>
    <xf numFmtId="1" fontId="4" fillId="6" borderId="17" xfId="0" applyNumberFormat="1" applyFont="1" applyFill="1" applyBorder="1"/>
    <xf numFmtId="1" fontId="4" fillId="6" borderId="18" xfId="0" applyNumberFormat="1" applyFont="1" applyFill="1" applyBorder="1"/>
    <xf numFmtId="0" fontId="11" fillId="3" borderId="3" xfId="0" applyFont="1" applyFill="1" applyBorder="1"/>
    <xf numFmtId="0" fontId="1" fillId="3" borderId="3" xfId="0" applyFont="1" applyFill="1" applyBorder="1" applyAlignment="1">
      <alignment horizontal="right"/>
    </xf>
    <xf numFmtId="0" fontId="5" fillId="6" borderId="3" xfId="0" applyFont="1" applyFill="1" applyBorder="1" applyAlignment="1">
      <alignment wrapText="1"/>
    </xf>
    <xf numFmtId="0" fontId="1" fillId="6" borderId="19" xfId="0" applyFont="1" applyFill="1" applyBorder="1"/>
    <xf numFmtId="17" fontId="7" fillId="6" borderId="5" xfId="0" applyNumberFormat="1" applyFont="1" applyFill="1" applyBorder="1" applyAlignment="1">
      <alignment horizontal="center"/>
    </xf>
    <xf numFmtId="17" fontId="7" fillId="6" borderId="20" xfId="0" applyNumberFormat="1" applyFont="1" applyFill="1" applyBorder="1" applyAlignment="1">
      <alignment horizontal="center"/>
    </xf>
    <xf numFmtId="17" fontId="7" fillId="6" borderId="17" xfId="0" applyNumberFormat="1" applyFont="1" applyFill="1" applyBorder="1" applyAlignment="1">
      <alignment horizontal="center"/>
    </xf>
    <xf numFmtId="17" fontId="7" fillId="6" borderId="21" xfId="0" applyNumberFormat="1" applyFont="1" applyFill="1" applyBorder="1" applyAlignment="1">
      <alignment horizontal="center"/>
    </xf>
    <xf numFmtId="0" fontId="6" fillId="10" borderId="22" xfId="0" applyFont="1" applyFill="1" applyBorder="1"/>
    <xf numFmtId="164" fontId="6" fillId="10" borderId="1" xfId="0" applyNumberFormat="1" applyFont="1" applyFill="1" applyBorder="1"/>
    <xf numFmtId="164" fontId="6" fillId="10" borderId="22" xfId="0" applyNumberFormat="1" applyFont="1" applyFill="1" applyBorder="1"/>
    <xf numFmtId="0" fontId="2" fillId="10" borderId="22" xfId="0" applyFont="1" applyFill="1" applyBorder="1"/>
    <xf numFmtId="164" fontId="2" fillId="10" borderId="1" xfId="0" applyNumberFormat="1" applyFont="1" applyFill="1" applyBorder="1"/>
    <xf numFmtId="164" fontId="2" fillId="10" borderId="22" xfId="0" applyNumberFormat="1" applyFont="1" applyFill="1" applyBorder="1"/>
    <xf numFmtId="0" fontId="6" fillId="11" borderId="22" xfId="0" applyFont="1" applyFill="1" applyBorder="1"/>
    <xf numFmtId="164" fontId="6" fillId="11" borderId="1" xfId="0" applyNumberFormat="1" applyFont="1" applyFill="1" applyBorder="1"/>
    <xf numFmtId="164" fontId="6" fillId="11" borderId="22" xfId="0" applyNumberFormat="1" applyFont="1" applyFill="1" applyBorder="1"/>
    <xf numFmtId="0" fontId="2" fillId="11" borderId="22" xfId="0" applyFont="1" applyFill="1" applyBorder="1"/>
    <xf numFmtId="164" fontId="2" fillId="11" borderId="1" xfId="0" applyNumberFormat="1" applyFont="1" applyFill="1" applyBorder="1"/>
    <xf numFmtId="164" fontId="2" fillId="11" borderId="22" xfId="0" applyNumberFormat="1" applyFont="1" applyFill="1" applyBorder="1"/>
    <xf numFmtId="0" fontId="2" fillId="5" borderId="22" xfId="0" applyFont="1" applyFill="1" applyBorder="1"/>
    <xf numFmtId="164" fontId="2" fillId="5" borderId="1" xfId="0" applyNumberFormat="1" applyFont="1" applyFill="1" applyBorder="1"/>
    <xf numFmtId="164" fontId="2" fillId="5" borderId="22" xfId="0" applyNumberFormat="1" applyFont="1" applyFill="1" applyBorder="1"/>
    <xf numFmtId="0" fontId="2" fillId="12" borderId="22" xfId="0" applyFont="1" applyFill="1" applyBorder="1"/>
    <xf numFmtId="164" fontId="2" fillId="12" borderId="1" xfId="0" applyNumberFormat="1" applyFont="1" applyFill="1" applyBorder="1"/>
    <xf numFmtId="164" fontId="2" fillId="12" borderId="22" xfId="0" applyNumberFormat="1" applyFont="1" applyFill="1" applyBorder="1"/>
    <xf numFmtId="164" fontId="6" fillId="0" borderId="0" xfId="0" applyNumberFormat="1" applyFont="1"/>
    <xf numFmtId="10" fontId="6" fillId="0" borderId="0" xfId="0" applyNumberFormat="1" applyFont="1"/>
    <xf numFmtId="0" fontId="5" fillId="0" borderId="26" xfId="0" applyFont="1" applyBorder="1"/>
    <xf numFmtId="0" fontId="4" fillId="0" borderId="27" xfId="0" applyFont="1" applyBorder="1"/>
    <xf numFmtId="0" fontId="4" fillId="6" borderId="11" xfId="0" applyFont="1" applyFill="1" applyBorder="1"/>
    <xf numFmtId="10" fontId="4" fillId="6" borderId="15" xfId="0" applyNumberFormat="1" applyFont="1" applyFill="1" applyBorder="1"/>
    <xf numFmtId="0" fontId="4" fillId="6" borderId="16" xfId="0" applyFont="1" applyFill="1" applyBorder="1"/>
    <xf numFmtId="169" fontId="4" fillId="6" borderId="18" xfId="0" applyNumberFormat="1" applyFont="1" applyFill="1" applyBorder="1"/>
    <xf numFmtId="0" fontId="1" fillId="6" borderId="4" xfId="0" applyFont="1" applyFill="1" applyBorder="1"/>
    <xf numFmtId="17" fontId="7" fillId="6" borderId="4" xfId="0" applyNumberFormat="1" applyFont="1" applyFill="1" applyBorder="1" applyAlignment="1">
      <alignment horizontal="center"/>
    </xf>
    <xf numFmtId="17" fontId="7" fillId="6" borderId="6" xfId="0" applyNumberFormat="1" applyFont="1" applyFill="1" applyBorder="1" applyAlignment="1">
      <alignment horizontal="center"/>
    </xf>
    <xf numFmtId="0" fontId="4" fillId="0" borderId="26" xfId="0" applyFont="1" applyBorder="1"/>
    <xf numFmtId="170" fontId="4" fillId="0" borderId="28" xfId="0" applyNumberFormat="1" applyFont="1" applyBorder="1"/>
    <xf numFmtId="170" fontId="4" fillId="0" borderId="27" xfId="0" applyNumberFormat="1" applyFont="1" applyBorder="1"/>
    <xf numFmtId="170" fontId="4" fillId="0" borderId="0" xfId="0" applyNumberFormat="1" applyFont="1"/>
    <xf numFmtId="170" fontId="4" fillId="0" borderId="29" xfId="0" applyNumberFormat="1" applyFont="1" applyBorder="1"/>
    <xf numFmtId="170" fontId="4" fillId="6" borderId="1" xfId="0" applyNumberFormat="1" applyFont="1" applyFill="1" applyBorder="1"/>
    <xf numFmtId="0" fontId="4" fillId="14" borderId="1" xfId="0" applyFont="1" applyFill="1" applyBorder="1"/>
    <xf numFmtId="1" fontId="4" fillId="0" borderId="0" xfId="0" applyNumberFormat="1" applyFont="1"/>
    <xf numFmtId="1" fontId="4" fillId="0" borderId="29" xfId="0" applyNumberFormat="1" applyFont="1" applyBorder="1"/>
    <xf numFmtId="169" fontId="4" fillId="6" borderId="1" xfId="0" applyNumberFormat="1" applyFont="1" applyFill="1" applyBorder="1"/>
    <xf numFmtId="169" fontId="4" fillId="6" borderId="15" xfId="0" applyNumberFormat="1" applyFont="1" applyFill="1" applyBorder="1"/>
    <xf numFmtId="10" fontId="4" fillId="0" borderId="0" xfId="0" applyNumberFormat="1" applyFont="1"/>
    <xf numFmtId="10" fontId="4" fillId="0" borderId="29" xfId="0" applyNumberFormat="1" applyFont="1" applyBorder="1"/>
    <xf numFmtId="169" fontId="4" fillId="6" borderId="17" xfId="0" applyNumberFormat="1" applyFont="1" applyFill="1" applyBorder="1"/>
    <xf numFmtId="0" fontId="14" fillId="0" borderId="0" xfId="0" applyFont="1"/>
    <xf numFmtId="0" fontId="15" fillId="0" borderId="3" xfId="0" applyFont="1" applyBorder="1"/>
    <xf numFmtId="0" fontId="4" fillId="0" borderId="3" xfId="0" applyFont="1" applyBorder="1" applyAlignment="1">
      <alignment vertical="center"/>
    </xf>
    <xf numFmtId="0" fontId="16" fillId="3" borderId="3" xfId="0" applyFont="1" applyFill="1" applyBorder="1" applyAlignment="1">
      <alignment horizontal="left" vertical="center" wrapText="1"/>
    </xf>
    <xf numFmtId="0" fontId="16" fillId="3" borderId="3" xfId="0" applyFont="1" applyFill="1" applyBorder="1" applyAlignment="1">
      <alignment vertical="center" wrapText="1"/>
    </xf>
    <xf numFmtId="0" fontId="15" fillId="3" borderId="3" xfId="0" applyFont="1" applyFill="1" applyBorder="1"/>
    <xf numFmtId="0" fontId="17" fillId="16" borderId="30" xfId="0" applyFont="1" applyFill="1" applyBorder="1" applyAlignment="1">
      <alignment horizontal="center" vertical="center"/>
    </xf>
    <xf numFmtId="0" fontId="17" fillId="16" borderId="31" xfId="0" applyFont="1" applyFill="1" applyBorder="1" applyAlignment="1">
      <alignment horizontal="center" vertical="center"/>
    </xf>
    <xf numFmtId="0" fontId="14" fillId="0" borderId="32" xfId="0" applyFont="1" applyBorder="1" applyAlignment="1">
      <alignment vertical="center"/>
    </xf>
    <xf numFmtId="0" fontId="14" fillId="0" borderId="33" xfId="0" applyFont="1" applyBorder="1" applyAlignment="1">
      <alignment vertical="center"/>
    </xf>
    <xf numFmtId="0" fontId="14" fillId="0" borderId="34" xfId="0" applyFont="1" applyBorder="1" applyAlignment="1">
      <alignment horizontal="center" vertical="center"/>
    </xf>
    <xf numFmtId="0" fontId="14" fillId="0" borderId="32" xfId="0" applyFont="1" applyBorder="1" applyAlignment="1">
      <alignment horizontal="center" vertical="center"/>
    </xf>
    <xf numFmtId="0" fontId="14" fillId="0" borderId="33" xfId="0" applyFont="1" applyBorder="1" applyAlignment="1">
      <alignment horizontal="center" vertical="center"/>
    </xf>
    <xf numFmtId="14" fontId="14" fillId="0" borderId="35" xfId="0" applyNumberFormat="1" applyFont="1" applyBorder="1" applyAlignment="1">
      <alignment horizontal="center" vertical="center"/>
    </xf>
    <xf numFmtId="17" fontId="19" fillId="9" borderId="5" xfId="0" applyNumberFormat="1" applyFont="1" applyFill="1" applyBorder="1" applyAlignment="1">
      <alignment horizontal="center"/>
    </xf>
    <xf numFmtId="17" fontId="7" fillId="6" borderId="36" xfId="0" applyNumberFormat="1" applyFont="1" applyFill="1" applyBorder="1" applyAlignment="1">
      <alignment horizontal="center"/>
    </xf>
    <xf numFmtId="0" fontId="15" fillId="15" borderId="38" xfId="0" applyFont="1" applyFill="1" applyBorder="1" applyAlignment="1">
      <alignment horizontal="center" vertical="center" wrapText="1"/>
    </xf>
    <xf numFmtId="0" fontId="15" fillId="15" borderId="38" xfId="0" applyFont="1" applyFill="1" applyBorder="1" applyAlignment="1">
      <alignment horizontal="center" vertical="center"/>
    </xf>
    <xf numFmtId="0" fontId="16" fillId="0" borderId="39" xfId="0" applyFont="1" applyBorder="1" applyAlignment="1">
      <alignment vertical="top" wrapText="1"/>
    </xf>
    <xf numFmtId="0" fontId="15" fillId="15" borderId="40" xfId="0" applyFont="1" applyFill="1" applyBorder="1" applyAlignment="1">
      <alignment horizontal="center" vertical="center"/>
    </xf>
    <xf numFmtId="0" fontId="15" fillId="15" borderId="41" xfId="0" applyFont="1" applyFill="1" applyBorder="1" applyAlignment="1">
      <alignment horizontal="center" vertical="center"/>
    </xf>
    <xf numFmtId="0" fontId="20" fillId="0" borderId="34" xfId="0" applyFont="1" applyBorder="1" applyAlignment="1">
      <alignment vertical="top" wrapText="1"/>
    </xf>
    <xf numFmtId="0" fontId="16" fillId="0" borderId="35" xfId="0" applyFont="1" applyBorder="1" applyAlignment="1">
      <alignment vertical="top" wrapText="1"/>
    </xf>
    <xf numFmtId="0" fontId="5" fillId="0" borderId="42" xfId="0" applyFont="1" applyBorder="1" applyAlignment="1">
      <alignment wrapText="1"/>
    </xf>
    <xf numFmtId="0" fontId="1" fillId="0" borderId="43" xfId="0" applyFont="1" applyBorder="1"/>
    <xf numFmtId="0" fontId="15" fillId="0" borderId="44" xfId="0" applyFont="1" applyBorder="1"/>
    <xf numFmtId="164" fontId="4" fillId="0" borderId="45" xfId="0" applyNumberFormat="1" applyFont="1" applyBorder="1" applyAlignment="1">
      <alignment horizontal="left"/>
    </xf>
    <xf numFmtId="0" fontId="1" fillId="5" borderId="46" xfId="0" applyFont="1" applyFill="1" applyBorder="1"/>
    <xf numFmtId="164" fontId="4" fillId="5" borderId="47" xfId="0" applyNumberFormat="1" applyFont="1" applyFill="1" applyBorder="1" applyAlignment="1">
      <alignment horizontal="left"/>
    </xf>
    <xf numFmtId="0" fontId="22"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6" fillId="0" borderId="11" xfId="0" applyFont="1" applyBorder="1" applyAlignment="1">
      <alignment wrapText="1"/>
    </xf>
    <xf numFmtId="0" fontId="6" fillId="0" borderId="1" xfId="0" applyFont="1" applyBorder="1" applyAlignment="1">
      <alignment wrapText="1"/>
    </xf>
    <xf numFmtId="0" fontId="4" fillId="0" borderId="11" xfId="0" applyFont="1" applyBorder="1"/>
    <xf numFmtId="0" fontId="4" fillId="0" borderId="1" xfId="0" applyFont="1" applyBorder="1"/>
    <xf numFmtId="0" fontId="26" fillId="0" borderId="3" xfId="0" applyFont="1" applyBorder="1" applyAlignment="1">
      <alignment horizontal="center"/>
    </xf>
    <xf numFmtId="0" fontId="27" fillId="0" borderId="3" xfId="0" applyFont="1" applyBorder="1"/>
    <xf numFmtId="3" fontId="28" fillId="0" borderId="3" xfId="0" applyNumberFormat="1" applyFont="1" applyBorder="1" applyAlignment="1">
      <alignment horizontal="center" vertical="center"/>
    </xf>
    <xf numFmtId="0" fontId="27" fillId="0" borderId="3" xfId="0" applyFont="1" applyBorder="1" applyAlignment="1">
      <alignment wrapText="1"/>
    </xf>
    <xf numFmtId="4" fontId="29" fillId="0" borderId="3" xfId="0" applyNumberFormat="1" applyFont="1" applyBorder="1" applyAlignment="1">
      <alignment horizontal="center" vertical="center"/>
    </xf>
    <xf numFmtId="3" fontId="23" fillId="0" borderId="3" xfId="0" applyNumberFormat="1" applyFont="1" applyBorder="1" applyAlignment="1">
      <alignment horizontal="center"/>
    </xf>
    <xf numFmtId="167" fontId="26" fillId="0" borderId="0" xfId="0" applyNumberFormat="1" applyFont="1"/>
    <xf numFmtId="0" fontId="24" fillId="0" borderId="25" xfId="0" applyFont="1" applyBorder="1"/>
    <xf numFmtId="0" fontId="27" fillId="0" borderId="0" xfId="0" applyFont="1"/>
    <xf numFmtId="0" fontId="12" fillId="15" borderId="48" xfId="0" applyFont="1" applyFill="1" applyBorder="1" applyAlignment="1">
      <alignment horizontal="center" vertical="center"/>
    </xf>
    <xf numFmtId="0" fontId="30" fillId="15" borderId="38" xfId="0" applyFont="1" applyFill="1" applyBorder="1" applyAlignment="1">
      <alignment horizontal="center" vertical="center"/>
    </xf>
    <xf numFmtId="0" fontId="31" fillId="0" borderId="38" xfId="0" applyFont="1" applyBorder="1" applyAlignment="1">
      <alignment horizontal="center" vertical="center"/>
    </xf>
    <xf numFmtId="0" fontId="13" fillId="15" borderId="30" xfId="0" applyFont="1" applyFill="1" applyBorder="1" applyAlignment="1">
      <alignment horizontal="center" vertical="center" wrapText="1"/>
    </xf>
    <xf numFmtId="0" fontId="13" fillId="15" borderId="31" xfId="0" applyFont="1" applyFill="1" applyBorder="1" applyAlignment="1">
      <alignment horizontal="center" vertical="center"/>
    </xf>
    <xf numFmtId="0" fontId="14" fillId="0" borderId="32" xfId="0" applyFont="1" applyBorder="1" applyAlignment="1">
      <alignment horizontal="left" vertical="center" wrapText="1"/>
    </xf>
    <xf numFmtId="0" fontId="14" fillId="0" borderId="33" xfId="0" applyFont="1" applyBorder="1" applyAlignment="1">
      <alignment horizontal="left" vertical="center" wrapText="1"/>
    </xf>
    <xf numFmtId="0" fontId="14" fillId="0" borderId="34" xfId="0" applyFont="1" applyBorder="1" applyAlignment="1">
      <alignment horizontal="center" vertical="center"/>
    </xf>
    <xf numFmtId="0" fontId="14" fillId="0" borderId="35" xfId="0" applyFont="1" applyBorder="1" applyAlignment="1">
      <alignment horizontal="center" vertical="center"/>
    </xf>
    <xf numFmtId="0" fontId="14" fillId="0" borderId="34" xfId="0" applyFont="1" applyBorder="1" applyAlignment="1">
      <alignment horizontal="center" vertical="center" wrapText="1"/>
    </xf>
    <xf numFmtId="0" fontId="14" fillId="0" borderId="35" xfId="0" applyFont="1" applyBorder="1" applyAlignment="1">
      <alignment horizontal="center" vertical="center" wrapText="1"/>
    </xf>
    <xf numFmtId="165" fontId="15" fillId="15" borderId="30" xfId="0" applyNumberFormat="1" applyFont="1" applyFill="1" applyBorder="1" applyAlignment="1">
      <alignment horizontal="center" vertical="center" wrapText="1"/>
    </xf>
    <xf numFmtId="165" fontId="15" fillId="15" borderId="37" xfId="0" applyNumberFormat="1" applyFont="1" applyFill="1" applyBorder="1" applyAlignment="1">
      <alignment horizontal="center" vertical="center" wrapText="1"/>
    </xf>
    <xf numFmtId="165" fontId="15" fillId="15" borderId="31" xfId="0" applyNumberFormat="1" applyFont="1" applyFill="1" applyBorder="1" applyAlignment="1">
      <alignment horizontal="center" vertical="center" wrapText="1"/>
    </xf>
    <xf numFmtId="0" fontId="4" fillId="0" borderId="0" xfId="0" applyFont="1" applyAlignment="1">
      <alignment horizontal="left" wrapText="1"/>
    </xf>
    <xf numFmtId="0" fontId="0" fillId="0" borderId="0" xfId="0"/>
    <xf numFmtId="168" fontId="24" fillId="0" borderId="23" xfId="0" applyNumberFormat="1" applyFont="1" applyBorder="1" applyAlignment="1">
      <alignment horizontal="center"/>
    </xf>
    <xf numFmtId="0" fontId="25" fillId="0" borderId="24" xfId="0" applyFont="1" applyBorder="1"/>
    <xf numFmtId="3" fontId="28" fillId="0" borderId="23" xfId="0" applyNumberFormat="1" applyFont="1" applyBorder="1" applyAlignment="1">
      <alignment horizontal="center" vertical="center"/>
    </xf>
    <xf numFmtId="4" fontId="29" fillId="0" borderId="23" xfId="0" applyNumberFormat="1" applyFont="1" applyBorder="1" applyAlignment="1">
      <alignment horizontal="center" vertical="center"/>
    </xf>
    <xf numFmtId="0" fontId="24" fillId="0" borderId="26" xfId="0" applyFont="1" applyBorder="1"/>
    <xf numFmtId="0" fontId="25" fillId="0" borderId="27" xfId="0" applyFont="1" applyBorder="1"/>
    <xf numFmtId="0" fontId="24" fillId="0" borderId="0" xfId="0" applyFont="1"/>
    <xf numFmtId="0" fontId="14" fillId="0" borderId="0" xfId="0" applyFont="1"/>
    <xf numFmtId="0" fontId="22" fillId="2" borderId="1" xfId="0" applyFont="1" applyFill="1" applyBorder="1" applyAlignment="1">
      <alignment horizontal="center"/>
    </xf>
    <xf numFmtId="0" fontId="13" fillId="0" borderId="39" xfId="0" applyFont="1" applyBorder="1" applyAlignment="1">
      <alignment vertical="top" wrapText="1"/>
    </xf>
    <xf numFmtId="0" fontId="13" fillId="0" borderId="49" xfId="0" applyFont="1" applyBorder="1" applyAlignment="1">
      <alignment vertical="top" wrapText="1"/>
    </xf>
    <xf numFmtId="0" fontId="27" fillId="13" borderId="3" xfId="0" applyFont="1" applyFill="1" applyBorder="1"/>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Loss/Profit over 2 years</c:v>
          </c:tx>
          <c:spPr>
            <a:ln w="38100" cap="rnd" cmpd="sng" algn="ctr">
              <a:solidFill>
                <a:schemeClr val="tx1"/>
              </a:solidFill>
              <a:prstDash val="solid"/>
              <a:round/>
            </a:ln>
            <a:effectLst/>
          </c:spPr>
          <c:marker>
            <c:symbol val="circle"/>
            <c:size val="7"/>
            <c:spPr>
              <a:solidFill>
                <a:schemeClr val="accent1"/>
              </a:solidFill>
              <a:ln w="44450" cap="flat" cmpd="sng" algn="ctr">
                <a:solidFill>
                  <a:schemeClr val="accent1"/>
                </a:solidFill>
                <a:prstDash val="solid"/>
                <a:round/>
              </a:ln>
              <a:effectLst/>
            </c:spPr>
          </c:marker>
          <c:cat>
            <c:numRef>
              <c:f>'COGS and Sales'!$C$11:$AA$11</c:f>
              <c:numCache>
                <c:formatCode>mmm\-yy</c:formatCode>
                <c:ptCount val="25"/>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pt idx="13">
                  <c:v>45901</c:v>
                </c:pt>
                <c:pt idx="14">
                  <c:v>45931</c:v>
                </c:pt>
                <c:pt idx="15">
                  <c:v>45962</c:v>
                </c:pt>
                <c:pt idx="16">
                  <c:v>45992</c:v>
                </c:pt>
                <c:pt idx="17">
                  <c:v>46023</c:v>
                </c:pt>
                <c:pt idx="18">
                  <c:v>46054</c:v>
                </c:pt>
                <c:pt idx="19">
                  <c:v>46082</c:v>
                </c:pt>
                <c:pt idx="20">
                  <c:v>46113</c:v>
                </c:pt>
                <c:pt idx="21">
                  <c:v>46143</c:v>
                </c:pt>
                <c:pt idx="22">
                  <c:v>46174</c:v>
                </c:pt>
                <c:pt idx="23">
                  <c:v>46204</c:v>
                </c:pt>
                <c:pt idx="24">
                  <c:v>46235</c:v>
                </c:pt>
              </c:numCache>
            </c:numRef>
          </c:cat>
          <c:val>
            <c:numRef>
              <c:f>'COGS and Sales'!$B$29:$AA$29</c:f>
              <c:numCache>
                <c:formatCode>[$Rs]#,##0</c:formatCode>
                <c:ptCount val="26"/>
                <c:pt idx="0">
                  <c:v>-205833.33333333337</c:v>
                </c:pt>
                <c:pt idx="1">
                  <c:v>-429583.33333333343</c:v>
                </c:pt>
                <c:pt idx="2">
                  <c:v>-578333.33333333349</c:v>
                </c:pt>
                <c:pt idx="3">
                  <c:v>-687500.00000000023</c:v>
                </c:pt>
                <c:pt idx="4">
                  <c:v>-706666.66666666698</c:v>
                </c:pt>
                <c:pt idx="5">
                  <c:v>-560833.33333333372</c:v>
                </c:pt>
                <c:pt idx="6">
                  <c:v>294499.99999999953</c:v>
                </c:pt>
                <c:pt idx="7">
                  <c:v>525833.33333333279</c:v>
                </c:pt>
                <c:pt idx="8">
                  <c:v>796166.66666666605</c:v>
                </c:pt>
                <c:pt idx="9">
                  <c:v>910499.9999999993</c:v>
                </c:pt>
                <c:pt idx="10">
                  <c:v>1161333.3333333326</c:v>
                </c:pt>
                <c:pt idx="11">
                  <c:v>1139166.6666666658</c:v>
                </c:pt>
                <c:pt idx="12">
                  <c:v>1058499.9999999991</c:v>
                </c:pt>
                <c:pt idx="13">
                  <c:v>919333.33333333232</c:v>
                </c:pt>
                <c:pt idx="14">
                  <c:v>936166.66666666558</c:v>
                </c:pt>
                <c:pt idx="15">
                  <c:v>1225999.9999999988</c:v>
                </c:pt>
                <c:pt idx="16">
                  <c:v>1827833.3333333321</c:v>
                </c:pt>
                <c:pt idx="17">
                  <c:v>2390666.6666666651</c:v>
                </c:pt>
                <c:pt idx="18">
                  <c:v>2719499.9999999981</c:v>
                </c:pt>
                <c:pt idx="19">
                  <c:v>2736333.3333333312</c:v>
                </c:pt>
                <c:pt idx="20">
                  <c:v>2792166.6666666642</c:v>
                </c:pt>
                <c:pt idx="21">
                  <c:v>2769999.9999999972</c:v>
                </c:pt>
                <c:pt idx="22">
                  <c:v>2864833.3333333302</c:v>
                </c:pt>
                <c:pt idx="23">
                  <c:v>2803666.6666666633</c:v>
                </c:pt>
                <c:pt idx="24">
                  <c:v>2820499.9999999963</c:v>
                </c:pt>
                <c:pt idx="25">
                  <c:v>2798333.3333333293</c:v>
                </c:pt>
              </c:numCache>
            </c:numRef>
          </c:val>
          <c:smooth val="0"/>
          <c:extLst>
            <c:ext xmlns:c16="http://schemas.microsoft.com/office/drawing/2014/chart" uri="{C3380CC4-5D6E-409C-BE32-E72D297353CC}">
              <c16:uniqueId val="{00000000-A580-4F29-B162-77D32E0142C2}"/>
            </c:ext>
          </c:extLst>
        </c:ser>
        <c:dLbls>
          <c:showLegendKey val="0"/>
          <c:showVal val="0"/>
          <c:showCatName val="0"/>
          <c:showSerName val="0"/>
          <c:showPercent val="0"/>
          <c:showBubbleSize val="0"/>
        </c:dLbls>
        <c:marker val="1"/>
        <c:smooth val="0"/>
        <c:axId val="1513934572"/>
        <c:axId val="1086369364"/>
      </c:lineChart>
      <c:dateAx>
        <c:axId val="1513934572"/>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solidFill>
                    <a:latin typeface="+mj-lt"/>
                    <a:ea typeface="Cambria" panose="02040503050406030204" pitchFamily="18" charset="0"/>
                    <a:cs typeface="CMU Serif" panose="02000603000000000000" pitchFamily="2" charset="0"/>
                  </a:defRPr>
                </a:pPr>
                <a:endParaRPr lang="en-001"/>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j-lt"/>
                  <a:ea typeface="Cambria" panose="02040503050406030204" pitchFamily="18" charset="0"/>
                  <a:cs typeface="CMU Serif" panose="02000603000000000000" pitchFamily="2" charset="0"/>
                </a:defRPr>
              </a:pPr>
              <a:endParaRPr lang="en-001"/>
            </a:p>
          </c:txPr>
        </c:title>
        <c:numFmt formatCode="mmm\-yy"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j-lt"/>
                <a:ea typeface="Cambria" panose="02040503050406030204" pitchFamily="18" charset="0"/>
                <a:cs typeface="CMU Serif" panose="02000603000000000000" pitchFamily="2" charset="0"/>
              </a:defRPr>
            </a:pPr>
            <a:endParaRPr lang="en-001"/>
          </a:p>
        </c:txPr>
        <c:crossAx val="1086369364"/>
        <c:crosses val="autoZero"/>
        <c:auto val="1"/>
        <c:lblOffset val="100"/>
        <c:baseTimeUnit val="months"/>
      </c:dateAx>
      <c:valAx>
        <c:axId val="1086369364"/>
        <c:scaling>
          <c:orientation val="minMax"/>
        </c:scaling>
        <c:delete val="0"/>
        <c:axPos val="l"/>
        <c:minorGridlines>
          <c:spPr>
            <a:ln w="6350" cap="flat" cmpd="sng" algn="ctr">
              <a:noFill/>
              <a:prstDash val="solid"/>
              <a:round/>
            </a:ln>
            <a:effectLst>
              <a:glow>
                <a:schemeClr val="accent1">
                  <a:alpha val="40000"/>
                </a:schemeClr>
              </a:glow>
            </a:effectLst>
          </c:spPr>
        </c:minorGridlines>
        <c:title>
          <c:tx>
            <c:rich>
              <a:bodyPr rot="-5400000" spcFirstLastPara="1" vertOverflow="ellipsis" vert="horz" wrap="square" anchor="ctr" anchorCtr="1"/>
              <a:lstStyle/>
              <a:p>
                <a:pPr>
                  <a:defRPr sz="1050" b="1" i="0" u="none" strike="noStrike" kern="1200" baseline="0">
                    <a:solidFill>
                      <a:schemeClr val="tx1"/>
                    </a:solidFill>
                    <a:latin typeface="+mj-lt"/>
                    <a:ea typeface="Cambria" panose="02040503050406030204" pitchFamily="18" charset="0"/>
                    <a:cs typeface="CMU Serif" panose="02000603000000000000" pitchFamily="2" charset="0"/>
                  </a:defRPr>
                </a:pPr>
                <a:endParaRPr lang="en-001"/>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solidFill>
                  <a:latin typeface="+mj-lt"/>
                  <a:ea typeface="Cambria" panose="02040503050406030204" pitchFamily="18" charset="0"/>
                  <a:cs typeface="CMU Serif" panose="02000603000000000000" pitchFamily="2" charset="0"/>
                </a:defRPr>
              </a:pPr>
              <a:endParaRPr lang="en-001"/>
            </a:p>
          </c:txPr>
        </c:title>
        <c:numFmt formatCode="[$Rs]#,##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Cambria Math" panose="02040503050406030204" pitchFamily="18" charset="0"/>
                <a:ea typeface="Cambria Math" panose="02040503050406030204" pitchFamily="18" charset="0"/>
                <a:cs typeface="CMU Serif" panose="02000603000000000000" pitchFamily="2" charset="0"/>
              </a:defRPr>
            </a:pPr>
            <a:endParaRPr lang="en-001"/>
          </a:p>
        </c:txPr>
        <c:crossAx val="1513934572"/>
        <c:crosses val="autoZero"/>
        <c:crossBetween val="between"/>
      </c:valAx>
      <c:spPr>
        <a:solidFill>
          <a:schemeClr val="bg1"/>
        </a:solidFill>
        <a:ln>
          <a:noFill/>
        </a:ln>
        <a:effectLst/>
      </c:spPr>
    </c:plotArea>
    <c:legend>
      <c:legendPos val="t"/>
      <c:overlay val="0"/>
      <c:spPr>
        <a:noFill/>
        <a:ln>
          <a:noFill/>
        </a:ln>
        <a:effectLst/>
      </c:spPr>
      <c:txPr>
        <a:bodyPr rot="0" spcFirstLastPara="1" vertOverflow="ellipsis" vert="horz" wrap="square" anchor="ctr" anchorCtr="1"/>
        <a:lstStyle/>
        <a:p>
          <a:pPr rtl="0">
            <a:defRPr sz="1600" b="1" i="0" u="none" strike="noStrike" kern="1200" baseline="0">
              <a:solidFill>
                <a:schemeClr val="tx1"/>
              </a:solidFill>
              <a:latin typeface="+mj-lt"/>
              <a:ea typeface="Cambria" panose="02040503050406030204" pitchFamily="18" charset="0"/>
              <a:cs typeface="CMU Serif" panose="02000603000000000000" pitchFamily="2" charset="0"/>
            </a:defRPr>
          </a:pPr>
          <a:endParaRPr lang="en-001"/>
        </a:p>
      </c:txPr>
    </c:legend>
    <c:plotVisOnly val="1"/>
    <c:dispBlanksAs val="zero"/>
    <c:showDLblsOverMax val="1"/>
  </c:chart>
  <c:spPr>
    <a:solidFill>
      <a:schemeClr val="bg1"/>
    </a:solidFill>
    <a:ln w="6350" cap="flat" cmpd="sng" algn="ctr">
      <a:solidFill>
        <a:schemeClr val="tx1">
          <a:tint val="75000"/>
        </a:schemeClr>
      </a:solidFill>
      <a:prstDash val="solid"/>
      <a:round/>
    </a:ln>
    <a:effectLst/>
  </c:spPr>
  <c:txPr>
    <a:bodyPr/>
    <a:lstStyle/>
    <a:p>
      <a:pPr>
        <a:defRPr sz="1050">
          <a:latin typeface="+mj-lt"/>
          <a:ea typeface="Cambria" panose="02040503050406030204" pitchFamily="18" charset="0"/>
          <a:cs typeface="CMU Serif" panose="02000603000000000000" pitchFamily="2" charset="0"/>
        </a:defRPr>
      </a:pPr>
      <a:endParaRPr lang="en-001"/>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v>Total Loss/Profit over 2 years</c:v>
          </c:tx>
          <c:spPr>
            <a:solidFill>
              <a:schemeClr val="accent6">
                <a:lumMod val="60000"/>
                <a:lumOff val="40000"/>
              </a:schemeClr>
            </a:solidFill>
            <a:ln w="12700">
              <a:solidFill>
                <a:schemeClr val="tx1"/>
              </a:solidFill>
            </a:ln>
            <a:effectLst/>
          </c:spPr>
          <c:invertIfNegative val="0"/>
          <c:cat>
            <c:numRef>
              <c:f>'COGS and Sales'!$C$11:$AA$11</c:f>
              <c:numCache>
                <c:formatCode>mmm\-yy</c:formatCode>
                <c:ptCount val="25"/>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pt idx="13">
                  <c:v>45901</c:v>
                </c:pt>
                <c:pt idx="14">
                  <c:v>45931</c:v>
                </c:pt>
                <c:pt idx="15">
                  <c:v>45962</c:v>
                </c:pt>
                <c:pt idx="16">
                  <c:v>45992</c:v>
                </c:pt>
                <c:pt idx="17">
                  <c:v>46023</c:v>
                </c:pt>
                <c:pt idx="18">
                  <c:v>46054</c:v>
                </c:pt>
                <c:pt idx="19">
                  <c:v>46082</c:v>
                </c:pt>
                <c:pt idx="20">
                  <c:v>46113</c:v>
                </c:pt>
                <c:pt idx="21">
                  <c:v>46143</c:v>
                </c:pt>
                <c:pt idx="22">
                  <c:v>46174</c:v>
                </c:pt>
                <c:pt idx="23">
                  <c:v>46204</c:v>
                </c:pt>
                <c:pt idx="24">
                  <c:v>46235</c:v>
                </c:pt>
              </c:numCache>
            </c:numRef>
          </c:cat>
          <c:val>
            <c:numRef>
              <c:f>'COGS and Sales'!$B$29:$AA$29</c:f>
              <c:numCache>
                <c:formatCode>[$Rs]#,##0</c:formatCode>
                <c:ptCount val="26"/>
                <c:pt idx="0">
                  <c:v>-205833.33333333337</c:v>
                </c:pt>
                <c:pt idx="1">
                  <c:v>-429583.33333333343</c:v>
                </c:pt>
                <c:pt idx="2">
                  <c:v>-578333.33333333349</c:v>
                </c:pt>
                <c:pt idx="3">
                  <c:v>-687500.00000000023</c:v>
                </c:pt>
                <c:pt idx="4">
                  <c:v>-706666.66666666698</c:v>
                </c:pt>
                <c:pt idx="5">
                  <c:v>-560833.33333333372</c:v>
                </c:pt>
                <c:pt idx="6">
                  <c:v>294499.99999999953</c:v>
                </c:pt>
                <c:pt idx="7">
                  <c:v>525833.33333333279</c:v>
                </c:pt>
                <c:pt idx="8">
                  <c:v>796166.66666666605</c:v>
                </c:pt>
                <c:pt idx="9">
                  <c:v>910499.9999999993</c:v>
                </c:pt>
                <c:pt idx="10">
                  <c:v>1161333.3333333326</c:v>
                </c:pt>
                <c:pt idx="11">
                  <c:v>1139166.6666666658</c:v>
                </c:pt>
                <c:pt idx="12">
                  <c:v>1058499.9999999991</c:v>
                </c:pt>
                <c:pt idx="13">
                  <c:v>919333.33333333232</c:v>
                </c:pt>
                <c:pt idx="14">
                  <c:v>936166.66666666558</c:v>
                </c:pt>
                <c:pt idx="15">
                  <c:v>1225999.9999999988</c:v>
                </c:pt>
                <c:pt idx="16">
                  <c:v>1827833.3333333321</c:v>
                </c:pt>
                <c:pt idx="17">
                  <c:v>2390666.6666666651</c:v>
                </c:pt>
                <c:pt idx="18">
                  <c:v>2719499.9999999981</c:v>
                </c:pt>
                <c:pt idx="19">
                  <c:v>2736333.3333333312</c:v>
                </c:pt>
                <c:pt idx="20">
                  <c:v>2792166.6666666642</c:v>
                </c:pt>
                <c:pt idx="21">
                  <c:v>2769999.9999999972</c:v>
                </c:pt>
                <c:pt idx="22">
                  <c:v>2864833.3333333302</c:v>
                </c:pt>
                <c:pt idx="23">
                  <c:v>2803666.6666666633</c:v>
                </c:pt>
                <c:pt idx="24">
                  <c:v>2820499.9999999963</c:v>
                </c:pt>
                <c:pt idx="25">
                  <c:v>2798333.3333333293</c:v>
                </c:pt>
              </c:numCache>
            </c:numRef>
          </c:val>
          <c:extLst>
            <c:ext xmlns:c16="http://schemas.microsoft.com/office/drawing/2014/chart" uri="{C3380CC4-5D6E-409C-BE32-E72D297353CC}">
              <c16:uniqueId val="{00000000-13CA-4844-BAB9-040880F764A5}"/>
            </c:ext>
          </c:extLst>
        </c:ser>
        <c:dLbls>
          <c:showLegendKey val="0"/>
          <c:showVal val="0"/>
          <c:showCatName val="0"/>
          <c:showSerName val="0"/>
          <c:showPercent val="0"/>
          <c:showBubbleSize val="0"/>
        </c:dLbls>
        <c:gapWidth val="150"/>
        <c:overlap val="100"/>
        <c:axId val="1513934572"/>
        <c:axId val="1086369364"/>
      </c:barChart>
      <c:dateAx>
        <c:axId val="1513934572"/>
        <c:scaling>
          <c:orientation val="minMax"/>
        </c:scaling>
        <c:delete val="0"/>
        <c:axPos val="b"/>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n-001"/>
              </a:p>
            </c:rich>
          </c:tx>
          <c:overlay val="0"/>
          <c:spPr>
            <a:noFill/>
            <a:ln>
              <a:noFill/>
            </a:ln>
            <a:effectLst/>
          </c:spPr>
          <c:txPr>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n-001"/>
            </a:p>
          </c:txPr>
        </c:title>
        <c:numFmt formatCode="mmm\-yy"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100" b="0" i="0" u="none" strike="noStrike" kern="1200" baseline="0">
                <a:solidFill>
                  <a:srgbClr val="000000"/>
                </a:solidFill>
                <a:latin typeface="+mj-lt"/>
                <a:ea typeface="+mn-ea"/>
                <a:cs typeface="+mn-cs"/>
              </a:defRPr>
            </a:pPr>
            <a:endParaRPr lang="en-001"/>
          </a:p>
        </c:txPr>
        <c:crossAx val="1086369364"/>
        <c:crosses val="autoZero"/>
        <c:auto val="1"/>
        <c:lblOffset val="100"/>
        <c:baseTimeUnit val="months"/>
      </c:dateAx>
      <c:valAx>
        <c:axId val="1086369364"/>
        <c:scaling>
          <c:orientation val="minMax"/>
        </c:scaling>
        <c:delete val="0"/>
        <c:axPos val="l"/>
        <c:minorGridlines>
          <c:spPr>
            <a:ln w="6350" cap="flat" cmpd="sng" algn="ctr">
              <a:solidFill>
                <a:srgbClr val="CCCCCC">
                  <a:alpha val="0"/>
                </a:srgbClr>
              </a:solidFill>
              <a:prstDash val="solid"/>
              <a:round/>
            </a:ln>
            <a:effectLst/>
          </c:spPr>
        </c:minorGridlines>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n-001"/>
              </a:p>
            </c:rich>
          </c:tx>
          <c:overlay val="0"/>
          <c:spPr>
            <a:noFill/>
            <a:ln>
              <a:noFill/>
            </a:ln>
            <a:effectLst/>
          </c:spPr>
          <c:txPr>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n-001"/>
            </a:p>
          </c:txPr>
        </c:title>
        <c:numFmt formatCode="[$Rs]#,##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lvl="0">
              <a:defRPr sz="1100" b="0" i="0" u="none" strike="noStrike" kern="1200" baseline="0">
                <a:solidFill>
                  <a:srgbClr val="000000"/>
                </a:solidFill>
                <a:latin typeface="Cambria Math" panose="02040503050406030204" pitchFamily="18" charset="0"/>
                <a:ea typeface="Cambria Math" panose="02040503050406030204" pitchFamily="18" charset="0"/>
                <a:cs typeface="+mn-cs"/>
              </a:defRPr>
            </a:pPr>
            <a:endParaRPr lang="en-001"/>
          </a:p>
        </c:txPr>
        <c:crossAx val="1513934572"/>
        <c:crosses val="autoZero"/>
        <c:crossBetween val="between"/>
      </c:valAx>
      <c:spPr>
        <a:solidFill>
          <a:schemeClr val="bg1"/>
        </a:solidFill>
        <a:ln>
          <a:noFill/>
        </a:ln>
        <a:effectLst/>
      </c:spPr>
    </c:plotArea>
    <c:legend>
      <c:legendPos val="t"/>
      <c:legendEntry>
        <c:idx val="0"/>
        <c:txPr>
          <a:bodyPr rot="0" spcFirstLastPara="1" vertOverflow="ellipsis" vert="horz" wrap="square" anchor="ctr" anchorCtr="1"/>
          <a:lstStyle/>
          <a:p>
            <a:pPr lvl="0">
              <a:defRPr sz="1400" b="1" i="0" u="none" strike="noStrike" kern="1200" baseline="0">
                <a:solidFill>
                  <a:srgbClr val="1A1A1A"/>
                </a:solidFill>
                <a:latin typeface="+mn-lt"/>
                <a:ea typeface="+mn-ea"/>
                <a:cs typeface="+mn-cs"/>
              </a:defRPr>
            </a:pPr>
            <a:endParaRPr lang="en-001"/>
          </a:p>
        </c:txPr>
      </c:legendEntry>
      <c:overlay val="0"/>
      <c:spPr>
        <a:noFill/>
        <a:ln>
          <a:noFill/>
        </a:ln>
        <a:effectLst/>
      </c:spPr>
      <c:txPr>
        <a:bodyPr rot="0" spcFirstLastPara="1" vertOverflow="ellipsis" vert="horz" wrap="square" anchor="ctr" anchorCtr="1"/>
        <a:lstStyle/>
        <a:p>
          <a:pPr lvl="0">
            <a:defRPr sz="1000" b="0" i="0" u="none" strike="noStrike" kern="1200" baseline="0">
              <a:solidFill>
                <a:srgbClr val="1A1A1A"/>
              </a:solidFill>
              <a:latin typeface="+mn-lt"/>
              <a:ea typeface="+mn-ea"/>
              <a:cs typeface="+mn-cs"/>
            </a:defRPr>
          </a:pPr>
          <a:endParaRPr lang="en-001"/>
        </a:p>
      </c:txPr>
    </c:legend>
    <c:plotVisOnly val="1"/>
    <c:dispBlanksAs val="zero"/>
    <c:showDLblsOverMax val="1"/>
  </c:chart>
  <c:spPr>
    <a:solidFill>
      <a:schemeClr val="bg1"/>
    </a:solidFill>
    <a:ln w="6350" cap="flat" cmpd="sng" algn="ctr">
      <a:solidFill>
        <a:schemeClr val="tx1">
          <a:tint val="75000"/>
        </a:schemeClr>
      </a:solidFill>
      <a:prstDash val="solid"/>
      <a:round/>
    </a:ln>
    <a:effectLst/>
  </c:spPr>
  <c:txPr>
    <a:bodyPr/>
    <a:lstStyle/>
    <a:p>
      <a:pPr>
        <a:defRPr/>
      </a:pPr>
      <a:endParaRPr lang="en-001"/>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000000"/>
                </a:solidFill>
                <a:latin typeface="Verdana"/>
              </a:defRPr>
            </a:pPr>
            <a:r>
              <a:rPr lang="en-US" b="1" i="0">
                <a:solidFill>
                  <a:srgbClr val="000000"/>
                </a:solidFill>
                <a:latin typeface="Verdana"/>
              </a:rPr>
              <a:t>Monthly Revenue vs. Total Expenses</a:t>
            </a:r>
          </a:p>
        </c:rich>
      </c:tx>
      <c:overlay val="0"/>
    </c:title>
    <c:autoTitleDeleted val="0"/>
    <c:plotArea>
      <c:layout/>
      <c:barChart>
        <c:barDir val="col"/>
        <c:grouping val="stacked"/>
        <c:varyColors val="1"/>
        <c:ser>
          <c:idx val="0"/>
          <c:order val="0"/>
          <c:tx>
            <c:v>HR and Salaries </c:v>
          </c:tx>
          <c:spPr>
            <a:solidFill>
              <a:srgbClr val="9900FF"/>
            </a:solidFill>
            <a:ln cmpd="sng">
              <a:solidFill>
                <a:srgbClr val="000000"/>
              </a:solidFill>
            </a:ln>
          </c:spPr>
          <c:invertIfNegative val="1"/>
          <c:cat>
            <c:numRef>
              <c:f>'COGS and Sales'!$B$11:$AA$11</c:f>
              <c:numCache>
                <c:formatCode>mmm\-yy</c:formatCode>
                <c:ptCount val="26"/>
                <c:pt idx="0">
                  <c:v>45474</c:v>
                </c:pt>
                <c:pt idx="1">
                  <c:v>45505</c:v>
                </c:pt>
                <c:pt idx="2">
                  <c:v>45536</c:v>
                </c:pt>
                <c:pt idx="3">
                  <c:v>45566</c:v>
                </c:pt>
                <c:pt idx="4">
                  <c:v>45597</c:v>
                </c:pt>
                <c:pt idx="5">
                  <c:v>45627</c:v>
                </c:pt>
                <c:pt idx="6">
                  <c:v>45658</c:v>
                </c:pt>
                <c:pt idx="7">
                  <c:v>45689</c:v>
                </c:pt>
                <c:pt idx="8">
                  <c:v>45717</c:v>
                </c:pt>
                <c:pt idx="9">
                  <c:v>45748</c:v>
                </c:pt>
                <c:pt idx="10">
                  <c:v>45778</c:v>
                </c:pt>
                <c:pt idx="11">
                  <c:v>45809</c:v>
                </c:pt>
                <c:pt idx="12">
                  <c:v>45839</c:v>
                </c:pt>
                <c:pt idx="13">
                  <c:v>45870</c:v>
                </c:pt>
                <c:pt idx="14">
                  <c:v>45901</c:v>
                </c:pt>
                <c:pt idx="15">
                  <c:v>45931</c:v>
                </c:pt>
                <c:pt idx="16">
                  <c:v>45962</c:v>
                </c:pt>
                <c:pt idx="17">
                  <c:v>45992</c:v>
                </c:pt>
                <c:pt idx="18">
                  <c:v>46023</c:v>
                </c:pt>
                <c:pt idx="19">
                  <c:v>46054</c:v>
                </c:pt>
                <c:pt idx="20">
                  <c:v>46082</c:v>
                </c:pt>
                <c:pt idx="21">
                  <c:v>46113</c:v>
                </c:pt>
                <c:pt idx="22">
                  <c:v>46143</c:v>
                </c:pt>
                <c:pt idx="23">
                  <c:v>46174</c:v>
                </c:pt>
                <c:pt idx="24">
                  <c:v>46204</c:v>
                </c:pt>
                <c:pt idx="25">
                  <c:v>46235</c:v>
                </c:pt>
              </c:numCache>
            </c:numRef>
          </c:cat>
          <c:val>
            <c:numRef>
              <c:f>('Salaries and Other Costs'!$G$44:$I$44,'Salaries and Other Costs'!$K$44:$M$44,'Salaries and Other Costs'!$O$44:$Q$44,'Salaries and Other Costs'!$S$44:$U$44,'Salaries and Other Costs'!$W$44:$Y$44,'Salaries and Other Costs'!$AA$44:$AC$44,'Salaries and Other Costs'!$AE$44:$AG$44,'Salaries and Other Costs'!$AI$44:$AK$44,'Salaries and Other Costs'!$AM$44:$AO$44)</c:f>
              <c:numCache>
                <c:formatCode>[$Rs]#,##0</c:formatCode>
                <c:ptCount val="27"/>
                <c:pt idx="0">
                  <c:v>265833.33333333337</c:v>
                </c:pt>
                <c:pt idx="1">
                  <c:v>351250.00000000006</c:v>
                </c:pt>
                <c:pt idx="2">
                  <c:v>351250.00000000006</c:v>
                </c:pt>
                <c:pt idx="3">
                  <c:v>431666.66666666674</c:v>
                </c:pt>
                <c:pt idx="4">
                  <c:v>431666.66666666674</c:v>
                </c:pt>
                <c:pt idx="5">
                  <c:v>431666.66666666674</c:v>
                </c:pt>
                <c:pt idx="6">
                  <c:v>431666.66666666674</c:v>
                </c:pt>
                <c:pt idx="7">
                  <c:v>431666.66666666674</c:v>
                </c:pt>
                <c:pt idx="8">
                  <c:v>431666.66666666674</c:v>
                </c:pt>
                <c:pt idx="9">
                  <c:v>431666.66666666674</c:v>
                </c:pt>
                <c:pt idx="10">
                  <c:v>431666.66666666674</c:v>
                </c:pt>
                <c:pt idx="11">
                  <c:v>431666.66666666674</c:v>
                </c:pt>
                <c:pt idx="12">
                  <c:v>431666.66666666674</c:v>
                </c:pt>
                <c:pt idx="13">
                  <c:v>431666.66666666674</c:v>
                </c:pt>
                <c:pt idx="14">
                  <c:v>431666.66666666674</c:v>
                </c:pt>
                <c:pt idx="15">
                  <c:v>431666.66666666674</c:v>
                </c:pt>
                <c:pt idx="16">
                  <c:v>431666.66666666674</c:v>
                </c:pt>
                <c:pt idx="17">
                  <c:v>431666.66666666674</c:v>
                </c:pt>
                <c:pt idx="18">
                  <c:v>431666.66666666674</c:v>
                </c:pt>
                <c:pt idx="19">
                  <c:v>431666.66666666674</c:v>
                </c:pt>
                <c:pt idx="20">
                  <c:v>431666.66666666674</c:v>
                </c:pt>
                <c:pt idx="21">
                  <c:v>431666.66666666674</c:v>
                </c:pt>
                <c:pt idx="22">
                  <c:v>431666.66666666674</c:v>
                </c:pt>
                <c:pt idx="23">
                  <c:v>431666.66666666674</c:v>
                </c:pt>
                <c:pt idx="24">
                  <c:v>431666.66666666674</c:v>
                </c:pt>
                <c:pt idx="25">
                  <c:v>431666.66666666674</c:v>
                </c:pt>
                <c:pt idx="26">
                  <c:v>431666.66666666674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C38-44E4-8580-5D4EA45C5298}"/>
            </c:ext>
          </c:extLst>
        </c:ser>
        <c:ser>
          <c:idx val="1"/>
          <c:order val="1"/>
          <c:tx>
            <c:v>Total Cost to Produce </c:v>
          </c:tx>
          <c:spPr>
            <a:solidFill>
              <a:srgbClr val="ED7D31"/>
            </a:solidFill>
            <a:ln cmpd="sng">
              <a:solidFill>
                <a:srgbClr val="000000"/>
              </a:solidFill>
            </a:ln>
          </c:spPr>
          <c:invertIfNegative val="1"/>
          <c:cat>
            <c:numRef>
              <c:f>'COGS and Sales'!$B$11:$AA$11</c:f>
              <c:numCache>
                <c:formatCode>mmm\-yy</c:formatCode>
                <c:ptCount val="26"/>
                <c:pt idx="0">
                  <c:v>45474</c:v>
                </c:pt>
                <c:pt idx="1">
                  <c:v>45505</c:v>
                </c:pt>
                <c:pt idx="2">
                  <c:v>45536</c:v>
                </c:pt>
                <c:pt idx="3">
                  <c:v>45566</c:v>
                </c:pt>
                <c:pt idx="4">
                  <c:v>45597</c:v>
                </c:pt>
                <c:pt idx="5">
                  <c:v>45627</c:v>
                </c:pt>
                <c:pt idx="6">
                  <c:v>45658</c:v>
                </c:pt>
                <c:pt idx="7">
                  <c:v>45689</c:v>
                </c:pt>
                <c:pt idx="8">
                  <c:v>45717</c:v>
                </c:pt>
                <c:pt idx="9">
                  <c:v>45748</c:v>
                </c:pt>
                <c:pt idx="10">
                  <c:v>45778</c:v>
                </c:pt>
                <c:pt idx="11">
                  <c:v>45809</c:v>
                </c:pt>
                <c:pt idx="12">
                  <c:v>45839</c:v>
                </c:pt>
                <c:pt idx="13">
                  <c:v>45870</c:v>
                </c:pt>
                <c:pt idx="14">
                  <c:v>45901</c:v>
                </c:pt>
                <c:pt idx="15">
                  <c:v>45931</c:v>
                </c:pt>
                <c:pt idx="16">
                  <c:v>45962</c:v>
                </c:pt>
                <c:pt idx="17">
                  <c:v>45992</c:v>
                </c:pt>
                <c:pt idx="18">
                  <c:v>46023</c:v>
                </c:pt>
                <c:pt idx="19">
                  <c:v>46054</c:v>
                </c:pt>
                <c:pt idx="20">
                  <c:v>46082</c:v>
                </c:pt>
                <c:pt idx="21">
                  <c:v>46113</c:v>
                </c:pt>
                <c:pt idx="22">
                  <c:v>46143</c:v>
                </c:pt>
                <c:pt idx="23">
                  <c:v>46174</c:v>
                </c:pt>
                <c:pt idx="24">
                  <c:v>46204</c:v>
                </c:pt>
                <c:pt idx="25">
                  <c:v>46235</c:v>
                </c:pt>
              </c:numCache>
            </c:numRef>
          </c:cat>
          <c:val>
            <c:numRef>
              <c:f>('Salaries and Other Costs'!$G$15:$I$15,'Salaries and Other Costs'!$K$15:$M$15,'Salaries and Other Costs'!$O$15:$Q$15,'Salaries and Other Costs'!$S$15:$U$15,'Salaries and Other Costs'!$W$15:$Y$15,'Salaries and Other Costs'!$AA$15:$AC$15,'Salaries and Other Costs'!$AE$15:$AG$15,'Salaries and Other Costs'!$AI$15:$AK$15,'Salaries and Other Costs'!$AM$15:$AO$15)</c:f>
              <c:numCache>
                <c:formatCode>[$Rs]#,##0</c:formatCode>
                <c:ptCount val="27"/>
                <c:pt idx="0">
                  <c:v>265833.33333333337</c:v>
                </c:pt>
                <c:pt idx="1">
                  <c:v>295833.33333333337</c:v>
                </c:pt>
                <c:pt idx="2">
                  <c:v>295833.33333333337</c:v>
                </c:pt>
                <c:pt idx="3">
                  <c:v>376250.00000000006</c:v>
                </c:pt>
                <c:pt idx="4">
                  <c:v>376250.00000000006</c:v>
                </c:pt>
                <c:pt idx="5">
                  <c:v>376250.00000000006</c:v>
                </c:pt>
                <c:pt idx="6">
                  <c:v>376250.00000000006</c:v>
                </c:pt>
                <c:pt idx="7">
                  <c:v>376250.00000000006</c:v>
                </c:pt>
                <c:pt idx="8">
                  <c:v>376250.00000000006</c:v>
                </c:pt>
                <c:pt idx="9">
                  <c:v>376250.00000000006</c:v>
                </c:pt>
                <c:pt idx="10">
                  <c:v>376250.00000000006</c:v>
                </c:pt>
                <c:pt idx="11">
                  <c:v>376250.00000000006</c:v>
                </c:pt>
                <c:pt idx="12">
                  <c:v>376250.00000000006</c:v>
                </c:pt>
                <c:pt idx="13">
                  <c:v>376250.00000000006</c:v>
                </c:pt>
                <c:pt idx="14">
                  <c:v>376250.00000000006</c:v>
                </c:pt>
                <c:pt idx="15">
                  <c:v>376250.00000000006</c:v>
                </c:pt>
                <c:pt idx="16">
                  <c:v>376250.00000000006</c:v>
                </c:pt>
                <c:pt idx="17">
                  <c:v>376250.00000000006</c:v>
                </c:pt>
                <c:pt idx="18">
                  <c:v>376250.00000000006</c:v>
                </c:pt>
                <c:pt idx="19">
                  <c:v>376250.00000000006</c:v>
                </c:pt>
                <c:pt idx="20">
                  <c:v>376250.00000000006</c:v>
                </c:pt>
                <c:pt idx="21">
                  <c:v>376250.00000000006</c:v>
                </c:pt>
                <c:pt idx="22">
                  <c:v>376250.00000000006</c:v>
                </c:pt>
                <c:pt idx="23">
                  <c:v>376250.00000000006</c:v>
                </c:pt>
                <c:pt idx="24">
                  <c:v>376250.00000000006</c:v>
                </c:pt>
                <c:pt idx="25">
                  <c:v>376250.00000000006</c:v>
                </c:pt>
                <c:pt idx="26">
                  <c:v>376250.00000000006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C38-44E4-8580-5D4EA45C5298}"/>
            </c:ext>
          </c:extLst>
        </c:ser>
        <c:ser>
          <c:idx val="2"/>
          <c:order val="2"/>
          <c:tx>
            <c:v>Total Revenue</c:v>
          </c:tx>
          <c:spPr>
            <a:solidFill>
              <a:srgbClr val="5B9BD5"/>
            </a:solidFill>
            <a:ln cmpd="sng">
              <a:solidFill>
                <a:srgbClr val="000000"/>
              </a:solidFill>
            </a:ln>
          </c:spPr>
          <c:invertIfNegative val="1"/>
          <c:cat>
            <c:numRef>
              <c:f>'COGS and Sales'!$B$11:$AA$11</c:f>
              <c:numCache>
                <c:formatCode>mmm\-yy</c:formatCode>
                <c:ptCount val="26"/>
                <c:pt idx="0">
                  <c:v>45474</c:v>
                </c:pt>
                <c:pt idx="1">
                  <c:v>45505</c:v>
                </c:pt>
                <c:pt idx="2">
                  <c:v>45536</c:v>
                </c:pt>
                <c:pt idx="3">
                  <c:v>45566</c:v>
                </c:pt>
                <c:pt idx="4">
                  <c:v>45597</c:v>
                </c:pt>
                <c:pt idx="5">
                  <c:v>45627</c:v>
                </c:pt>
                <c:pt idx="6">
                  <c:v>45658</c:v>
                </c:pt>
                <c:pt idx="7">
                  <c:v>45689</c:v>
                </c:pt>
                <c:pt idx="8">
                  <c:v>45717</c:v>
                </c:pt>
                <c:pt idx="9">
                  <c:v>45748</c:v>
                </c:pt>
                <c:pt idx="10">
                  <c:v>45778</c:v>
                </c:pt>
                <c:pt idx="11">
                  <c:v>45809</c:v>
                </c:pt>
                <c:pt idx="12">
                  <c:v>45839</c:v>
                </c:pt>
                <c:pt idx="13">
                  <c:v>45870</c:v>
                </c:pt>
                <c:pt idx="14">
                  <c:v>45901</c:v>
                </c:pt>
                <c:pt idx="15">
                  <c:v>45931</c:v>
                </c:pt>
                <c:pt idx="16">
                  <c:v>45962</c:v>
                </c:pt>
                <c:pt idx="17">
                  <c:v>45992</c:v>
                </c:pt>
                <c:pt idx="18">
                  <c:v>46023</c:v>
                </c:pt>
                <c:pt idx="19">
                  <c:v>46054</c:v>
                </c:pt>
                <c:pt idx="20">
                  <c:v>46082</c:v>
                </c:pt>
                <c:pt idx="21">
                  <c:v>46113</c:v>
                </c:pt>
                <c:pt idx="22">
                  <c:v>46143</c:v>
                </c:pt>
                <c:pt idx="23">
                  <c:v>46174</c:v>
                </c:pt>
                <c:pt idx="24">
                  <c:v>46204</c:v>
                </c:pt>
                <c:pt idx="25">
                  <c:v>46235</c:v>
                </c:pt>
              </c:numCache>
            </c:numRef>
          </c:cat>
          <c:val>
            <c:numRef>
              <c:f>'COGS and Sales'!$B$14:$AA$14</c:f>
              <c:numCache>
                <c:formatCode>[$Rs]#,##0</c:formatCode>
                <c:ptCount val="26"/>
                <c:pt idx="0">
                  <c:v>176000</c:v>
                </c:pt>
                <c:pt idx="1">
                  <c:v>374000</c:v>
                </c:pt>
                <c:pt idx="2">
                  <c:v>594000</c:v>
                </c:pt>
                <c:pt idx="3">
                  <c:v>946000</c:v>
                </c:pt>
                <c:pt idx="4">
                  <c:v>1210000</c:v>
                </c:pt>
                <c:pt idx="5">
                  <c:v>1694000</c:v>
                </c:pt>
                <c:pt idx="6">
                  <c:v>2244000</c:v>
                </c:pt>
                <c:pt idx="7">
                  <c:v>1156000</c:v>
                </c:pt>
                <c:pt idx="8">
                  <c:v>1224000</c:v>
                </c:pt>
                <c:pt idx="9">
                  <c:v>952000</c:v>
                </c:pt>
                <c:pt idx="10">
                  <c:v>1190000</c:v>
                </c:pt>
                <c:pt idx="11">
                  <c:v>714000</c:v>
                </c:pt>
                <c:pt idx="12">
                  <c:v>612000</c:v>
                </c:pt>
                <c:pt idx="13">
                  <c:v>510000</c:v>
                </c:pt>
                <c:pt idx="14">
                  <c:v>782000</c:v>
                </c:pt>
                <c:pt idx="15">
                  <c:v>1258000</c:v>
                </c:pt>
                <c:pt idx="16">
                  <c:v>1802000</c:v>
                </c:pt>
                <c:pt idx="17">
                  <c:v>1734000</c:v>
                </c:pt>
                <c:pt idx="18">
                  <c:v>1326000</c:v>
                </c:pt>
                <c:pt idx="19">
                  <c:v>782000</c:v>
                </c:pt>
                <c:pt idx="20">
                  <c:v>850000</c:v>
                </c:pt>
                <c:pt idx="21">
                  <c:v>714000</c:v>
                </c:pt>
                <c:pt idx="22">
                  <c:v>918000</c:v>
                </c:pt>
                <c:pt idx="23">
                  <c:v>646000</c:v>
                </c:pt>
                <c:pt idx="24">
                  <c:v>782000</c:v>
                </c:pt>
                <c:pt idx="25">
                  <c:v>714000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C38-44E4-8580-5D4EA45C5298}"/>
            </c:ext>
          </c:extLst>
        </c:ser>
        <c:dLbls>
          <c:showLegendKey val="0"/>
          <c:showVal val="0"/>
          <c:showCatName val="0"/>
          <c:showSerName val="0"/>
          <c:showPercent val="0"/>
          <c:showBubbleSize val="0"/>
        </c:dLbls>
        <c:gapWidth val="150"/>
        <c:overlap val="100"/>
        <c:axId val="1733130991"/>
        <c:axId val="1414780578"/>
      </c:barChart>
      <c:dateAx>
        <c:axId val="1733130991"/>
        <c:scaling>
          <c:orientation val="minMax"/>
        </c:scaling>
        <c:delete val="0"/>
        <c:axPos val="b"/>
        <c:title>
          <c:tx>
            <c:rich>
              <a:bodyPr/>
              <a:lstStyle/>
              <a:p>
                <a:pPr lvl="0">
                  <a:defRPr b="0">
                    <a:solidFill>
                      <a:srgbClr val="000000"/>
                    </a:solidFill>
                    <a:latin typeface="+mn-lt"/>
                  </a:defRPr>
                </a:pPr>
                <a:endParaRPr lang="en-001"/>
              </a:p>
            </c:rich>
          </c:tx>
          <c:overlay val="0"/>
        </c:title>
        <c:numFmt formatCode="mmm\-yy" sourceLinked="1"/>
        <c:majorTickMark val="none"/>
        <c:minorTickMark val="none"/>
        <c:tickLblPos val="nextTo"/>
        <c:txPr>
          <a:bodyPr/>
          <a:lstStyle/>
          <a:p>
            <a:pPr lvl="0">
              <a:defRPr b="0" i="0">
                <a:solidFill>
                  <a:srgbClr val="000000"/>
                </a:solidFill>
                <a:latin typeface="+mn-lt"/>
              </a:defRPr>
            </a:pPr>
            <a:endParaRPr lang="en-001"/>
          </a:p>
        </c:txPr>
        <c:crossAx val="1414780578"/>
        <c:crosses val="autoZero"/>
        <c:auto val="1"/>
        <c:lblOffset val="100"/>
        <c:baseTimeUnit val="months"/>
      </c:dateAx>
      <c:valAx>
        <c:axId val="14147805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001"/>
              </a:p>
            </c:rich>
          </c:tx>
          <c:overlay val="0"/>
        </c:title>
        <c:numFmt formatCode="[$Rs]#,##0" sourceLinked="1"/>
        <c:majorTickMark val="none"/>
        <c:minorTickMark val="none"/>
        <c:tickLblPos val="nextTo"/>
        <c:spPr>
          <a:ln/>
        </c:spPr>
        <c:txPr>
          <a:bodyPr/>
          <a:lstStyle/>
          <a:p>
            <a:pPr lvl="0">
              <a:defRPr b="0" i="0">
                <a:solidFill>
                  <a:srgbClr val="000000"/>
                </a:solidFill>
                <a:latin typeface="+mn-lt"/>
              </a:defRPr>
            </a:pPr>
            <a:endParaRPr lang="en-001"/>
          </a:p>
        </c:txPr>
        <c:crossAx val="1733130991"/>
        <c:crosses val="autoZero"/>
        <c:crossBetween val="between"/>
      </c:valAx>
    </c:plotArea>
    <c:legend>
      <c:legendPos val="r"/>
      <c:overlay val="0"/>
      <c:txPr>
        <a:bodyPr/>
        <a:lstStyle/>
        <a:p>
          <a:pPr lvl="0">
            <a:defRPr b="0" i="0">
              <a:solidFill>
                <a:srgbClr val="1A1A1A"/>
              </a:solidFill>
              <a:latin typeface="+mn-lt"/>
            </a:defRPr>
          </a:pPr>
          <a:endParaRPr lang="en-001"/>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chemeClr val="dk1"/>
                </a:solidFill>
                <a:latin typeface="Verdana"/>
              </a:defRPr>
            </a:pPr>
            <a:r>
              <a:rPr lang="en-US" b="1" i="0">
                <a:solidFill>
                  <a:schemeClr val="dk1"/>
                </a:solidFill>
                <a:latin typeface="Verdana"/>
              </a:rPr>
              <a:t>Cum. Net Income | Franchise vs. No Franchise</a:t>
            </a:r>
          </a:p>
        </c:rich>
      </c:tx>
      <c:overlay val="0"/>
    </c:title>
    <c:autoTitleDeleted val="0"/>
    <c:plotArea>
      <c:layout/>
      <c:lineChart>
        <c:grouping val="standard"/>
        <c:varyColors val="0"/>
        <c:ser>
          <c:idx val="0"/>
          <c:order val="0"/>
          <c:tx>
            <c:v>#REF!</c:v>
          </c:tx>
          <c:spPr>
            <a:ln cmpd="sng">
              <a:solidFill>
                <a:srgbClr val="4472C4"/>
              </a:solidFill>
            </a:ln>
          </c:spPr>
          <c:marker>
            <c:symbol val="circle"/>
            <c:size val="7"/>
            <c:spPr>
              <a:solidFill>
                <a:srgbClr val="4472C4"/>
              </a:solidFill>
              <a:ln cmpd="sng">
                <a:solidFill>
                  <a:srgbClr val="4472C4"/>
                </a:solidFill>
              </a:ln>
            </c:spPr>
          </c:marker>
          <c:cat>
            <c:numRef>
              <c:f>'COGS and Sales'!$C$11:$AA$11</c:f>
              <c:numCache>
                <c:formatCode>mmm\-yy</c:formatCode>
                <c:ptCount val="25"/>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pt idx="13">
                  <c:v>45901</c:v>
                </c:pt>
                <c:pt idx="14">
                  <c:v>45931</c:v>
                </c:pt>
                <c:pt idx="15">
                  <c:v>45962</c:v>
                </c:pt>
                <c:pt idx="16">
                  <c:v>45992</c:v>
                </c:pt>
                <c:pt idx="17">
                  <c:v>46023</c:v>
                </c:pt>
                <c:pt idx="18">
                  <c:v>46054</c:v>
                </c:pt>
                <c:pt idx="19">
                  <c:v>46082</c:v>
                </c:pt>
                <c:pt idx="20">
                  <c:v>46113</c:v>
                </c:pt>
                <c:pt idx="21">
                  <c:v>46143</c:v>
                </c:pt>
                <c:pt idx="22">
                  <c:v>46174</c:v>
                </c:pt>
                <c:pt idx="23">
                  <c:v>46204</c:v>
                </c:pt>
                <c:pt idx="24">
                  <c:v>46235</c:v>
                </c:pt>
              </c:numCache>
            </c:numRef>
          </c:cat>
          <c:val>
            <c:numRef>
              <c:f>'COGS and Sales'!$C$29:$AA$29</c:f>
              <c:numCache>
                <c:formatCode>[$Rs]#,##0</c:formatCode>
                <c:ptCount val="25"/>
                <c:pt idx="0">
                  <c:v>-429583.33333333343</c:v>
                </c:pt>
                <c:pt idx="1">
                  <c:v>-578333.33333333349</c:v>
                </c:pt>
                <c:pt idx="2">
                  <c:v>-687500.00000000023</c:v>
                </c:pt>
                <c:pt idx="3">
                  <c:v>-706666.66666666698</c:v>
                </c:pt>
                <c:pt idx="4">
                  <c:v>-560833.33333333372</c:v>
                </c:pt>
                <c:pt idx="5">
                  <c:v>294499.99999999953</c:v>
                </c:pt>
                <c:pt idx="6">
                  <c:v>525833.33333333279</c:v>
                </c:pt>
                <c:pt idx="7">
                  <c:v>796166.66666666605</c:v>
                </c:pt>
                <c:pt idx="8">
                  <c:v>910499.9999999993</c:v>
                </c:pt>
                <c:pt idx="9">
                  <c:v>1161333.3333333326</c:v>
                </c:pt>
                <c:pt idx="10">
                  <c:v>1139166.6666666658</c:v>
                </c:pt>
                <c:pt idx="11">
                  <c:v>1058499.9999999991</c:v>
                </c:pt>
                <c:pt idx="12">
                  <c:v>919333.33333333232</c:v>
                </c:pt>
                <c:pt idx="13">
                  <c:v>936166.66666666558</c:v>
                </c:pt>
                <c:pt idx="14">
                  <c:v>1225999.9999999988</c:v>
                </c:pt>
                <c:pt idx="15">
                  <c:v>1827833.3333333321</c:v>
                </c:pt>
                <c:pt idx="16">
                  <c:v>2390666.6666666651</c:v>
                </c:pt>
                <c:pt idx="17">
                  <c:v>2719499.9999999981</c:v>
                </c:pt>
                <c:pt idx="18">
                  <c:v>2736333.3333333312</c:v>
                </c:pt>
                <c:pt idx="19">
                  <c:v>2792166.6666666642</c:v>
                </c:pt>
                <c:pt idx="20">
                  <c:v>2769999.9999999972</c:v>
                </c:pt>
                <c:pt idx="21">
                  <c:v>2864833.3333333302</c:v>
                </c:pt>
                <c:pt idx="22">
                  <c:v>2803666.6666666633</c:v>
                </c:pt>
                <c:pt idx="23">
                  <c:v>2820499.9999999963</c:v>
                </c:pt>
                <c:pt idx="24">
                  <c:v>2798333.3333333293</c:v>
                </c:pt>
              </c:numCache>
            </c:numRef>
          </c:val>
          <c:smooth val="0"/>
          <c:extLst>
            <c:ext xmlns:c16="http://schemas.microsoft.com/office/drawing/2014/chart" uri="{C3380CC4-5D6E-409C-BE32-E72D297353CC}">
              <c16:uniqueId val="{00000000-6923-4F59-BC45-B2C4171A4334}"/>
            </c:ext>
          </c:extLst>
        </c:ser>
        <c:dLbls>
          <c:showLegendKey val="0"/>
          <c:showVal val="0"/>
          <c:showCatName val="0"/>
          <c:showSerName val="0"/>
          <c:showPercent val="0"/>
          <c:showBubbleSize val="0"/>
        </c:dLbls>
        <c:marker val="1"/>
        <c:smooth val="0"/>
        <c:axId val="535235167"/>
        <c:axId val="1539200082"/>
      </c:lineChart>
      <c:dateAx>
        <c:axId val="535235167"/>
        <c:scaling>
          <c:orientation val="minMax"/>
        </c:scaling>
        <c:delete val="0"/>
        <c:axPos val="b"/>
        <c:title>
          <c:tx>
            <c:rich>
              <a:bodyPr/>
              <a:lstStyle/>
              <a:p>
                <a:pPr lvl="0">
                  <a:defRPr b="0">
                    <a:solidFill>
                      <a:srgbClr val="000000"/>
                    </a:solidFill>
                    <a:latin typeface="+mn-lt"/>
                  </a:defRPr>
                </a:pPr>
                <a:endParaRPr lang="en-001"/>
              </a:p>
            </c:rich>
          </c:tx>
          <c:overlay val="0"/>
        </c:title>
        <c:numFmt formatCode="mmm\-yy" sourceLinked="1"/>
        <c:majorTickMark val="none"/>
        <c:minorTickMark val="none"/>
        <c:tickLblPos val="nextTo"/>
        <c:txPr>
          <a:bodyPr/>
          <a:lstStyle/>
          <a:p>
            <a:pPr lvl="0">
              <a:defRPr b="0" i="0">
                <a:solidFill>
                  <a:srgbClr val="000000"/>
                </a:solidFill>
                <a:latin typeface="+mn-lt"/>
              </a:defRPr>
            </a:pPr>
            <a:endParaRPr lang="en-001"/>
          </a:p>
        </c:txPr>
        <c:crossAx val="1539200082"/>
        <c:crosses val="autoZero"/>
        <c:auto val="1"/>
        <c:lblOffset val="100"/>
        <c:baseTimeUnit val="months"/>
      </c:dateAx>
      <c:valAx>
        <c:axId val="15392000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001"/>
              </a:p>
            </c:rich>
          </c:tx>
          <c:overlay val="0"/>
        </c:title>
        <c:numFmt formatCode="[$Rs]#,##0" sourceLinked="1"/>
        <c:majorTickMark val="none"/>
        <c:minorTickMark val="none"/>
        <c:tickLblPos val="nextTo"/>
        <c:spPr>
          <a:ln/>
        </c:spPr>
        <c:txPr>
          <a:bodyPr/>
          <a:lstStyle/>
          <a:p>
            <a:pPr lvl="0">
              <a:defRPr b="0" i="0">
                <a:solidFill>
                  <a:srgbClr val="000000"/>
                </a:solidFill>
                <a:latin typeface="+mn-lt"/>
              </a:defRPr>
            </a:pPr>
            <a:endParaRPr lang="en-001"/>
          </a:p>
        </c:txPr>
        <c:crossAx val="535235167"/>
        <c:crosses val="autoZero"/>
        <c:crossBetween val="between"/>
      </c:valAx>
    </c:plotArea>
    <c:legend>
      <c:legendPos val="t"/>
      <c:overlay val="0"/>
      <c:txPr>
        <a:bodyPr/>
        <a:lstStyle/>
        <a:p>
          <a:pPr lvl="0">
            <a:defRPr b="0" i="0">
              <a:solidFill>
                <a:srgbClr val="1A1A1A"/>
              </a:solidFill>
              <a:latin typeface="+mn-lt"/>
            </a:defRPr>
          </a:pPr>
          <a:endParaRPr lang="en-001"/>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tx>
            <c:v>MRR</c:v>
          </c:tx>
          <c:spPr>
            <a:ln w="19050" cmpd="sng">
              <a:solidFill>
                <a:srgbClr val="5B9BD5">
                  <a:alpha val="100000"/>
                </a:srgbClr>
              </a:solidFill>
            </a:ln>
          </c:spPr>
          <c:marker>
            <c:symbol val="circle"/>
            <c:size val="5"/>
            <c:spPr>
              <a:solidFill>
                <a:srgbClr val="5B9BD5">
                  <a:alpha val="100000"/>
                </a:srgbClr>
              </a:solidFill>
              <a:ln cmpd="sng">
                <a:solidFill>
                  <a:srgbClr val="5B9BD5">
                    <a:alpha val="100000"/>
                  </a:srgbClr>
                </a:solidFill>
              </a:ln>
            </c:spPr>
          </c:marker>
          <c:cat>
            <c:numRef>
              <c:f>SaaS!$B$5:$M$5</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SaaS!$B$13:$M$13</c:f>
              <c:numCache>
                <c:formatCode>_-"$"* #,##0.00_-;\-"$"* #,##0.00_-;_-"$"* "-"??_-;_-@</c:formatCode>
                <c:ptCount val="12"/>
                <c:pt idx="0">
                  <c:v>20000</c:v>
                </c:pt>
                <c:pt idx="1">
                  <c:v>38480</c:v>
                </c:pt>
                <c:pt idx="2">
                  <c:v>57684.01999999999</c:v>
                </c:pt>
                <c:pt idx="3">
                  <c:v>77405.875479999988</c:v>
                </c:pt>
                <c:pt idx="4">
                  <c:v>97680.418468019983</c:v>
                </c:pt>
                <c:pt idx="5">
                  <c:v>118520.44200294046</c:v>
                </c:pt>
                <c:pt idx="6">
                  <c:v>139941.12544220893</c:v>
                </c:pt>
                <c:pt idx="7">
                  <c:v>161957.89679993701</c:v>
                </c:pt>
                <c:pt idx="8">
                  <c:v>184586.62347480431</c:v>
                </c:pt>
                <c:pt idx="9">
                  <c:v>207843.61084005947</c:v>
                </c:pt>
                <c:pt idx="10">
                  <c:v>231745.61621666304</c:v>
                </c:pt>
                <c:pt idx="11">
                  <c:v>256309.86216733084</c:v>
                </c:pt>
              </c:numCache>
            </c:numRef>
          </c:val>
          <c:smooth val="0"/>
          <c:extLst>
            <c:ext xmlns:c16="http://schemas.microsoft.com/office/drawing/2014/chart" uri="{C3380CC4-5D6E-409C-BE32-E72D297353CC}">
              <c16:uniqueId val="{00000000-0904-4D3B-9DE2-8D4CF87B8716}"/>
            </c:ext>
          </c:extLst>
        </c:ser>
        <c:ser>
          <c:idx val="1"/>
          <c:order val="1"/>
          <c:tx>
            <c:v>Total Revenue cumulative</c:v>
          </c:tx>
          <c:spPr>
            <a:ln w="19050" cmpd="sng">
              <a:solidFill>
                <a:srgbClr val="ED7D31">
                  <a:alpha val="100000"/>
                </a:srgbClr>
              </a:solidFill>
            </a:ln>
          </c:spPr>
          <c:marker>
            <c:symbol val="circle"/>
            <c:size val="5"/>
            <c:spPr>
              <a:solidFill>
                <a:srgbClr val="ED7D31">
                  <a:alpha val="100000"/>
                </a:srgbClr>
              </a:solidFill>
              <a:ln cmpd="sng">
                <a:solidFill>
                  <a:srgbClr val="ED7D31">
                    <a:alpha val="100000"/>
                  </a:srgbClr>
                </a:solidFill>
              </a:ln>
            </c:spPr>
          </c:marker>
          <c:cat>
            <c:numRef>
              <c:f>SaaS!$B$5:$M$5</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SaaS!$B$15:$M$15</c:f>
              <c:numCache>
                <c:formatCode>_-"$"* #,##0.00_-;\-"$"* #,##0.00_-;_-"$"* "-"??_-;_-@</c:formatCode>
                <c:ptCount val="12"/>
                <c:pt idx="0">
                  <c:v>20000</c:v>
                </c:pt>
                <c:pt idx="1">
                  <c:v>58480</c:v>
                </c:pt>
                <c:pt idx="2">
                  <c:v>116164.01999999999</c:v>
                </c:pt>
                <c:pt idx="3">
                  <c:v>193569.89547999998</c:v>
                </c:pt>
                <c:pt idx="4">
                  <c:v>291250.31394801999</c:v>
                </c:pt>
                <c:pt idx="5">
                  <c:v>409770.75595096045</c:v>
                </c:pt>
                <c:pt idx="6">
                  <c:v>549711.8813931694</c:v>
                </c:pt>
                <c:pt idx="7">
                  <c:v>711669.77819310641</c:v>
                </c:pt>
                <c:pt idx="8">
                  <c:v>896256.40166791074</c:v>
                </c:pt>
                <c:pt idx="9">
                  <c:v>1104100.0125079702</c:v>
                </c:pt>
                <c:pt idx="10">
                  <c:v>1335845.6287246333</c:v>
                </c:pt>
                <c:pt idx="11">
                  <c:v>1592155.4908919642</c:v>
                </c:pt>
              </c:numCache>
            </c:numRef>
          </c:val>
          <c:smooth val="0"/>
          <c:extLst>
            <c:ext xmlns:c16="http://schemas.microsoft.com/office/drawing/2014/chart" uri="{C3380CC4-5D6E-409C-BE32-E72D297353CC}">
              <c16:uniqueId val="{00000001-0904-4D3B-9DE2-8D4CF87B8716}"/>
            </c:ext>
          </c:extLst>
        </c:ser>
        <c:dLbls>
          <c:showLegendKey val="0"/>
          <c:showVal val="0"/>
          <c:showCatName val="0"/>
          <c:showSerName val="0"/>
          <c:showPercent val="0"/>
          <c:showBubbleSize val="0"/>
        </c:dLbls>
        <c:marker val="1"/>
        <c:smooth val="0"/>
        <c:axId val="1468266065"/>
        <c:axId val="1075525118"/>
      </c:lineChart>
      <c:dateAx>
        <c:axId val="1468266065"/>
        <c:scaling>
          <c:orientation val="minMax"/>
        </c:scaling>
        <c:delete val="0"/>
        <c:axPos val="b"/>
        <c:title>
          <c:tx>
            <c:rich>
              <a:bodyPr/>
              <a:lstStyle/>
              <a:p>
                <a:pPr lvl="0">
                  <a:defRPr b="0">
                    <a:solidFill>
                      <a:srgbClr val="000000"/>
                    </a:solidFill>
                    <a:latin typeface="+mn-lt"/>
                  </a:defRPr>
                </a:pPr>
                <a:endParaRPr/>
              </a:p>
            </c:rich>
          </c:tx>
          <c:overlay val="0"/>
        </c:title>
        <c:numFmt formatCode="mmm\-yy" sourceLinked="1"/>
        <c:majorTickMark val="none"/>
        <c:minorTickMark val="none"/>
        <c:tickLblPos val="nextTo"/>
        <c:txPr>
          <a:bodyPr/>
          <a:lstStyle/>
          <a:p>
            <a:pPr lvl="0">
              <a:defRPr b="0" i="0">
                <a:solidFill>
                  <a:srgbClr val="000000"/>
                </a:solidFill>
                <a:latin typeface="Roboto"/>
              </a:defRPr>
            </a:pPr>
            <a:endParaRPr lang="en-001"/>
          </a:p>
        </c:txPr>
        <c:crossAx val="1075525118"/>
        <c:crosses val="autoZero"/>
        <c:auto val="1"/>
        <c:lblOffset val="100"/>
        <c:baseTimeUnit val="months"/>
      </c:dateAx>
      <c:valAx>
        <c:axId val="10755251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_-&quot;$&quot;* #,##0.00_-;\-&quot;$&quot;* #,##0.00_-;_-&quot;$&quot;* &quot;-&quot;??_-;_-@" sourceLinked="1"/>
        <c:majorTickMark val="none"/>
        <c:minorTickMark val="none"/>
        <c:tickLblPos val="nextTo"/>
        <c:spPr>
          <a:ln/>
        </c:spPr>
        <c:txPr>
          <a:bodyPr/>
          <a:lstStyle/>
          <a:p>
            <a:pPr lvl="0">
              <a:defRPr sz="900" b="0" i="0">
                <a:solidFill>
                  <a:srgbClr val="595959"/>
                </a:solidFill>
                <a:latin typeface="Roboto"/>
              </a:defRPr>
            </a:pPr>
            <a:endParaRPr lang="en-001"/>
          </a:p>
        </c:txPr>
        <c:crossAx val="1468266065"/>
        <c:crosses val="autoZero"/>
        <c:crossBetween val="between"/>
      </c:valAx>
      <c:spPr>
        <a:solidFill>
          <a:srgbClr val="FFFFFF"/>
        </a:solidFill>
      </c:spPr>
    </c:plotArea>
    <c:legend>
      <c:legendPos val="b"/>
      <c:overlay val="0"/>
      <c:txPr>
        <a:bodyPr/>
        <a:lstStyle/>
        <a:p>
          <a:pPr lvl="0">
            <a:defRPr sz="900" b="0" i="0">
              <a:solidFill>
                <a:srgbClr val="595959"/>
              </a:solidFill>
              <a:latin typeface="Roboto"/>
            </a:defRPr>
          </a:pPr>
          <a:endParaRPr lang="en-001"/>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tx>
            <c:v>Monthly Churn rate, %</c:v>
          </c:tx>
          <c:spPr>
            <a:ln w="19050" cmpd="sng">
              <a:solidFill>
                <a:srgbClr val="5B9BD5">
                  <a:alpha val="100000"/>
                </a:srgbClr>
              </a:solidFill>
            </a:ln>
          </c:spPr>
          <c:marker>
            <c:symbol val="circle"/>
            <c:size val="5"/>
            <c:spPr>
              <a:solidFill>
                <a:srgbClr val="5B9BD5">
                  <a:alpha val="100000"/>
                </a:srgbClr>
              </a:solidFill>
              <a:ln cmpd="sng">
                <a:solidFill>
                  <a:srgbClr val="5B9BD5">
                    <a:alpha val="100000"/>
                  </a:srgbClr>
                </a:solidFill>
              </a:ln>
            </c:spPr>
          </c:marker>
          <c:cat>
            <c:numRef>
              <c:f>SaaS!$B$5:$M$5</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SaaS!$B$6:$M$6</c:f>
              <c:numCache>
                <c:formatCode>0.0</c:formatCode>
                <c:ptCount val="12"/>
                <c:pt idx="0">
                  <c:v>10</c:v>
                </c:pt>
                <c:pt idx="1">
                  <c:v>9.5</c:v>
                </c:pt>
                <c:pt idx="2">
                  <c:v>9</c:v>
                </c:pt>
                <c:pt idx="3">
                  <c:v>8.5</c:v>
                </c:pt>
                <c:pt idx="4">
                  <c:v>8</c:v>
                </c:pt>
                <c:pt idx="5">
                  <c:v>7.5</c:v>
                </c:pt>
                <c:pt idx="6">
                  <c:v>7</c:v>
                </c:pt>
                <c:pt idx="7">
                  <c:v>6.5</c:v>
                </c:pt>
                <c:pt idx="8">
                  <c:v>6</c:v>
                </c:pt>
                <c:pt idx="9">
                  <c:v>5.5</c:v>
                </c:pt>
                <c:pt idx="10">
                  <c:v>5</c:v>
                </c:pt>
                <c:pt idx="11">
                  <c:v>4.5</c:v>
                </c:pt>
              </c:numCache>
            </c:numRef>
          </c:val>
          <c:smooth val="0"/>
          <c:extLst>
            <c:ext xmlns:c16="http://schemas.microsoft.com/office/drawing/2014/chart" uri="{C3380CC4-5D6E-409C-BE32-E72D297353CC}">
              <c16:uniqueId val="{00000000-A9F0-42E5-8A10-5FAA530F31D2}"/>
            </c:ext>
          </c:extLst>
        </c:ser>
        <c:ser>
          <c:idx val="1"/>
          <c:order val="1"/>
          <c:tx>
            <c:v>Trial-to-paid conversion rate, %</c:v>
          </c:tx>
          <c:spPr>
            <a:ln w="19050" cmpd="sng">
              <a:solidFill>
                <a:srgbClr val="ED7D31">
                  <a:alpha val="100000"/>
                </a:srgbClr>
              </a:solidFill>
            </a:ln>
          </c:spPr>
          <c:marker>
            <c:symbol val="circle"/>
            <c:size val="5"/>
            <c:spPr>
              <a:solidFill>
                <a:srgbClr val="ED7D31">
                  <a:alpha val="100000"/>
                </a:srgbClr>
              </a:solidFill>
              <a:ln cmpd="sng">
                <a:solidFill>
                  <a:srgbClr val="ED7D31">
                    <a:alpha val="100000"/>
                  </a:srgbClr>
                </a:solidFill>
              </a:ln>
            </c:spPr>
          </c:marker>
          <c:cat>
            <c:numRef>
              <c:f>SaaS!$B$5:$M$5</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SaaS!$B$8:$M$8</c:f>
              <c:numCache>
                <c:formatCode>0.0</c:formatCode>
                <c:ptCount val="12"/>
                <c:pt idx="0">
                  <c:v>10</c:v>
                </c:pt>
                <c:pt idx="1">
                  <c:v>7.2785714285714285</c:v>
                </c:pt>
                <c:pt idx="2">
                  <c:v>5.2977602040816318</c:v>
                </c:pt>
                <c:pt idx="3">
                  <c:v>3.8560126056851307</c:v>
                </c:pt>
                <c:pt idx="4">
                  <c:v>2.8066263179951059</c:v>
                </c:pt>
                <c:pt idx="5">
                  <c:v>2.0428230128835807</c:v>
                </c:pt>
                <c:pt idx="6">
                  <c:v>1.486883321520263</c:v>
                </c:pt>
                <c:pt idx="7">
                  <c:v>1.0822386461636773</c:v>
                </c:pt>
                <c:pt idx="8">
                  <c:v>0.78771512888627637</c:v>
                </c:pt>
                <c:pt idx="9">
                  <c:v>0.5733440830965113</c:v>
                </c:pt>
                <c:pt idx="10">
                  <c:v>0.41731258619667505</c:v>
                </c:pt>
                <c:pt idx="11">
                  <c:v>0.30374394666743709</c:v>
                </c:pt>
              </c:numCache>
            </c:numRef>
          </c:val>
          <c:smooth val="0"/>
          <c:extLst>
            <c:ext xmlns:c16="http://schemas.microsoft.com/office/drawing/2014/chart" uri="{C3380CC4-5D6E-409C-BE32-E72D297353CC}">
              <c16:uniqueId val="{00000001-A9F0-42E5-8A10-5FAA530F31D2}"/>
            </c:ext>
          </c:extLst>
        </c:ser>
        <c:dLbls>
          <c:showLegendKey val="0"/>
          <c:showVal val="0"/>
          <c:showCatName val="0"/>
          <c:showSerName val="0"/>
          <c:showPercent val="0"/>
          <c:showBubbleSize val="0"/>
        </c:dLbls>
        <c:marker val="1"/>
        <c:smooth val="0"/>
        <c:axId val="198563658"/>
        <c:axId val="201605665"/>
      </c:lineChart>
      <c:dateAx>
        <c:axId val="198563658"/>
        <c:scaling>
          <c:orientation val="minMax"/>
        </c:scaling>
        <c:delete val="0"/>
        <c:axPos val="b"/>
        <c:title>
          <c:tx>
            <c:rich>
              <a:bodyPr/>
              <a:lstStyle/>
              <a:p>
                <a:pPr lvl="0">
                  <a:defRPr b="0">
                    <a:solidFill>
                      <a:srgbClr val="000000"/>
                    </a:solidFill>
                    <a:latin typeface="+mn-lt"/>
                  </a:defRPr>
                </a:pPr>
                <a:endParaRPr/>
              </a:p>
            </c:rich>
          </c:tx>
          <c:overlay val="0"/>
        </c:title>
        <c:numFmt formatCode="mmm\-yy" sourceLinked="1"/>
        <c:majorTickMark val="none"/>
        <c:minorTickMark val="none"/>
        <c:tickLblPos val="nextTo"/>
        <c:txPr>
          <a:bodyPr/>
          <a:lstStyle/>
          <a:p>
            <a:pPr lvl="0">
              <a:defRPr b="0" i="0">
                <a:solidFill>
                  <a:srgbClr val="000000"/>
                </a:solidFill>
                <a:latin typeface="Roboto"/>
              </a:defRPr>
            </a:pPr>
            <a:endParaRPr lang="en-001"/>
          </a:p>
        </c:txPr>
        <c:crossAx val="201605665"/>
        <c:crosses val="autoZero"/>
        <c:auto val="1"/>
        <c:lblOffset val="100"/>
        <c:baseTimeUnit val="months"/>
      </c:dateAx>
      <c:valAx>
        <c:axId val="2016056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900" b="0" i="0">
                <a:solidFill>
                  <a:srgbClr val="595959"/>
                </a:solidFill>
                <a:latin typeface="Roboto"/>
              </a:defRPr>
            </a:pPr>
            <a:endParaRPr lang="en-001"/>
          </a:p>
        </c:txPr>
        <c:crossAx val="198563658"/>
        <c:crosses val="autoZero"/>
        <c:crossBetween val="between"/>
      </c:valAx>
      <c:spPr>
        <a:solidFill>
          <a:srgbClr val="FFFFFF"/>
        </a:solidFill>
      </c:spPr>
    </c:plotArea>
    <c:legend>
      <c:legendPos val="b"/>
      <c:overlay val="0"/>
      <c:txPr>
        <a:bodyPr/>
        <a:lstStyle/>
        <a:p>
          <a:pPr lvl="0">
            <a:defRPr sz="900" b="0" i="0">
              <a:solidFill>
                <a:srgbClr val="595959"/>
              </a:solidFill>
              <a:latin typeface="Roboto"/>
            </a:defRPr>
          </a:pPr>
          <a:endParaRPr lang="en-001"/>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3</xdr:col>
      <xdr:colOff>880109</xdr:colOff>
      <xdr:row>46</xdr:row>
      <xdr:rowOff>144236</xdr:rowOff>
    </xdr:from>
    <xdr:ext cx="14446976" cy="4999264"/>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17</xdr:col>
      <xdr:colOff>69273</xdr:colOff>
      <xdr:row>46</xdr:row>
      <xdr:rowOff>133351</xdr:rowOff>
    </xdr:from>
    <xdr:ext cx="13116047" cy="5010150"/>
    <xdr:graphicFrame macro="">
      <xdr:nvGraphicFramePr>
        <xdr:cNvPr id="3" name="Chart 2" title="Chart">
          <a:extLst>
            <a:ext uri="{FF2B5EF4-FFF2-40B4-BE49-F238E27FC236}">
              <a16:creationId xmlns:a16="http://schemas.microsoft.com/office/drawing/2014/main" id="{725CE374-4708-449E-8E05-855A975E9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952500</xdr:colOff>
      <xdr:row>5</xdr:row>
      <xdr:rowOff>123825</xdr:rowOff>
    </xdr:from>
    <xdr:ext cx="10782300" cy="4724400"/>
    <xdr:graphicFrame macro="">
      <xdr:nvGraphicFramePr>
        <xdr:cNvPr id="2" name="Chart 2"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815340</xdr:colOff>
      <xdr:row>12</xdr:row>
      <xdr:rowOff>2876550</xdr:rowOff>
    </xdr:from>
    <xdr:ext cx="10782300" cy="4314825"/>
    <xdr:graphicFrame macro="">
      <xdr:nvGraphicFramePr>
        <xdr:cNvPr id="3" name="Chart 3"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18</xdr:row>
      <xdr:rowOff>0</xdr:rowOff>
    </xdr:from>
    <xdr:ext cx="11534775" cy="4276725"/>
    <xdr:graphicFrame macro="">
      <xdr:nvGraphicFramePr>
        <xdr:cNvPr id="6" name="Chart 6">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40</xdr:row>
      <xdr:rowOff>133350</xdr:rowOff>
    </xdr:from>
    <xdr:ext cx="11506200" cy="3810000"/>
    <xdr:graphicFrame macro="">
      <xdr:nvGraphicFramePr>
        <xdr:cNvPr id="7" name="Chart 7">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merafuture.p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E4D12-2F48-40EA-9DE8-BCA029E03276}">
  <dimension ref="A1:B13"/>
  <sheetViews>
    <sheetView tabSelected="1" workbookViewId="0">
      <selection activeCell="A6" sqref="A6"/>
    </sheetView>
  </sheetViews>
  <sheetFormatPr defaultRowHeight="15.6" x14ac:dyDescent="0.3"/>
  <cols>
    <col min="1" max="1" width="30.19921875" style="129" customWidth="1"/>
    <col min="2" max="2" width="24.69921875" style="129" customWidth="1"/>
    <col min="3" max="16384" width="8.796875" style="129"/>
  </cols>
  <sheetData>
    <row r="1" spans="1:2" ht="45" customHeight="1" x14ac:dyDescent="0.3">
      <c r="A1" s="176" t="s">
        <v>121</v>
      </c>
      <c r="B1" s="177"/>
    </row>
    <row r="2" spans="1:2" ht="130.19999999999999" customHeight="1" x14ac:dyDescent="0.3">
      <c r="A2" s="178" t="s">
        <v>119</v>
      </c>
      <c r="B2" s="179"/>
    </row>
    <row r="3" spans="1:2" ht="15.6" customHeight="1" x14ac:dyDescent="0.3">
      <c r="A3" s="182"/>
      <c r="B3" s="183"/>
    </row>
    <row r="4" spans="1:2" ht="17.399999999999999" x14ac:dyDescent="0.3">
      <c r="A4" s="135" t="s">
        <v>108</v>
      </c>
      <c r="B4" s="136" t="s">
        <v>109</v>
      </c>
    </row>
    <row r="5" spans="1:2" x14ac:dyDescent="0.3">
      <c r="A5" s="137" t="s">
        <v>110</v>
      </c>
      <c r="B5" s="138">
        <v>331388</v>
      </c>
    </row>
    <row r="6" spans="1:2" x14ac:dyDescent="0.3">
      <c r="A6" s="137" t="s">
        <v>111</v>
      </c>
      <c r="B6" s="138">
        <v>333060</v>
      </c>
    </row>
    <row r="7" spans="1:2" x14ac:dyDescent="0.3">
      <c r="A7" s="137" t="s">
        <v>112</v>
      </c>
      <c r="B7" s="138">
        <v>331879</v>
      </c>
    </row>
    <row r="8" spans="1:2" x14ac:dyDescent="0.3">
      <c r="A8" s="137" t="s">
        <v>113</v>
      </c>
      <c r="B8" s="138">
        <v>345834</v>
      </c>
    </row>
    <row r="9" spans="1:2" ht="16.2" customHeight="1" x14ac:dyDescent="0.3">
      <c r="A9" s="137" t="s">
        <v>114</v>
      </c>
      <c r="B9" s="138">
        <v>334379</v>
      </c>
    </row>
    <row r="10" spans="1:2" ht="16.2" customHeight="1" x14ac:dyDescent="0.3">
      <c r="A10" s="180"/>
      <c r="B10" s="181"/>
    </row>
    <row r="11" spans="1:2" ht="17.399999999999999" x14ac:dyDescent="0.3">
      <c r="A11" s="135" t="s">
        <v>115</v>
      </c>
      <c r="B11" s="136" t="s">
        <v>116</v>
      </c>
    </row>
    <row r="12" spans="1:2" x14ac:dyDescent="0.3">
      <c r="A12" s="140" t="s">
        <v>117</v>
      </c>
      <c r="B12" s="141" t="s">
        <v>118</v>
      </c>
    </row>
    <row r="13" spans="1:2" x14ac:dyDescent="0.3">
      <c r="A13" s="139" t="s">
        <v>80</v>
      </c>
      <c r="B13" s="142">
        <v>45436</v>
      </c>
    </row>
  </sheetData>
  <mergeCells count="4">
    <mergeCell ref="A1:B1"/>
    <mergeCell ref="A2:B2"/>
    <mergeCell ref="A10:B10"/>
    <mergeCell ref="A3:B3"/>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zoomScaleNormal="100" workbookViewId="0">
      <pane xSplit="1" topLeftCell="B1" activePane="topRight" state="frozen"/>
      <selection pane="topRight" activeCell="A3" sqref="A3"/>
    </sheetView>
  </sheetViews>
  <sheetFormatPr defaultColWidth="11.19921875" defaultRowHeight="15" customHeight="1" x14ac:dyDescent="0.3"/>
  <cols>
    <col min="1" max="1" width="46.19921875" customWidth="1"/>
    <col min="2" max="2" width="42" customWidth="1"/>
    <col min="3" max="3" width="65.09765625" customWidth="1"/>
    <col min="4" max="4" width="18.3984375" customWidth="1"/>
    <col min="5" max="5" width="14.796875" customWidth="1"/>
    <col min="6" max="8" width="18.3984375" customWidth="1"/>
    <col min="9" max="9" width="16.296875" customWidth="1"/>
    <col min="10" max="10" width="13" customWidth="1"/>
    <col min="11" max="11" width="16.8984375" customWidth="1"/>
    <col min="12" max="12" width="15.69921875" customWidth="1"/>
    <col min="13" max="13" width="18.09765625" customWidth="1"/>
    <col min="14" max="17" width="14.09765625" customWidth="1"/>
    <col min="18" max="20" width="19" customWidth="1"/>
    <col min="21" max="27" width="14.09765625" customWidth="1"/>
    <col min="28" max="28" width="23.59765625" customWidth="1"/>
  </cols>
  <sheetData>
    <row r="1" spans="1:27" ht="28.2" customHeight="1" x14ac:dyDescent="0.3">
      <c r="A1" s="158" t="s">
        <v>0</v>
      </c>
      <c r="B1" s="1"/>
      <c r="C1" s="1"/>
      <c r="E1" s="1"/>
      <c r="F1" s="1"/>
      <c r="G1" s="1"/>
      <c r="H1" s="1"/>
      <c r="I1" s="2"/>
      <c r="J1" s="2"/>
      <c r="K1" s="2"/>
      <c r="L1" s="2"/>
      <c r="M1" s="1"/>
    </row>
    <row r="2" spans="1:27" ht="37.5" customHeight="1" x14ac:dyDescent="0.3">
      <c r="A2" s="159" t="s">
        <v>1</v>
      </c>
      <c r="B2" s="1"/>
      <c r="C2" s="1"/>
      <c r="D2" s="4"/>
      <c r="E2" s="1"/>
      <c r="F2" s="1"/>
      <c r="G2" s="1"/>
      <c r="H2" s="1"/>
      <c r="I2" s="2"/>
      <c r="J2" s="2"/>
      <c r="K2" s="2"/>
      <c r="L2" s="2"/>
      <c r="M2" s="1"/>
    </row>
    <row r="3" spans="1:27" ht="37.5" customHeight="1" x14ac:dyDescent="0.35">
      <c r="A3" s="5" t="s">
        <v>2</v>
      </c>
      <c r="B3" s="6" t="s">
        <v>3</v>
      </c>
      <c r="C3" s="130" t="s">
        <v>4</v>
      </c>
      <c r="D3" s="160"/>
      <c r="E3" s="161"/>
      <c r="F3" s="161"/>
      <c r="G3" s="161"/>
      <c r="H3" s="161"/>
      <c r="I3" s="161"/>
      <c r="J3" s="161"/>
      <c r="K3" s="161"/>
      <c r="L3" s="2"/>
      <c r="M3" s="1"/>
    </row>
    <row r="4" spans="1:27" ht="159" customHeight="1" x14ac:dyDescent="0.3">
      <c r="A4" s="134" t="s">
        <v>5</v>
      </c>
      <c r="B4" s="9">
        <v>22000</v>
      </c>
      <c r="C4" s="132" t="s">
        <v>139</v>
      </c>
      <c r="D4" s="160"/>
      <c r="E4" s="161"/>
      <c r="F4" s="161"/>
      <c r="G4" s="161"/>
      <c r="H4" s="161"/>
      <c r="I4" s="161"/>
      <c r="J4" s="161"/>
      <c r="K4" s="161"/>
      <c r="L4" s="7"/>
      <c r="M4" s="7"/>
    </row>
    <row r="5" spans="1:27" ht="15.75" customHeight="1" x14ac:dyDescent="0.3">
      <c r="A5" s="11"/>
      <c r="B5" s="12"/>
      <c r="C5" s="131"/>
      <c r="D5" s="4"/>
      <c r="E5" s="4"/>
      <c r="F5" s="4"/>
      <c r="G5" s="4"/>
      <c r="H5" s="4"/>
      <c r="I5" s="4"/>
      <c r="J5" s="4"/>
      <c r="K5" s="4"/>
      <c r="L5" s="4"/>
      <c r="M5" s="4"/>
    </row>
    <row r="6" spans="1:27" ht="88.8" customHeight="1" x14ac:dyDescent="0.3">
      <c r="A6" s="6" t="s">
        <v>6</v>
      </c>
      <c r="B6" s="14">
        <v>22000</v>
      </c>
      <c r="C6" s="132" t="s">
        <v>138</v>
      </c>
      <c r="D6" s="162"/>
      <c r="E6" s="163"/>
      <c r="F6" s="163"/>
      <c r="G6" s="163"/>
      <c r="H6" s="163"/>
      <c r="I6" s="163"/>
      <c r="J6" s="163"/>
      <c r="K6" s="163"/>
      <c r="L6" s="4"/>
      <c r="M6" s="4"/>
    </row>
    <row r="7" spans="1:27" ht="118.8" customHeight="1" x14ac:dyDescent="0.3">
      <c r="A7" s="6" t="s">
        <v>7</v>
      </c>
      <c r="B7" s="14">
        <v>34000</v>
      </c>
      <c r="C7" s="133" t="s">
        <v>140</v>
      </c>
      <c r="D7" s="162"/>
      <c r="E7" s="163"/>
      <c r="F7" s="163"/>
      <c r="G7" s="163"/>
      <c r="H7" s="163"/>
      <c r="I7" s="163"/>
      <c r="J7" s="163"/>
      <c r="K7" s="163"/>
      <c r="L7" s="4"/>
      <c r="M7" s="4"/>
    </row>
    <row r="8" spans="1:27" ht="15.75" customHeight="1" x14ac:dyDescent="0.3">
      <c r="A8" s="15" t="s">
        <v>8</v>
      </c>
      <c r="B8" s="16">
        <f>'Cost to Produce '!B7</f>
        <v>14500</v>
      </c>
      <c r="C8" s="13"/>
      <c r="D8" s="187"/>
      <c r="E8" s="188"/>
      <c r="F8" s="188"/>
      <c r="G8" s="188"/>
      <c r="H8" s="188"/>
      <c r="I8" s="188"/>
      <c r="J8" s="188"/>
      <c r="K8" s="188"/>
      <c r="L8" s="4"/>
      <c r="M8" s="4"/>
    </row>
    <row r="9" spans="1:27" ht="15.75" customHeight="1" x14ac:dyDescent="0.3">
      <c r="A9" s="4"/>
      <c r="B9" s="4"/>
      <c r="C9" s="4"/>
      <c r="D9" s="17"/>
      <c r="E9" s="17"/>
      <c r="F9" s="17"/>
      <c r="G9" s="17"/>
      <c r="H9" s="17"/>
      <c r="I9" s="17"/>
      <c r="J9" s="17"/>
      <c r="K9" s="17"/>
      <c r="L9" s="4"/>
      <c r="M9" s="4"/>
    </row>
    <row r="10" spans="1:27" ht="51.6" customHeight="1" x14ac:dyDescent="0.3">
      <c r="A10" s="4"/>
      <c r="B10" s="4"/>
      <c r="C10" s="18"/>
      <c r="D10" s="19"/>
      <c r="E10" s="19"/>
      <c r="F10" s="184" t="s">
        <v>120</v>
      </c>
      <c r="G10" s="185"/>
      <c r="H10" s="186"/>
      <c r="I10" s="20"/>
      <c r="J10" s="20"/>
      <c r="K10" s="19"/>
      <c r="L10" s="19"/>
      <c r="M10" s="19"/>
      <c r="R10" s="184" t="s">
        <v>126</v>
      </c>
      <c r="S10" s="185"/>
      <c r="T10" s="186"/>
    </row>
    <row r="11" spans="1:27" ht="15.75" customHeight="1" x14ac:dyDescent="0.3">
      <c r="A11" s="21" t="s">
        <v>9</v>
      </c>
      <c r="B11" s="22">
        <v>45474</v>
      </c>
      <c r="C11" s="22">
        <v>45505</v>
      </c>
      <c r="D11" s="22">
        <v>45536</v>
      </c>
      <c r="E11" s="22">
        <v>45566</v>
      </c>
      <c r="F11" s="144">
        <v>45597</v>
      </c>
      <c r="G11" s="144">
        <v>45627</v>
      </c>
      <c r="H11" s="144">
        <v>45658</v>
      </c>
      <c r="I11" s="22">
        <v>45689</v>
      </c>
      <c r="J11" s="22">
        <v>45717</v>
      </c>
      <c r="K11" s="22">
        <v>45748</v>
      </c>
      <c r="L11" s="22">
        <v>45778</v>
      </c>
      <c r="M11" s="22">
        <v>45809</v>
      </c>
      <c r="N11" s="22">
        <v>45839</v>
      </c>
      <c r="O11" s="22">
        <v>45870</v>
      </c>
      <c r="P11" s="22">
        <v>45901</v>
      </c>
      <c r="Q11" s="22">
        <v>45931</v>
      </c>
      <c r="R11" s="22">
        <v>45962</v>
      </c>
      <c r="S11" s="22">
        <v>45992</v>
      </c>
      <c r="T11" s="22">
        <v>46023</v>
      </c>
      <c r="U11" s="22">
        <v>46054</v>
      </c>
      <c r="V11" s="22">
        <v>46082</v>
      </c>
      <c r="W11" s="22">
        <v>46113</v>
      </c>
      <c r="X11" s="22">
        <v>46143</v>
      </c>
      <c r="Y11" s="22">
        <v>46174</v>
      </c>
      <c r="Z11" s="22">
        <v>46204</v>
      </c>
      <c r="AA11" s="22">
        <v>46235</v>
      </c>
    </row>
    <row r="12" spans="1:27" ht="15.75" hidden="1" customHeight="1" x14ac:dyDescent="0.3">
      <c r="A12" s="8" t="s">
        <v>10</v>
      </c>
      <c r="B12" s="23">
        <v>10761</v>
      </c>
      <c r="C12" s="23">
        <v>56754</v>
      </c>
      <c r="D12" s="23">
        <v>31221</v>
      </c>
      <c r="E12" s="23">
        <v>87116</v>
      </c>
      <c r="F12" s="23">
        <v>258398</v>
      </c>
      <c r="G12" s="23">
        <v>4191</v>
      </c>
      <c r="H12" s="23">
        <v>44710</v>
      </c>
      <c r="I12" s="23">
        <v>172044</v>
      </c>
      <c r="J12" s="23">
        <v>196492</v>
      </c>
      <c r="K12" s="23">
        <v>229861</v>
      </c>
      <c r="L12" s="23">
        <v>277134</v>
      </c>
      <c r="M12" s="23">
        <v>209462</v>
      </c>
      <c r="N12" s="23">
        <v>209463</v>
      </c>
      <c r="O12" s="23">
        <v>209464</v>
      </c>
      <c r="P12" s="23">
        <v>209465</v>
      </c>
      <c r="Q12" s="23">
        <v>209466</v>
      </c>
      <c r="R12" s="23">
        <v>209467</v>
      </c>
      <c r="S12" s="23">
        <v>209468</v>
      </c>
      <c r="T12" s="23">
        <v>209469</v>
      </c>
      <c r="U12" s="23">
        <v>209470</v>
      </c>
      <c r="V12" s="23">
        <v>209471</v>
      </c>
      <c r="W12" s="23">
        <v>209472</v>
      </c>
      <c r="X12" s="23">
        <v>209473</v>
      </c>
      <c r="Y12" s="23">
        <v>209474</v>
      </c>
      <c r="Z12" s="23">
        <v>209475</v>
      </c>
      <c r="AA12" s="23">
        <v>209476</v>
      </c>
    </row>
    <row r="13" spans="1:27" ht="15.75" customHeight="1" x14ac:dyDescent="0.3">
      <c r="A13" s="24" t="s">
        <v>11</v>
      </c>
      <c r="B13" s="25">
        <v>8</v>
      </c>
      <c r="C13" s="25">
        <v>17</v>
      </c>
      <c r="D13" s="25">
        <v>27</v>
      </c>
      <c r="E13" s="25">
        <v>43</v>
      </c>
      <c r="F13" s="25">
        <v>55</v>
      </c>
      <c r="G13" s="25">
        <v>77</v>
      </c>
      <c r="H13" s="25">
        <v>66</v>
      </c>
      <c r="I13" s="25">
        <v>34</v>
      </c>
      <c r="J13" s="25">
        <v>36</v>
      </c>
      <c r="K13" s="25">
        <v>28</v>
      </c>
      <c r="L13" s="25">
        <v>35</v>
      </c>
      <c r="M13" s="25">
        <v>21</v>
      </c>
      <c r="N13" s="25">
        <v>18</v>
      </c>
      <c r="O13" s="25">
        <v>15</v>
      </c>
      <c r="P13" s="25">
        <v>23</v>
      </c>
      <c r="Q13" s="25">
        <v>37</v>
      </c>
      <c r="R13" s="25">
        <v>53</v>
      </c>
      <c r="S13" s="25">
        <v>51</v>
      </c>
      <c r="T13" s="25">
        <v>39</v>
      </c>
      <c r="U13" s="25">
        <v>23</v>
      </c>
      <c r="V13" s="25">
        <v>25</v>
      </c>
      <c r="W13" s="25">
        <v>21</v>
      </c>
      <c r="X13" s="25">
        <v>27</v>
      </c>
      <c r="Y13" s="25">
        <v>19</v>
      </c>
      <c r="Z13" s="25">
        <v>23</v>
      </c>
      <c r="AA13" s="25">
        <v>21</v>
      </c>
    </row>
    <row r="14" spans="1:27" ht="15.75" customHeight="1" x14ac:dyDescent="0.3">
      <c r="A14" s="21" t="s">
        <v>12</v>
      </c>
      <c r="B14" s="26">
        <f t="shared" ref="B14:C14" si="0">B13*$B6</f>
        <v>176000</v>
      </c>
      <c r="C14" s="26">
        <f t="shared" si="0"/>
        <v>374000</v>
      </c>
      <c r="D14" s="26">
        <f>D13*$B6</f>
        <v>594000</v>
      </c>
      <c r="E14" s="26">
        <f>E13*$B6</f>
        <v>946000</v>
      </c>
      <c r="F14" s="26">
        <f>F13*$B6</f>
        <v>1210000</v>
      </c>
      <c r="G14" s="26">
        <f>G13*$B6</f>
        <v>1694000</v>
      </c>
      <c r="H14" s="26">
        <f>H13*B7</f>
        <v>2244000</v>
      </c>
      <c r="I14" s="26">
        <f>I13*B7</f>
        <v>1156000</v>
      </c>
      <c r="J14" s="26">
        <f>J13*B7</f>
        <v>1224000</v>
      </c>
      <c r="K14" s="26">
        <f>K13*B7</f>
        <v>952000</v>
      </c>
      <c r="L14" s="26">
        <f>L13*B7</f>
        <v>1190000</v>
      </c>
      <c r="M14" s="26">
        <f>M13*B7</f>
        <v>714000</v>
      </c>
      <c r="N14" s="26">
        <f>N13*B7</f>
        <v>612000</v>
      </c>
      <c r="O14" s="26">
        <f>O13*B7</f>
        <v>510000</v>
      </c>
      <c r="P14" s="26">
        <f>P13*B7</f>
        <v>782000</v>
      </c>
      <c r="Q14" s="26">
        <f>Q13*B7</f>
        <v>1258000</v>
      </c>
      <c r="R14" s="26">
        <f>R13*B7</f>
        <v>1802000</v>
      </c>
      <c r="S14" s="26">
        <f>S13*B7</f>
        <v>1734000</v>
      </c>
      <c r="T14" s="26">
        <f>T13*B7</f>
        <v>1326000</v>
      </c>
      <c r="U14" s="26">
        <f>U13*B7</f>
        <v>782000</v>
      </c>
      <c r="V14" s="26">
        <f>V13*B7</f>
        <v>850000</v>
      </c>
      <c r="W14" s="26">
        <f>W13*B7</f>
        <v>714000</v>
      </c>
      <c r="X14" s="26">
        <f>X13*B7</f>
        <v>918000</v>
      </c>
      <c r="Y14" s="26">
        <f>Y13*B7</f>
        <v>646000</v>
      </c>
      <c r="Z14" s="26">
        <f>Z13*B7</f>
        <v>782000</v>
      </c>
      <c r="AA14" s="26">
        <f>AA13*B7</f>
        <v>714000</v>
      </c>
    </row>
    <row r="15" spans="1:27" ht="15.75" customHeight="1" x14ac:dyDescent="0.3">
      <c r="A15" s="15" t="s">
        <v>13</v>
      </c>
      <c r="B15" s="27">
        <f>B8*B13</f>
        <v>116000</v>
      </c>
      <c r="C15" s="27">
        <f>B8*C13</f>
        <v>246500</v>
      </c>
      <c r="D15" s="27">
        <f>B8*D13</f>
        <v>391500</v>
      </c>
      <c r="E15" s="27">
        <f>B8*E13</f>
        <v>623500</v>
      </c>
      <c r="F15" s="27">
        <f>B8*F13</f>
        <v>797500</v>
      </c>
      <c r="G15" s="27">
        <f>B8*G13</f>
        <v>1116500</v>
      </c>
      <c r="H15" s="27">
        <f>B8*H13</f>
        <v>957000</v>
      </c>
      <c r="I15" s="27">
        <f>B8*I13</f>
        <v>493000</v>
      </c>
      <c r="J15" s="27">
        <f>B8*J13</f>
        <v>522000</v>
      </c>
      <c r="K15" s="27">
        <f>B8*K13</f>
        <v>406000</v>
      </c>
      <c r="L15" s="27">
        <f>B8*L13</f>
        <v>507500</v>
      </c>
      <c r="M15" s="27">
        <f>B8*M13</f>
        <v>304500</v>
      </c>
      <c r="N15" s="27">
        <f>B8*N13</f>
        <v>261000</v>
      </c>
      <c r="O15" s="27">
        <f>B8*O13</f>
        <v>217500</v>
      </c>
      <c r="P15" s="27">
        <f>B8*P13</f>
        <v>333500</v>
      </c>
      <c r="Q15" s="27">
        <f>B8*Q13</f>
        <v>536500</v>
      </c>
      <c r="R15" s="27">
        <f>B8*R13</f>
        <v>768500</v>
      </c>
      <c r="S15" s="27">
        <f>B8*S13</f>
        <v>739500</v>
      </c>
      <c r="T15" s="27">
        <f>B8*T13</f>
        <v>565500</v>
      </c>
      <c r="U15" s="27">
        <f>B8*U13</f>
        <v>333500</v>
      </c>
      <c r="V15" s="27">
        <f>B8*V13</f>
        <v>362500</v>
      </c>
      <c r="W15" s="27">
        <f>B8*W13</f>
        <v>304500</v>
      </c>
      <c r="X15" s="27">
        <f>B8*X13</f>
        <v>391500</v>
      </c>
      <c r="Y15" s="27">
        <f>B8*Y13</f>
        <v>275500</v>
      </c>
      <c r="Z15" s="27">
        <f>B8*Z13</f>
        <v>333500</v>
      </c>
      <c r="AA15" s="27">
        <f>B8*AA13</f>
        <v>304500</v>
      </c>
    </row>
    <row r="16" spans="1:27" ht="15.75" hidden="1" customHeight="1" x14ac:dyDescent="0.3">
      <c r="A16" s="13" t="s">
        <v>14</v>
      </c>
      <c r="B16" s="28">
        <v>0</v>
      </c>
      <c r="C16" s="28">
        <v>0</v>
      </c>
      <c r="D16" s="28">
        <v>0</v>
      </c>
      <c r="E16" s="28">
        <v>0</v>
      </c>
      <c r="F16" s="28">
        <v>0</v>
      </c>
      <c r="G16" s="28">
        <v>0</v>
      </c>
      <c r="H16" s="28">
        <v>0</v>
      </c>
      <c r="I16" s="28">
        <v>0</v>
      </c>
      <c r="J16" s="28">
        <v>0</v>
      </c>
      <c r="K16" s="28">
        <v>0</v>
      </c>
      <c r="L16" s="28">
        <v>0</v>
      </c>
      <c r="M16" s="28">
        <v>0</v>
      </c>
      <c r="N16" s="28">
        <v>0</v>
      </c>
      <c r="O16" s="28">
        <v>0</v>
      </c>
      <c r="P16" s="28">
        <v>0</v>
      </c>
      <c r="Q16" s="28">
        <v>0</v>
      </c>
      <c r="R16" s="28">
        <v>0</v>
      </c>
      <c r="S16" s="28">
        <v>0</v>
      </c>
      <c r="T16" s="28">
        <v>0</v>
      </c>
      <c r="U16" s="28">
        <v>0</v>
      </c>
      <c r="V16" s="28">
        <v>0</v>
      </c>
      <c r="W16" s="28">
        <v>0</v>
      </c>
      <c r="X16" s="28">
        <v>0</v>
      </c>
      <c r="Y16" s="28">
        <v>0</v>
      </c>
      <c r="Z16" s="28">
        <v>0</v>
      </c>
      <c r="AA16" s="28">
        <v>0</v>
      </c>
    </row>
    <row r="17" spans="1:28" ht="15.75" hidden="1" customHeight="1" x14ac:dyDescent="0.3">
      <c r="A17" s="13" t="s">
        <v>14</v>
      </c>
      <c r="B17" s="28">
        <v>0</v>
      </c>
      <c r="C17" s="28">
        <v>0</v>
      </c>
      <c r="D17" s="28">
        <v>0</v>
      </c>
      <c r="E17" s="28">
        <v>0</v>
      </c>
      <c r="F17" s="28">
        <v>0</v>
      </c>
      <c r="G17" s="28">
        <v>0</v>
      </c>
      <c r="H17" s="28">
        <v>0</v>
      </c>
      <c r="I17" s="28">
        <v>0</v>
      </c>
      <c r="J17" s="28">
        <v>0</v>
      </c>
      <c r="K17" s="28">
        <v>0</v>
      </c>
      <c r="L17" s="28">
        <v>0</v>
      </c>
      <c r="M17" s="28">
        <v>0</v>
      </c>
      <c r="N17" s="28">
        <v>0</v>
      </c>
      <c r="O17" s="28">
        <v>0</v>
      </c>
      <c r="P17" s="28">
        <v>0</v>
      </c>
      <c r="Q17" s="28">
        <v>0</v>
      </c>
      <c r="R17" s="28">
        <v>0</v>
      </c>
      <c r="S17" s="28">
        <v>0</v>
      </c>
      <c r="T17" s="28">
        <v>0</v>
      </c>
      <c r="U17" s="28">
        <v>0</v>
      </c>
      <c r="V17" s="28">
        <v>0</v>
      </c>
      <c r="W17" s="28">
        <v>0</v>
      </c>
      <c r="X17" s="28">
        <v>0</v>
      </c>
      <c r="Y17" s="28">
        <v>0</v>
      </c>
      <c r="Z17" s="28">
        <v>0</v>
      </c>
      <c r="AA17" s="28">
        <v>0</v>
      </c>
    </row>
    <row r="18" spans="1:28" ht="15.75" customHeight="1" x14ac:dyDescent="0.3">
      <c r="A18" s="21" t="s">
        <v>15</v>
      </c>
      <c r="B18" s="26">
        <f t="shared" ref="B18:M18" si="1">B14-B15</f>
        <v>60000</v>
      </c>
      <c r="C18" s="26">
        <f t="shared" si="1"/>
        <v>127500</v>
      </c>
      <c r="D18" s="26">
        <f t="shared" si="1"/>
        <v>202500</v>
      </c>
      <c r="E18" s="26">
        <f t="shared" si="1"/>
        <v>322500</v>
      </c>
      <c r="F18" s="26">
        <f t="shared" si="1"/>
        <v>412500</v>
      </c>
      <c r="G18" s="26">
        <f t="shared" si="1"/>
        <v>577500</v>
      </c>
      <c r="H18" s="26">
        <f t="shared" si="1"/>
        <v>1287000</v>
      </c>
      <c r="I18" s="26">
        <f t="shared" si="1"/>
        <v>663000</v>
      </c>
      <c r="J18" s="26">
        <f t="shared" si="1"/>
        <v>702000</v>
      </c>
      <c r="K18" s="26">
        <f t="shared" si="1"/>
        <v>546000</v>
      </c>
      <c r="L18" s="26">
        <f t="shared" si="1"/>
        <v>682500</v>
      </c>
      <c r="M18" s="26">
        <f t="shared" si="1"/>
        <v>409500</v>
      </c>
      <c r="N18" s="26">
        <f t="shared" ref="N18:Y18" si="2">N14-N15</f>
        <v>351000</v>
      </c>
      <c r="O18" s="26">
        <f t="shared" si="2"/>
        <v>292500</v>
      </c>
      <c r="P18" s="26">
        <f t="shared" si="2"/>
        <v>448500</v>
      </c>
      <c r="Q18" s="26">
        <f t="shared" si="2"/>
        <v>721500</v>
      </c>
      <c r="R18" s="26">
        <f t="shared" si="2"/>
        <v>1033500</v>
      </c>
      <c r="S18" s="26">
        <f t="shared" si="2"/>
        <v>994500</v>
      </c>
      <c r="T18" s="26">
        <f t="shared" si="2"/>
        <v>760500</v>
      </c>
      <c r="U18" s="26">
        <f t="shared" si="2"/>
        <v>448500</v>
      </c>
      <c r="V18" s="26">
        <f t="shared" si="2"/>
        <v>487500</v>
      </c>
      <c r="W18" s="26">
        <f t="shared" si="2"/>
        <v>409500</v>
      </c>
      <c r="X18" s="26">
        <f t="shared" si="2"/>
        <v>526500</v>
      </c>
      <c r="Y18" s="26">
        <f t="shared" si="2"/>
        <v>370500</v>
      </c>
      <c r="Z18" s="26">
        <f t="shared" ref="Z18:AA18" si="3">Z14-Z15</f>
        <v>448500</v>
      </c>
      <c r="AA18" s="26">
        <f t="shared" si="3"/>
        <v>409500</v>
      </c>
    </row>
    <row r="19" spans="1:28" ht="15.75" customHeight="1" x14ac:dyDescent="0.3">
      <c r="A19" s="13"/>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spans="1:28" ht="15.75" customHeight="1" x14ac:dyDescent="0.3">
      <c r="A20" s="15" t="s">
        <v>16</v>
      </c>
      <c r="B20" s="27">
        <f>'Salaries and Other Costs'!G44</f>
        <v>265833.33333333337</v>
      </c>
      <c r="C20" s="27">
        <f>'Salaries and Other Costs'!H44</f>
        <v>351250.00000000006</v>
      </c>
      <c r="D20" s="27">
        <f>'Salaries and Other Costs'!I44</f>
        <v>351250.00000000006</v>
      </c>
      <c r="E20" s="27">
        <f>'Salaries and Other Costs'!K44</f>
        <v>431666.66666666674</v>
      </c>
      <c r="F20" s="27">
        <f>'Salaries and Other Costs'!L44</f>
        <v>431666.66666666674</v>
      </c>
      <c r="G20" s="27">
        <f>'Salaries and Other Costs'!M44</f>
        <v>431666.66666666674</v>
      </c>
      <c r="H20" s="27">
        <f>'Salaries and Other Costs'!O44</f>
        <v>431666.66666666674</v>
      </c>
      <c r="I20" s="27">
        <f>'Salaries and Other Costs'!P44</f>
        <v>431666.66666666674</v>
      </c>
      <c r="J20" s="27">
        <f>'Salaries and Other Costs'!Q44</f>
        <v>431666.66666666674</v>
      </c>
      <c r="K20" s="27">
        <f>'Salaries and Other Costs'!S44</f>
        <v>431666.66666666674</v>
      </c>
      <c r="L20" s="27">
        <f>'Salaries and Other Costs'!T44</f>
        <v>431666.66666666674</v>
      </c>
      <c r="M20" s="27">
        <f>'Salaries and Other Costs'!U44</f>
        <v>431666.66666666674</v>
      </c>
      <c r="N20" s="27">
        <f>'Salaries and Other Costs'!W44</f>
        <v>431666.66666666674</v>
      </c>
      <c r="O20" s="27">
        <f>'Salaries and Other Costs'!X44</f>
        <v>431666.66666666674</v>
      </c>
      <c r="P20" s="27">
        <f>'Salaries and Other Costs'!Y44</f>
        <v>431666.66666666674</v>
      </c>
      <c r="Q20" s="27">
        <f>'Salaries and Other Costs'!AA44</f>
        <v>431666.66666666674</v>
      </c>
      <c r="R20" s="27">
        <f>'Salaries and Other Costs'!AB44</f>
        <v>431666.66666666674</v>
      </c>
      <c r="S20" s="27">
        <f>'Salaries and Other Costs'!AC44</f>
        <v>431666.66666666674</v>
      </c>
      <c r="T20" s="27">
        <f>'Salaries and Other Costs'!AE44</f>
        <v>431666.66666666674</v>
      </c>
      <c r="U20" s="27">
        <f>'Salaries and Other Costs'!AF44</f>
        <v>431666.66666666674</v>
      </c>
      <c r="V20" s="27">
        <f>'Salaries and Other Costs'!AG44</f>
        <v>431666.66666666674</v>
      </c>
      <c r="W20" s="27">
        <f>'Salaries and Other Costs'!AI44</f>
        <v>431666.66666666674</v>
      </c>
      <c r="X20" s="27">
        <f>'Salaries and Other Costs'!AJ44</f>
        <v>431666.66666666674</v>
      </c>
      <c r="Y20" s="27">
        <f>'Salaries and Other Costs'!AK44</f>
        <v>431666.66666666674</v>
      </c>
      <c r="Z20" s="27">
        <f>'Salaries and Other Costs'!AM44</f>
        <v>431666.66666666674</v>
      </c>
      <c r="AA20" s="27">
        <f>'Salaries and Other Costs'!AN44</f>
        <v>431666.66666666674</v>
      </c>
    </row>
    <row r="21" spans="1:28" ht="15.75" customHeight="1" x14ac:dyDescent="0.3">
      <c r="A21" s="13"/>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row>
    <row r="22" spans="1:28" ht="15.75" customHeight="1" x14ac:dyDescent="0.3">
      <c r="A22" s="15" t="s">
        <v>17</v>
      </c>
      <c r="B22" s="27">
        <f t="shared" ref="B22:M22" si="4">SUM(B20,B15)</f>
        <v>381833.33333333337</v>
      </c>
      <c r="C22" s="27">
        <f t="shared" si="4"/>
        <v>597750</v>
      </c>
      <c r="D22" s="27">
        <f t="shared" si="4"/>
        <v>742750</v>
      </c>
      <c r="E22" s="27">
        <f t="shared" si="4"/>
        <v>1055166.6666666667</v>
      </c>
      <c r="F22" s="27">
        <f t="shared" si="4"/>
        <v>1229166.6666666667</v>
      </c>
      <c r="G22" s="27">
        <f t="shared" si="4"/>
        <v>1548166.6666666667</v>
      </c>
      <c r="H22" s="27">
        <f t="shared" si="4"/>
        <v>1388666.6666666667</v>
      </c>
      <c r="I22" s="27">
        <f t="shared" si="4"/>
        <v>924666.66666666674</v>
      </c>
      <c r="J22" s="27">
        <f t="shared" si="4"/>
        <v>953666.66666666674</v>
      </c>
      <c r="K22" s="27">
        <f t="shared" si="4"/>
        <v>837666.66666666674</v>
      </c>
      <c r="L22" s="27">
        <f t="shared" si="4"/>
        <v>939166.66666666674</v>
      </c>
      <c r="M22" s="27">
        <f t="shared" si="4"/>
        <v>736166.66666666674</v>
      </c>
      <c r="N22" s="27">
        <f t="shared" ref="N22:Y22" si="5">SUM(N20,N15)</f>
        <v>692666.66666666674</v>
      </c>
      <c r="O22" s="27">
        <f t="shared" si="5"/>
        <v>649166.66666666674</v>
      </c>
      <c r="P22" s="27">
        <f t="shared" si="5"/>
        <v>765166.66666666674</v>
      </c>
      <c r="Q22" s="27">
        <f t="shared" si="5"/>
        <v>968166.66666666674</v>
      </c>
      <c r="R22" s="27">
        <f t="shared" si="5"/>
        <v>1200166.6666666667</v>
      </c>
      <c r="S22" s="27">
        <f t="shared" si="5"/>
        <v>1171166.6666666667</v>
      </c>
      <c r="T22" s="27">
        <f t="shared" si="5"/>
        <v>997166.66666666674</v>
      </c>
      <c r="U22" s="27">
        <f t="shared" si="5"/>
        <v>765166.66666666674</v>
      </c>
      <c r="V22" s="27">
        <f t="shared" si="5"/>
        <v>794166.66666666674</v>
      </c>
      <c r="W22" s="27">
        <f t="shared" si="5"/>
        <v>736166.66666666674</v>
      </c>
      <c r="X22" s="27">
        <f t="shared" si="5"/>
        <v>823166.66666666674</v>
      </c>
      <c r="Y22" s="27">
        <f t="shared" si="5"/>
        <v>707166.66666666674</v>
      </c>
      <c r="Z22" s="27">
        <f t="shared" ref="Z22:AA22" si="6">SUM(Z20,Z15)</f>
        <v>765166.66666666674</v>
      </c>
      <c r="AA22" s="27">
        <f t="shared" si="6"/>
        <v>736166.66666666674</v>
      </c>
      <c r="AB22" s="29">
        <f>SUM(B22:AA22)</f>
        <v>23105666.666666672</v>
      </c>
    </row>
    <row r="23" spans="1:28" ht="15.75" customHeight="1" x14ac:dyDescent="0.3">
      <c r="A23" s="11"/>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row>
    <row r="24" spans="1:28" ht="15.75" customHeight="1" x14ac:dyDescent="0.3">
      <c r="A24" s="21" t="s">
        <v>18</v>
      </c>
      <c r="B24" s="26">
        <f t="shared" ref="B24:M24" si="7">SUM($B14:B14)</f>
        <v>176000</v>
      </c>
      <c r="C24" s="26">
        <f t="shared" si="7"/>
        <v>550000</v>
      </c>
      <c r="D24" s="26">
        <f>SUM($B14:D14)</f>
        <v>1144000</v>
      </c>
      <c r="E24" s="26">
        <f>SUM($B14:E14)</f>
        <v>2090000</v>
      </c>
      <c r="F24" s="26">
        <f>SUM($B14:F14)</f>
        <v>3300000</v>
      </c>
      <c r="G24" s="26">
        <f>SUM($B14:G14)</f>
        <v>4994000</v>
      </c>
      <c r="H24" s="26">
        <f>SUM($B14:H14)</f>
        <v>7238000</v>
      </c>
      <c r="I24" s="26">
        <f>SUM($B14:I14)</f>
        <v>8394000</v>
      </c>
      <c r="J24" s="26">
        <f>SUM($B14:J14)</f>
        <v>9618000</v>
      </c>
      <c r="K24" s="26">
        <f>SUM($B14:K14)</f>
        <v>10570000</v>
      </c>
      <c r="L24" s="26">
        <f t="shared" si="7"/>
        <v>11760000</v>
      </c>
      <c r="M24" s="26">
        <f t="shared" si="7"/>
        <v>12474000</v>
      </c>
      <c r="N24" s="26">
        <f t="shared" ref="N24:Y24" si="8">SUM($B14:N14)</f>
        <v>13086000</v>
      </c>
      <c r="O24" s="26">
        <f t="shared" si="8"/>
        <v>13596000</v>
      </c>
      <c r="P24" s="26">
        <f t="shared" si="8"/>
        <v>14378000</v>
      </c>
      <c r="Q24" s="26">
        <f t="shared" si="8"/>
        <v>15636000</v>
      </c>
      <c r="R24" s="26">
        <f t="shared" si="8"/>
        <v>17438000</v>
      </c>
      <c r="S24" s="26">
        <f t="shared" si="8"/>
        <v>19172000</v>
      </c>
      <c r="T24" s="26">
        <f t="shared" si="8"/>
        <v>20498000</v>
      </c>
      <c r="U24" s="26">
        <f t="shared" si="8"/>
        <v>21280000</v>
      </c>
      <c r="V24" s="26">
        <f t="shared" si="8"/>
        <v>22130000</v>
      </c>
      <c r="W24" s="26">
        <f t="shared" si="8"/>
        <v>22844000</v>
      </c>
      <c r="X24" s="26">
        <f t="shared" si="8"/>
        <v>23762000</v>
      </c>
      <c r="Y24" s="26">
        <f t="shared" si="8"/>
        <v>24408000</v>
      </c>
      <c r="Z24" s="26">
        <f t="shared" ref="Z24:AA24" si="9">SUM($B14:Z14)</f>
        <v>25190000</v>
      </c>
      <c r="AA24" s="26">
        <f t="shared" si="9"/>
        <v>25904000</v>
      </c>
      <c r="AB24" s="29">
        <f>AA24</f>
        <v>25904000</v>
      </c>
    </row>
    <row r="25" spans="1:28" ht="15.75" customHeight="1"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row>
    <row r="26" spans="1:28" ht="15.75" customHeight="1" x14ac:dyDescent="0.3">
      <c r="A26" s="8" t="s">
        <v>19</v>
      </c>
      <c r="B26" s="31">
        <f t="shared" ref="B26:M26" si="10">B18-B20</f>
        <v>-205833.33333333337</v>
      </c>
      <c r="C26" s="31">
        <f t="shared" si="10"/>
        <v>-223750.00000000006</v>
      </c>
      <c r="D26" s="31">
        <f t="shared" si="10"/>
        <v>-148750.00000000006</v>
      </c>
      <c r="E26" s="31">
        <f t="shared" si="10"/>
        <v>-109166.66666666674</v>
      </c>
      <c r="F26" s="31">
        <f t="shared" si="10"/>
        <v>-19166.666666666744</v>
      </c>
      <c r="G26" s="31">
        <f t="shared" si="10"/>
        <v>145833.33333333326</v>
      </c>
      <c r="H26" s="31">
        <f t="shared" si="10"/>
        <v>855333.33333333326</v>
      </c>
      <c r="I26" s="31">
        <f t="shared" si="10"/>
        <v>231333.33333333326</v>
      </c>
      <c r="J26" s="31">
        <f t="shared" si="10"/>
        <v>270333.33333333326</v>
      </c>
      <c r="K26" s="31">
        <f t="shared" si="10"/>
        <v>114333.33333333326</v>
      </c>
      <c r="L26" s="31">
        <f t="shared" si="10"/>
        <v>250833.33333333326</v>
      </c>
      <c r="M26" s="31">
        <f t="shared" si="10"/>
        <v>-22166.666666666744</v>
      </c>
      <c r="N26" s="31">
        <f t="shared" ref="N26:Y26" si="11">N18-N20</f>
        <v>-80666.666666666744</v>
      </c>
      <c r="O26" s="31">
        <f t="shared" si="11"/>
        <v>-139166.66666666674</v>
      </c>
      <c r="P26" s="31">
        <f t="shared" si="11"/>
        <v>16833.333333333256</v>
      </c>
      <c r="Q26" s="31">
        <f t="shared" si="11"/>
        <v>289833.33333333326</v>
      </c>
      <c r="R26" s="31">
        <f t="shared" si="11"/>
        <v>601833.33333333326</v>
      </c>
      <c r="S26" s="31">
        <f t="shared" si="11"/>
        <v>562833.33333333326</v>
      </c>
      <c r="T26" s="31">
        <f t="shared" si="11"/>
        <v>328833.33333333326</v>
      </c>
      <c r="U26" s="31">
        <f t="shared" si="11"/>
        <v>16833.333333333256</v>
      </c>
      <c r="V26" s="31">
        <f t="shared" si="11"/>
        <v>55833.333333333256</v>
      </c>
      <c r="W26" s="31">
        <f t="shared" si="11"/>
        <v>-22166.666666666744</v>
      </c>
      <c r="X26" s="31">
        <f t="shared" si="11"/>
        <v>94833.333333333256</v>
      </c>
      <c r="Y26" s="31">
        <f t="shared" si="11"/>
        <v>-61166.666666666744</v>
      </c>
      <c r="Z26" s="31">
        <f t="shared" ref="Z26:AA26" si="12">Z18-Z20</f>
        <v>16833.333333333256</v>
      </c>
      <c r="AA26" s="31">
        <f t="shared" si="12"/>
        <v>-22166.666666666744</v>
      </c>
      <c r="AB26" s="32">
        <f>AB24-AB22</f>
        <v>2798333.3333333284</v>
      </c>
    </row>
    <row r="27" spans="1:28" ht="15.75" customHeight="1"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row>
    <row r="28" spans="1:28" ht="15.75" customHeight="1" x14ac:dyDescent="0.3">
      <c r="A28" s="33" t="s">
        <v>20</v>
      </c>
      <c r="B28" s="34">
        <f t="shared" ref="B28:M28" si="13">B26</f>
        <v>-205833.33333333337</v>
      </c>
      <c r="C28" s="34">
        <f t="shared" si="13"/>
        <v>-223750.00000000006</v>
      </c>
      <c r="D28" s="34">
        <f t="shared" si="13"/>
        <v>-148750.00000000006</v>
      </c>
      <c r="E28" s="34">
        <f t="shared" si="13"/>
        <v>-109166.66666666674</v>
      </c>
      <c r="F28" s="34">
        <f t="shared" si="13"/>
        <v>-19166.666666666744</v>
      </c>
      <c r="G28" s="34">
        <f t="shared" si="13"/>
        <v>145833.33333333326</v>
      </c>
      <c r="H28" s="34">
        <f t="shared" si="13"/>
        <v>855333.33333333326</v>
      </c>
      <c r="I28" s="34">
        <f t="shared" si="13"/>
        <v>231333.33333333326</v>
      </c>
      <c r="J28" s="34">
        <f t="shared" si="13"/>
        <v>270333.33333333326</v>
      </c>
      <c r="K28" s="34">
        <f t="shared" si="13"/>
        <v>114333.33333333326</v>
      </c>
      <c r="L28" s="34">
        <f t="shared" si="13"/>
        <v>250833.33333333326</v>
      </c>
      <c r="M28" s="34">
        <f t="shared" si="13"/>
        <v>-22166.666666666744</v>
      </c>
      <c r="N28" s="34">
        <f t="shared" ref="N28:Y28" si="14">N26</f>
        <v>-80666.666666666744</v>
      </c>
      <c r="O28" s="34">
        <f t="shared" si="14"/>
        <v>-139166.66666666674</v>
      </c>
      <c r="P28" s="34">
        <f t="shared" si="14"/>
        <v>16833.333333333256</v>
      </c>
      <c r="Q28" s="34">
        <f t="shared" si="14"/>
        <v>289833.33333333326</v>
      </c>
      <c r="R28" s="34">
        <f t="shared" si="14"/>
        <v>601833.33333333326</v>
      </c>
      <c r="S28" s="34">
        <f t="shared" si="14"/>
        <v>562833.33333333326</v>
      </c>
      <c r="T28" s="34">
        <f t="shared" si="14"/>
        <v>328833.33333333326</v>
      </c>
      <c r="U28" s="34">
        <f t="shared" si="14"/>
        <v>16833.333333333256</v>
      </c>
      <c r="V28" s="34">
        <f t="shared" si="14"/>
        <v>55833.333333333256</v>
      </c>
      <c r="W28" s="34">
        <f t="shared" si="14"/>
        <v>-22166.666666666744</v>
      </c>
      <c r="X28" s="34">
        <f t="shared" si="14"/>
        <v>94833.333333333256</v>
      </c>
      <c r="Y28" s="34">
        <f t="shared" si="14"/>
        <v>-61166.666666666744</v>
      </c>
      <c r="Z28" s="34">
        <f t="shared" ref="Z28:AA28" si="15">Z26</f>
        <v>16833.333333333256</v>
      </c>
      <c r="AA28" s="34">
        <f t="shared" si="15"/>
        <v>-22166.666666666744</v>
      </c>
    </row>
    <row r="29" spans="1:28" ht="15.75" customHeight="1" x14ac:dyDescent="0.3">
      <c r="A29" s="33" t="s">
        <v>21</v>
      </c>
      <c r="B29" s="35">
        <f t="shared" ref="B29:M29" si="16">SUM($B28:B28)</f>
        <v>-205833.33333333337</v>
      </c>
      <c r="C29" s="35">
        <f t="shared" si="16"/>
        <v>-429583.33333333343</v>
      </c>
      <c r="D29" s="35">
        <f>SUM($B28:D28)</f>
        <v>-578333.33333333349</v>
      </c>
      <c r="E29" s="35">
        <f>SUM($B28:E28)</f>
        <v>-687500.00000000023</v>
      </c>
      <c r="F29" s="35">
        <f>SUM($B28:F28)</f>
        <v>-706666.66666666698</v>
      </c>
      <c r="G29" s="35">
        <f>SUM($B28:G28)</f>
        <v>-560833.33333333372</v>
      </c>
      <c r="H29" s="35">
        <f>SUM($B28:H28)</f>
        <v>294499.99999999953</v>
      </c>
      <c r="I29" s="35">
        <f>SUM($B28:I28)</f>
        <v>525833.33333333279</v>
      </c>
      <c r="J29" s="35">
        <f>SUM($B28:J28)</f>
        <v>796166.66666666605</v>
      </c>
      <c r="K29" s="35">
        <f>SUM($B28:K28)</f>
        <v>910499.9999999993</v>
      </c>
      <c r="L29" s="35">
        <f t="shared" si="16"/>
        <v>1161333.3333333326</v>
      </c>
      <c r="M29" s="35">
        <f t="shared" si="16"/>
        <v>1139166.6666666658</v>
      </c>
      <c r="N29" s="35">
        <f t="shared" ref="N29:Y29" si="17">SUM($B28:N28)</f>
        <v>1058499.9999999991</v>
      </c>
      <c r="O29" s="35">
        <f t="shared" si="17"/>
        <v>919333.33333333232</v>
      </c>
      <c r="P29" s="35">
        <f t="shared" si="17"/>
        <v>936166.66666666558</v>
      </c>
      <c r="Q29" s="35">
        <f t="shared" si="17"/>
        <v>1225999.9999999988</v>
      </c>
      <c r="R29" s="35">
        <f t="shared" si="17"/>
        <v>1827833.3333333321</v>
      </c>
      <c r="S29" s="35">
        <f>SUM($B28:S28)</f>
        <v>2390666.6666666651</v>
      </c>
      <c r="T29" s="35">
        <f t="shared" si="17"/>
        <v>2719499.9999999981</v>
      </c>
      <c r="U29" s="35">
        <f t="shared" si="17"/>
        <v>2736333.3333333312</v>
      </c>
      <c r="V29" s="35">
        <f t="shared" si="17"/>
        <v>2792166.6666666642</v>
      </c>
      <c r="W29" s="35">
        <f t="shared" si="17"/>
        <v>2769999.9999999972</v>
      </c>
      <c r="X29" s="35">
        <f t="shared" si="17"/>
        <v>2864833.3333333302</v>
      </c>
      <c r="Y29" s="35">
        <f t="shared" si="17"/>
        <v>2803666.6666666633</v>
      </c>
      <c r="Z29" s="35">
        <f t="shared" ref="Z29:AA29" si="18">SUM($B28:Z28)</f>
        <v>2820499.9999999963</v>
      </c>
      <c r="AA29" s="35">
        <f t="shared" si="18"/>
        <v>2798333.3333333293</v>
      </c>
    </row>
    <row r="30" spans="1:28" ht="15.75" customHeight="1" x14ac:dyDescent="0.3">
      <c r="A30" s="4"/>
      <c r="B30" s="4"/>
      <c r="C30" s="4"/>
      <c r="D30" s="4"/>
      <c r="E30" s="4"/>
      <c r="F30" s="4"/>
      <c r="G30" s="4"/>
      <c r="H30" s="4"/>
      <c r="I30" s="4"/>
      <c r="J30" s="4"/>
      <c r="K30" s="4"/>
      <c r="L30" s="4"/>
      <c r="M30" s="4"/>
    </row>
    <row r="31" spans="1:28" ht="24.6" customHeight="1" x14ac:dyDescent="0.3">
      <c r="A31" s="145" t="s">
        <v>127</v>
      </c>
      <c r="B31" s="146" t="s">
        <v>128</v>
      </c>
      <c r="C31" s="4"/>
      <c r="D31" s="4"/>
      <c r="E31" s="4"/>
      <c r="F31" s="4"/>
      <c r="G31" s="4"/>
      <c r="H31" s="4"/>
      <c r="I31" s="4"/>
      <c r="J31" s="4"/>
      <c r="K31" s="4"/>
      <c r="L31" s="4"/>
    </row>
    <row r="32" spans="1:28" ht="172.2" customHeight="1" x14ac:dyDescent="0.3">
      <c r="A32" s="147" t="s">
        <v>134</v>
      </c>
      <c r="B32" s="147" t="s">
        <v>129</v>
      </c>
      <c r="C32" s="4"/>
      <c r="D32" s="4"/>
      <c r="E32" s="4"/>
      <c r="F32" s="4"/>
      <c r="G32" s="4"/>
      <c r="H32" s="4"/>
      <c r="I32" s="4"/>
      <c r="J32" s="4"/>
      <c r="K32" s="4"/>
      <c r="L32" s="4"/>
      <c r="M32" s="4"/>
    </row>
    <row r="33" spans="1:13" ht="15.75" customHeight="1" x14ac:dyDescent="0.3">
      <c r="A33" s="4"/>
      <c r="B33" s="4"/>
      <c r="C33" s="4"/>
      <c r="D33" s="4"/>
      <c r="E33" s="4"/>
      <c r="F33" s="4"/>
      <c r="G33" s="4"/>
      <c r="H33" s="4"/>
      <c r="I33" s="4"/>
      <c r="J33" s="4"/>
      <c r="K33" s="4"/>
      <c r="L33" s="4"/>
      <c r="M33" s="4"/>
    </row>
    <row r="34" spans="1:13" ht="27.6" customHeight="1" x14ac:dyDescent="0.3">
      <c r="A34" s="148" t="s">
        <v>130</v>
      </c>
      <c r="B34" s="149" t="s">
        <v>131</v>
      </c>
      <c r="C34" s="4"/>
      <c r="D34" s="4"/>
      <c r="E34" s="4"/>
      <c r="F34" s="4"/>
      <c r="G34" s="4"/>
      <c r="H34" s="4"/>
      <c r="I34" s="4"/>
      <c r="J34" s="4"/>
      <c r="K34" s="4"/>
      <c r="L34" s="4"/>
      <c r="M34" s="4"/>
    </row>
    <row r="35" spans="1:13" ht="195" customHeight="1" x14ac:dyDescent="0.3">
      <c r="A35" s="150" t="s">
        <v>133</v>
      </c>
      <c r="B35" s="151" t="s">
        <v>132</v>
      </c>
      <c r="C35" s="4"/>
      <c r="D35" s="4"/>
      <c r="E35" s="4"/>
      <c r="F35" s="4"/>
      <c r="G35" s="4"/>
      <c r="H35" s="4"/>
      <c r="I35" s="4"/>
      <c r="J35" s="4"/>
      <c r="K35" s="4"/>
      <c r="L35" s="4"/>
    </row>
    <row r="36" spans="1:13" ht="15.75" customHeight="1" x14ac:dyDescent="0.3">
      <c r="A36" s="4"/>
      <c r="B36" s="4"/>
      <c r="C36" s="4"/>
      <c r="D36" s="4"/>
      <c r="E36" s="4"/>
      <c r="F36" s="4"/>
      <c r="G36" s="4"/>
      <c r="H36" s="4"/>
      <c r="I36" s="4"/>
      <c r="J36" s="4"/>
      <c r="K36" s="4"/>
      <c r="L36" s="4"/>
    </row>
    <row r="37" spans="1:13" ht="15.75" customHeight="1" x14ac:dyDescent="0.3">
      <c r="A37" s="4"/>
      <c r="B37" s="4"/>
      <c r="C37" s="4"/>
      <c r="D37" s="4"/>
      <c r="E37" s="4"/>
      <c r="F37" s="4"/>
      <c r="G37" s="4"/>
      <c r="H37" s="4"/>
      <c r="I37" s="4"/>
      <c r="J37" s="4"/>
      <c r="K37" s="4"/>
      <c r="L37" s="4"/>
    </row>
    <row r="38" spans="1:13" ht="15.75" customHeight="1" x14ac:dyDescent="0.3">
      <c r="A38" s="4"/>
      <c r="B38" s="4"/>
      <c r="C38" s="4"/>
      <c r="D38" s="4"/>
      <c r="E38" s="4"/>
      <c r="F38" s="4"/>
      <c r="G38" s="4"/>
      <c r="H38" s="4"/>
      <c r="I38" s="4"/>
      <c r="J38" s="4"/>
      <c r="K38" s="4"/>
      <c r="L38" s="4"/>
    </row>
    <row r="39" spans="1:13" ht="15.75" customHeight="1" x14ac:dyDescent="0.3">
      <c r="A39" s="4"/>
      <c r="B39" s="4"/>
      <c r="C39" s="4"/>
      <c r="D39" s="4"/>
      <c r="E39" s="4"/>
      <c r="F39" s="4"/>
      <c r="G39" s="4"/>
      <c r="H39" s="4"/>
      <c r="I39" s="4"/>
      <c r="J39" s="4"/>
      <c r="K39" s="4"/>
      <c r="L39" s="4"/>
    </row>
    <row r="40" spans="1:13" ht="15.75" customHeight="1" x14ac:dyDescent="0.3">
      <c r="A40" s="4"/>
      <c r="B40" s="4"/>
      <c r="C40" s="4"/>
      <c r="D40" s="4"/>
      <c r="E40" s="4"/>
      <c r="F40" s="4"/>
      <c r="G40" s="4"/>
      <c r="H40" s="4"/>
      <c r="I40" s="4"/>
      <c r="J40" s="4"/>
      <c r="K40" s="4"/>
      <c r="L40" s="4"/>
    </row>
    <row r="41" spans="1:13" ht="15.75" customHeight="1" x14ac:dyDescent="0.3">
      <c r="A41" s="4"/>
      <c r="B41" s="4"/>
      <c r="C41" s="4"/>
      <c r="D41" s="4"/>
      <c r="E41" s="4"/>
      <c r="F41" s="4"/>
      <c r="G41" s="4"/>
      <c r="H41" s="4"/>
      <c r="I41" s="4"/>
      <c r="J41" s="4"/>
      <c r="K41" s="4"/>
      <c r="L41" s="4"/>
    </row>
    <row r="42" spans="1:13" ht="15.75" customHeight="1" x14ac:dyDescent="0.3">
      <c r="A42" s="4"/>
      <c r="B42" s="4"/>
      <c r="C42" s="4"/>
      <c r="D42" s="4"/>
      <c r="E42" s="4"/>
      <c r="F42" s="4"/>
      <c r="G42" s="4"/>
      <c r="H42" s="4"/>
      <c r="I42" s="4"/>
      <c r="J42" s="4"/>
      <c r="K42" s="4"/>
      <c r="L42" s="4"/>
    </row>
    <row r="43" spans="1:13" ht="15.75" customHeight="1" x14ac:dyDescent="0.3">
      <c r="A43" s="4"/>
      <c r="B43" s="4"/>
      <c r="C43" s="4"/>
      <c r="D43" s="4"/>
      <c r="E43" s="4"/>
      <c r="F43" s="4"/>
      <c r="G43" s="4"/>
      <c r="H43" s="4"/>
      <c r="I43" s="4"/>
      <c r="J43" s="4"/>
      <c r="K43" s="4"/>
      <c r="L43" s="4"/>
    </row>
    <row r="44" spans="1:13" ht="15.75" customHeight="1" x14ac:dyDescent="0.3">
      <c r="A44" s="4"/>
      <c r="B44" s="4"/>
      <c r="C44" s="4"/>
      <c r="D44" s="4"/>
      <c r="E44" s="4"/>
      <c r="F44" s="4"/>
      <c r="G44" s="4"/>
      <c r="H44" s="4"/>
      <c r="I44" s="4"/>
      <c r="J44" s="4"/>
      <c r="K44" s="4"/>
      <c r="L44" s="4"/>
    </row>
    <row r="45" spans="1:13" ht="15.75" customHeight="1" x14ac:dyDescent="0.3">
      <c r="A45" s="4"/>
      <c r="B45" s="4"/>
      <c r="C45" s="4"/>
      <c r="D45" s="4"/>
      <c r="E45" s="4"/>
      <c r="F45" s="4"/>
      <c r="G45" s="4"/>
      <c r="H45" s="4"/>
      <c r="I45" s="4"/>
      <c r="J45" s="4"/>
      <c r="K45" s="4"/>
      <c r="L45" s="4"/>
    </row>
    <row r="46" spans="1:13" ht="15.75" customHeight="1" x14ac:dyDescent="0.3">
      <c r="A46" s="4"/>
      <c r="B46" s="4"/>
      <c r="C46" s="4"/>
      <c r="D46" s="4"/>
      <c r="E46" s="4"/>
      <c r="F46" s="4"/>
      <c r="G46" s="4"/>
      <c r="H46" s="4"/>
      <c r="I46" s="4"/>
      <c r="J46" s="4"/>
      <c r="K46" s="4"/>
      <c r="L46" s="4"/>
    </row>
    <row r="47" spans="1:13" ht="15.75" customHeight="1" x14ac:dyDescent="0.3">
      <c r="A47" s="4"/>
      <c r="B47" s="4"/>
      <c r="C47" s="4"/>
      <c r="D47" s="4"/>
      <c r="E47" s="4"/>
      <c r="F47" s="4"/>
      <c r="G47" s="4"/>
      <c r="H47" s="4"/>
      <c r="I47" s="4"/>
      <c r="J47" s="4"/>
      <c r="K47" s="4"/>
      <c r="L47" s="4"/>
    </row>
    <row r="48" spans="1:13" ht="15.75" customHeight="1" x14ac:dyDescent="0.3">
      <c r="A48" s="4"/>
      <c r="B48" s="4"/>
      <c r="C48" s="4"/>
      <c r="D48" s="4"/>
      <c r="E48" s="4"/>
      <c r="F48" s="4"/>
      <c r="G48" s="4"/>
      <c r="H48" s="4"/>
      <c r="I48" s="4"/>
      <c r="J48" s="4"/>
      <c r="K48" s="4"/>
      <c r="L48" s="4"/>
    </row>
    <row r="49" spans="1:13" ht="15.75" customHeight="1" x14ac:dyDescent="0.3">
      <c r="A49" s="4"/>
      <c r="B49" s="4"/>
      <c r="C49" s="4"/>
      <c r="D49" s="4"/>
      <c r="E49" s="4"/>
      <c r="F49" s="4"/>
      <c r="G49" s="4"/>
      <c r="H49" s="4"/>
      <c r="I49" s="4"/>
      <c r="J49" s="4"/>
      <c r="K49" s="4"/>
      <c r="L49" s="4"/>
    </row>
    <row r="50" spans="1:13" ht="15.75" customHeight="1" x14ac:dyDescent="0.3">
      <c r="A50" s="4"/>
      <c r="B50" s="4"/>
      <c r="C50" s="4"/>
      <c r="D50" s="4"/>
      <c r="E50" s="4"/>
      <c r="F50" s="4"/>
      <c r="G50" s="4"/>
      <c r="H50" s="4"/>
      <c r="I50" s="4"/>
      <c r="J50" s="4"/>
      <c r="K50" s="4"/>
      <c r="L50" s="4"/>
    </row>
    <row r="51" spans="1:13" ht="15.75" customHeight="1" x14ac:dyDescent="0.3">
      <c r="A51" s="4"/>
      <c r="B51" s="4"/>
      <c r="C51" s="4"/>
      <c r="D51" s="4"/>
      <c r="E51" s="4"/>
      <c r="F51" s="4"/>
      <c r="G51" s="4"/>
      <c r="H51" s="4"/>
      <c r="I51" s="4"/>
      <c r="J51" s="4"/>
      <c r="K51" s="4"/>
      <c r="L51" s="4"/>
    </row>
    <row r="52" spans="1:13" ht="15.75" customHeight="1" x14ac:dyDescent="0.3">
      <c r="A52" s="4"/>
      <c r="B52" s="4"/>
      <c r="C52" s="4"/>
      <c r="D52" s="4"/>
      <c r="E52" s="4"/>
      <c r="F52" s="4"/>
      <c r="G52" s="4"/>
      <c r="H52" s="4"/>
      <c r="I52" s="4"/>
      <c r="J52" s="4"/>
      <c r="K52" s="4"/>
      <c r="L52" s="4"/>
    </row>
    <row r="53" spans="1:13" ht="15.75" customHeight="1" x14ac:dyDescent="0.3">
      <c r="A53" s="4"/>
      <c r="B53" s="4"/>
      <c r="C53" s="4"/>
      <c r="D53" s="4"/>
      <c r="E53" s="4"/>
      <c r="F53" s="4"/>
      <c r="G53" s="4"/>
      <c r="H53" s="4"/>
      <c r="I53" s="4"/>
      <c r="J53" s="4"/>
      <c r="K53" s="4"/>
      <c r="L53" s="4"/>
      <c r="M53" s="1"/>
    </row>
    <row r="54" spans="1:13" ht="15.75" customHeight="1" x14ac:dyDescent="0.3">
      <c r="A54" s="4"/>
      <c r="B54" s="4"/>
      <c r="C54" s="4"/>
      <c r="D54" s="4"/>
      <c r="E54" s="4"/>
      <c r="F54" s="4"/>
      <c r="G54" s="4"/>
      <c r="H54" s="4"/>
      <c r="I54" s="4"/>
      <c r="J54" s="4"/>
      <c r="K54" s="4"/>
      <c r="L54" s="4"/>
      <c r="M54" s="4"/>
    </row>
    <row r="55" spans="1:13" ht="15.75" customHeight="1" x14ac:dyDescent="0.3">
      <c r="A55" s="4"/>
      <c r="B55" s="4"/>
      <c r="C55" s="4"/>
      <c r="D55" s="4"/>
      <c r="E55" s="4"/>
      <c r="F55" s="4"/>
      <c r="G55" s="4"/>
      <c r="H55" s="4"/>
      <c r="I55" s="4"/>
      <c r="J55" s="4"/>
      <c r="K55" s="4"/>
      <c r="L55" s="4"/>
      <c r="M55" s="4"/>
    </row>
    <row r="56" spans="1:13" ht="15.75" customHeight="1" x14ac:dyDescent="0.3">
      <c r="A56" s="4"/>
      <c r="B56" s="4"/>
      <c r="C56" s="4"/>
      <c r="D56" s="4"/>
      <c r="E56" s="4"/>
      <c r="F56" s="4"/>
      <c r="G56" s="4"/>
      <c r="H56" s="4"/>
      <c r="I56" s="4"/>
      <c r="J56" s="4"/>
      <c r="K56" s="4"/>
      <c r="L56" s="4"/>
      <c r="M56" s="4"/>
    </row>
    <row r="57" spans="1:13" ht="15.75" customHeight="1" x14ac:dyDescent="0.3">
      <c r="A57" s="4"/>
      <c r="B57" s="4"/>
      <c r="C57" s="4"/>
      <c r="D57" s="4"/>
      <c r="E57" s="4"/>
      <c r="F57" s="4"/>
      <c r="G57" s="4"/>
      <c r="H57" s="4"/>
      <c r="I57" s="4"/>
      <c r="J57" s="4"/>
      <c r="K57" s="4"/>
      <c r="L57" s="4"/>
      <c r="M57" s="4"/>
    </row>
    <row r="58" spans="1:13" ht="15.75" customHeight="1" x14ac:dyDescent="0.3">
      <c r="A58" s="4"/>
      <c r="B58" s="4"/>
      <c r="C58" s="4"/>
      <c r="D58" s="4"/>
      <c r="E58" s="4"/>
      <c r="F58" s="4"/>
      <c r="G58" s="4"/>
      <c r="H58" s="4"/>
      <c r="I58" s="4"/>
      <c r="J58" s="4"/>
      <c r="K58" s="4"/>
      <c r="L58" s="4"/>
      <c r="M58" s="4"/>
    </row>
    <row r="59" spans="1:13" ht="15.75" customHeight="1" x14ac:dyDescent="0.3">
      <c r="A59" s="4"/>
      <c r="B59" s="4"/>
      <c r="C59" s="4"/>
      <c r="D59" s="4"/>
      <c r="E59" s="4"/>
      <c r="F59" s="4"/>
      <c r="G59" s="4"/>
      <c r="H59" s="4"/>
      <c r="I59" s="4"/>
      <c r="J59" s="4"/>
      <c r="K59" s="4"/>
      <c r="L59" s="4"/>
      <c r="M59" s="4"/>
    </row>
    <row r="60" spans="1:13" ht="15.75" customHeight="1" x14ac:dyDescent="0.3">
      <c r="A60" s="4"/>
      <c r="B60" s="4"/>
      <c r="C60" s="4"/>
      <c r="D60" s="4"/>
      <c r="E60" s="4"/>
      <c r="F60" s="4"/>
      <c r="G60" s="4"/>
      <c r="H60" s="4"/>
      <c r="I60" s="4"/>
      <c r="J60" s="4"/>
      <c r="K60" s="4"/>
      <c r="L60" s="4"/>
      <c r="M60" s="4"/>
    </row>
    <row r="61" spans="1:13" ht="15.75" customHeight="1" x14ac:dyDescent="0.3">
      <c r="A61" s="4"/>
      <c r="B61" s="4"/>
      <c r="C61" s="4"/>
      <c r="D61" s="4"/>
      <c r="E61" s="4"/>
      <c r="F61" s="4"/>
      <c r="G61" s="4"/>
      <c r="H61" s="4"/>
      <c r="I61" s="4"/>
      <c r="J61" s="4"/>
      <c r="K61" s="4"/>
      <c r="L61" s="4"/>
      <c r="M61" s="4"/>
    </row>
    <row r="62" spans="1:13" ht="15.75" customHeight="1" x14ac:dyDescent="0.3">
      <c r="A62" s="4"/>
      <c r="B62" s="4"/>
      <c r="C62" s="32" t="e">
        <f>'COGS and Sales'!#REF!</f>
        <v>#REF!</v>
      </c>
      <c r="D62" s="4"/>
      <c r="E62" s="4"/>
      <c r="F62" s="4"/>
      <c r="G62" s="4"/>
      <c r="H62" s="4"/>
      <c r="I62" s="4"/>
      <c r="J62" s="4"/>
      <c r="K62" s="4"/>
      <c r="L62" s="4"/>
      <c r="M62" s="4"/>
    </row>
    <row r="63" spans="1:13" ht="15.75" customHeight="1" x14ac:dyDescent="0.3">
      <c r="A63" s="4"/>
      <c r="B63" s="4"/>
      <c r="C63" s="4"/>
      <c r="D63" s="4"/>
      <c r="E63" s="4"/>
      <c r="F63" s="4"/>
      <c r="G63" s="4"/>
      <c r="H63" s="4"/>
      <c r="I63" s="4"/>
      <c r="J63" s="4"/>
      <c r="K63" s="4"/>
      <c r="L63" s="4"/>
      <c r="M63" s="4"/>
    </row>
    <row r="64" spans="1:13" ht="15.75" customHeight="1" x14ac:dyDescent="0.3">
      <c r="A64" s="4"/>
      <c r="B64" s="4"/>
      <c r="C64" s="4"/>
      <c r="D64" s="4"/>
      <c r="E64" s="4"/>
      <c r="F64" s="4"/>
      <c r="G64" s="4"/>
      <c r="H64" s="4"/>
      <c r="I64" s="4"/>
      <c r="J64" s="4"/>
      <c r="K64" s="4"/>
      <c r="L64" s="4"/>
      <c r="M64" s="4"/>
    </row>
    <row r="65" spans="1:13" ht="15.75" customHeight="1" x14ac:dyDescent="0.3">
      <c r="A65" s="4"/>
      <c r="B65" s="4"/>
      <c r="C65" s="4"/>
      <c r="D65" s="4"/>
      <c r="E65" s="4"/>
      <c r="F65" s="4"/>
      <c r="G65" s="4"/>
      <c r="H65" s="4"/>
      <c r="I65" s="4"/>
      <c r="J65" s="4"/>
      <c r="K65" s="4"/>
      <c r="L65" s="4"/>
      <c r="M65" s="4"/>
    </row>
    <row r="66" spans="1:13" ht="15.75" customHeight="1" x14ac:dyDescent="0.3">
      <c r="A66" s="4"/>
      <c r="B66" s="4"/>
      <c r="C66" s="4"/>
      <c r="D66" s="4"/>
      <c r="E66" s="4"/>
      <c r="F66" s="4"/>
      <c r="G66" s="4"/>
      <c r="H66" s="4"/>
      <c r="I66" s="4"/>
      <c r="J66" s="4"/>
      <c r="K66" s="4"/>
      <c r="L66" s="4"/>
      <c r="M66" s="4"/>
    </row>
    <row r="67" spans="1:13" ht="15.75" customHeight="1" x14ac:dyDescent="0.3">
      <c r="A67" s="4"/>
      <c r="B67" s="4"/>
      <c r="C67" s="4"/>
      <c r="D67" s="4"/>
      <c r="E67" s="4"/>
      <c r="F67" s="4"/>
      <c r="G67" s="4"/>
      <c r="H67" s="4"/>
      <c r="I67" s="4"/>
      <c r="J67" s="4"/>
      <c r="K67" s="4"/>
      <c r="L67" s="4"/>
      <c r="M67" s="4"/>
    </row>
    <row r="68" spans="1:13" ht="15.75" customHeight="1" x14ac:dyDescent="0.3">
      <c r="A68" s="4"/>
      <c r="B68" s="4"/>
      <c r="C68" s="4"/>
      <c r="D68" s="4"/>
      <c r="E68" s="4"/>
      <c r="F68" s="4"/>
      <c r="G68" s="4"/>
      <c r="H68" s="4"/>
      <c r="I68" s="4"/>
      <c r="J68" s="4"/>
      <c r="K68" s="4"/>
      <c r="L68" s="4"/>
      <c r="M68" s="4"/>
    </row>
    <row r="69" spans="1:13" ht="15.75" customHeight="1" x14ac:dyDescent="0.3">
      <c r="A69" s="4"/>
      <c r="B69" s="4"/>
      <c r="C69" s="4"/>
      <c r="D69" s="4"/>
      <c r="E69" s="4"/>
      <c r="F69" s="4"/>
      <c r="G69" s="4"/>
      <c r="H69" s="4"/>
      <c r="I69" s="4"/>
      <c r="J69" s="4"/>
      <c r="K69" s="4"/>
      <c r="L69" s="4"/>
      <c r="M69" s="4"/>
    </row>
    <row r="70" spans="1:13" ht="15.75" customHeight="1" x14ac:dyDescent="0.3">
      <c r="A70" s="4"/>
      <c r="B70" s="4"/>
      <c r="C70" s="4"/>
      <c r="D70" s="4"/>
      <c r="E70" s="4"/>
      <c r="F70" s="4"/>
      <c r="G70" s="4"/>
      <c r="H70" s="4"/>
      <c r="I70" s="4"/>
      <c r="J70" s="4"/>
      <c r="K70" s="4"/>
      <c r="L70" s="4"/>
      <c r="M70" s="4"/>
    </row>
    <row r="71" spans="1:13" ht="15.75" customHeight="1" x14ac:dyDescent="0.3">
      <c r="A71" s="4"/>
      <c r="B71" s="4"/>
      <c r="C71" s="4"/>
      <c r="D71" s="4"/>
      <c r="E71" s="4"/>
      <c r="F71" s="4"/>
      <c r="G71" s="4"/>
      <c r="H71" s="4"/>
      <c r="I71" s="4"/>
      <c r="J71" s="4"/>
      <c r="K71" s="4"/>
      <c r="L71" s="4"/>
      <c r="M71" s="4"/>
    </row>
    <row r="72" spans="1:13" ht="15.75" customHeight="1" x14ac:dyDescent="0.3">
      <c r="A72" s="4"/>
      <c r="B72" s="4"/>
      <c r="C72" s="4"/>
      <c r="D72" s="4"/>
      <c r="E72" s="4"/>
      <c r="F72" s="4"/>
      <c r="G72" s="4"/>
      <c r="H72" s="4"/>
      <c r="I72" s="4"/>
      <c r="J72" s="4"/>
      <c r="K72" s="4"/>
      <c r="L72" s="4"/>
      <c r="M72" s="4"/>
    </row>
    <row r="73" spans="1:13" ht="15.75" customHeight="1" x14ac:dyDescent="0.3">
      <c r="A73" s="4"/>
      <c r="B73" s="4"/>
      <c r="C73" s="4"/>
      <c r="D73" s="4"/>
      <c r="E73" s="4"/>
      <c r="F73" s="4"/>
      <c r="G73" s="4"/>
      <c r="H73" s="4"/>
      <c r="I73" s="4"/>
      <c r="J73" s="4"/>
      <c r="K73" s="4"/>
      <c r="L73" s="4"/>
      <c r="M73" s="4"/>
    </row>
    <row r="74" spans="1:13" ht="15.75" customHeight="1" x14ac:dyDescent="0.3">
      <c r="A74" s="4"/>
      <c r="B74" s="4"/>
      <c r="C74" s="4"/>
      <c r="D74" s="4"/>
      <c r="E74" s="4"/>
      <c r="F74" s="4"/>
      <c r="G74" s="4"/>
      <c r="H74" s="4"/>
      <c r="I74" s="4"/>
      <c r="J74" s="4"/>
      <c r="K74" s="4"/>
      <c r="L74" s="4"/>
      <c r="M74" s="4"/>
    </row>
    <row r="75" spans="1:13" ht="15.75" customHeight="1" x14ac:dyDescent="0.3">
      <c r="A75" s="4"/>
      <c r="B75" s="4"/>
      <c r="C75" s="4"/>
      <c r="D75" s="4"/>
      <c r="E75" s="4"/>
      <c r="F75" s="4"/>
      <c r="G75" s="4"/>
      <c r="H75" s="4"/>
      <c r="I75" s="4"/>
      <c r="J75" s="4"/>
      <c r="K75" s="4"/>
      <c r="L75" s="4"/>
      <c r="M75" s="4"/>
    </row>
    <row r="76" spans="1:13" ht="15.75" customHeight="1" x14ac:dyDescent="0.3">
      <c r="A76" s="4"/>
      <c r="B76" s="4"/>
      <c r="C76" s="4"/>
      <c r="D76" s="4"/>
      <c r="E76" s="4"/>
      <c r="F76" s="4"/>
      <c r="G76" s="4"/>
      <c r="H76" s="4"/>
      <c r="I76" s="4"/>
      <c r="J76" s="4"/>
      <c r="K76" s="4"/>
      <c r="L76" s="4"/>
      <c r="M76" s="4"/>
    </row>
    <row r="77" spans="1:13" ht="15.75" customHeight="1" x14ac:dyDescent="0.3">
      <c r="A77" s="4"/>
      <c r="B77" s="4"/>
      <c r="C77" s="4"/>
      <c r="D77" s="4"/>
      <c r="E77" s="4"/>
      <c r="F77" s="4"/>
      <c r="G77" s="4"/>
      <c r="H77" s="4"/>
      <c r="I77" s="4"/>
      <c r="J77" s="4"/>
      <c r="K77" s="4"/>
      <c r="L77" s="4"/>
      <c r="M77" s="4"/>
    </row>
    <row r="78" spans="1:13" ht="15.75" customHeight="1" x14ac:dyDescent="0.3">
      <c r="A78" s="4"/>
      <c r="B78" s="4"/>
      <c r="C78" s="4"/>
      <c r="D78" s="4"/>
      <c r="E78" s="4"/>
      <c r="F78" s="4"/>
      <c r="G78" s="4"/>
      <c r="H78" s="4"/>
      <c r="I78" s="4"/>
      <c r="J78" s="4"/>
      <c r="K78" s="4"/>
      <c r="L78" s="4"/>
      <c r="M78" s="4"/>
    </row>
    <row r="79" spans="1:13" ht="15.75" customHeight="1" x14ac:dyDescent="0.3">
      <c r="A79" s="4"/>
      <c r="B79" s="4"/>
      <c r="C79" s="4"/>
      <c r="D79" s="4"/>
      <c r="E79" s="4"/>
      <c r="F79" s="4"/>
      <c r="G79" s="4"/>
      <c r="H79" s="4"/>
      <c r="I79" s="4"/>
      <c r="J79" s="4"/>
      <c r="K79" s="4"/>
      <c r="L79" s="4"/>
      <c r="M79" s="4"/>
    </row>
    <row r="80" spans="1:13" ht="15.75" customHeight="1" x14ac:dyDescent="0.3">
      <c r="A80" s="4"/>
      <c r="B80" s="4"/>
      <c r="C80" s="4"/>
      <c r="D80" s="4"/>
      <c r="E80" s="4"/>
      <c r="F80" s="4"/>
      <c r="G80" s="4"/>
      <c r="H80" s="4"/>
      <c r="I80" s="4"/>
      <c r="J80" s="4"/>
      <c r="K80" s="4"/>
      <c r="L80" s="4"/>
      <c r="M80" s="4"/>
    </row>
    <row r="81" spans="1:13" ht="15.75" customHeight="1" x14ac:dyDescent="0.3">
      <c r="A81" s="4"/>
      <c r="B81" s="4"/>
      <c r="C81" s="4"/>
      <c r="D81" s="4"/>
      <c r="E81" s="4"/>
      <c r="F81" s="4"/>
      <c r="G81" s="4"/>
      <c r="H81" s="4"/>
      <c r="I81" s="4"/>
      <c r="J81" s="4"/>
      <c r="K81" s="4"/>
      <c r="L81" s="4"/>
      <c r="M81" s="4"/>
    </row>
    <row r="82" spans="1:13" ht="15.75" customHeight="1" x14ac:dyDescent="0.3">
      <c r="A82" s="4"/>
      <c r="B82" s="4"/>
      <c r="C82" s="4"/>
      <c r="D82" s="4"/>
      <c r="E82" s="4"/>
      <c r="F82" s="4"/>
      <c r="G82" s="4"/>
      <c r="H82" s="4"/>
      <c r="I82" s="4"/>
      <c r="J82" s="4"/>
      <c r="K82" s="4"/>
      <c r="L82" s="4"/>
      <c r="M82" s="4"/>
    </row>
    <row r="83" spans="1:13" ht="15.75" customHeight="1" x14ac:dyDescent="0.3">
      <c r="A83" s="4"/>
      <c r="B83" s="4"/>
      <c r="C83" s="4"/>
      <c r="D83" s="4"/>
      <c r="E83" s="4"/>
      <c r="F83" s="4"/>
      <c r="G83" s="4"/>
      <c r="H83" s="4"/>
      <c r="I83" s="4"/>
      <c r="J83" s="4"/>
      <c r="K83" s="4"/>
      <c r="L83" s="4"/>
      <c r="M83" s="4"/>
    </row>
    <row r="84" spans="1:13" ht="15.75" customHeight="1" x14ac:dyDescent="0.3">
      <c r="A84" s="4"/>
      <c r="B84" s="4"/>
      <c r="C84" s="4"/>
      <c r="D84" s="4"/>
      <c r="E84" s="4"/>
      <c r="F84" s="4"/>
      <c r="G84" s="4"/>
      <c r="H84" s="4"/>
      <c r="I84" s="4"/>
      <c r="J84" s="4"/>
      <c r="K84" s="4"/>
      <c r="L84" s="4"/>
      <c r="M84" s="4"/>
    </row>
    <row r="85" spans="1:13" ht="15.75" customHeight="1" x14ac:dyDescent="0.3">
      <c r="A85" s="4"/>
      <c r="B85" s="4"/>
      <c r="C85" s="4"/>
      <c r="D85" s="4"/>
      <c r="E85" s="4"/>
      <c r="F85" s="4"/>
      <c r="G85" s="4"/>
      <c r="H85" s="4"/>
      <c r="I85" s="4"/>
      <c r="J85" s="4"/>
      <c r="K85" s="4"/>
      <c r="L85" s="4"/>
      <c r="M85" s="4"/>
    </row>
    <row r="86" spans="1:13" ht="15.75" customHeight="1" x14ac:dyDescent="0.3">
      <c r="A86" s="4"/>
      <c r="B86" s="4"/>
      <c r="C86" s="4"/>
      <c r="D86" s="4"/>
      <c r="E86" s="4"/>
      <c r="F86" s="4"/>
      <c r="G86" s="4"/>
      <c r="H86" s="4"/>
      <c r="I86" s="4"/>
      <c r="J86" s="4"/>
      <c r="K86" s="4"/>
      <c r="L86" s="4"/>
      <c r="M86" s="4"/>
    </row>
    <row r="87" spans="1:13" ht="15.75" customHeight="1" x14ac:dyDescent="0.3">
      <c r="A87" s="4"/>
      <c r="B87" s="4"/>
      <c r="C87" s="4"/>
      <c r="D87" s="4"/>
      <c r="E87" s="4"/>
      <c r="F87" s="4"/>
      <c r="G87" s="4"/>
      <c r="H87" s="4"/>
      <c r="I87" s="4"/>
      <c r="J87" s="4"/>
      <c r="K87" s="4"/>
      <c r="L87" s="4"/>
      <c r="M87" s="4"/>
    </row>
    <row r="88" spans="1:13" ht="15.75" customHeight="1" x14ac:dyDescent="0.3">
      <c r="A88" s="4"/>
      <c r="B88" s="4"/>
      <c r="C88" s="4"/>
      <c r="D88" s="4"/>
      <c r="E88" s="4"/>
      <c r="F88" s="4"/>
      <c r="G88" s="4"/>
      <c r="H88" s="4"/>
      <c r="I88" s="4"/>
      <c r="J88" s="4"/>
      <c r="K88" s="4"/>
      <c r="L88" s="4"/>
      <c r="M88" s="4"/>
    </row>
    <row r="89" spans="1:13" ht="15.75" customHeight="1" x14ac:dyDescent="0.3">
      <c r="A89" s="4"/>
      <c r="B89" s="4"/>
      <c r="C89" s="4"/>
      <c r="D89" s="4"/>
      <c r="E89" s="4"/>
      <c r="F89" s="4"/>
      <c r="G89" s="4"/>
      <c r="H89" s="4"/>
      <c r="I89" s="4"/>
      <c r="J89" s="4"/>
      <c r="K89" s="4"/>
      <c r="L89" s="4"/>
      <c r="M89" s="4"/>
    </row>
    <row r="90" spans="1:13" ht="15.75" customHeight="1" x14ac:dyDescent="0.3">
      <c r="A90" s="4"/>
      <c r="B90" s="4"/>
      <c r="C90" s="4"/>
      <c r="D90" s="4"/>
      <c r="E90" s="4"/>
      <c r="F90" s="4"/>
      <c r="G90" s="4"/>
      <c r="H90" s="4"/>
      <c r="I90" s="4"/>
      <c r="J90" s="4"/>
      <c r="K90" s="4"/>
      <c r="L90" s="4"/>
      <c r="M90" s="4"/>
    </row>
    <row r="91" spans="1:13" ht="15.75" customHeight="1" x14ac:dyDescent="0.3">
      <c r="A91" s="4"/>
      <c r="B91" s="4"/>
      <c r="C91" s="4"/>
      <c r="D91" s="4"/>
      <c r="E91" s="4"/>
      <c r="F91" s="4"/>
      <c r="G91" s="4"/>
      <c r="H91" s="4"/>
      <c r="I91" s="4"/>
      <c r="J91" s="4"/>
      <c r="K91" s="4"/>
      <c r="L91" s="4"/>
      <c r="M91" s="4"/>
    </row>
    <row r="92" spans="1:13" ht="15.75" customHeight="1" x14ac:dyDescent="0.3">
      <c r="A92" s="4"/>
      <c r="B92" s="4"/>
      <c r="C92" s="4"/>
      <c r="D92" s="4"/>
      <c r="E92" s="4"/>
      <c r="F92" s="4"/>
      <c r="G92" s="4"/>
      <c r="H92" s="4"/>
      <c r="I92" s="4"/>
      <c r="J92" s="4"/>
      <c r="K92" s="4"/>
      <c r="L92" s="4"/>
      <c r="M92" s="4"/>
    </row>
    <row r="93" spans="1:13" ht="15.75" customHeight="1" x14ac:dyDescent="0.3">
      <c r="A93" s="4"/>
      <c r="B93" s="4"/>
      <c r="C93" s="4"/>
      <c r="D93" s="4"/>
      <c r="E93" s="4"/>
      <c r="F93" s="4"/>
      <c r="G93" s="4"/>
      <c r="H93" s="4"/>
      <c r="I93" s="4"/>
      <c r="J93" s="4"/>
      <c r="K93" s="4"/>
      <c r="L93" s="4"/>
      <c r="M93" s="4"/>
    </row>
    <row r="94" spans="1:13" ht="15.75" customHeight="1" x14ac:dyDescent="0.3">
      <c r="A94" s="4"/>
      <c r="B94" s="4"/>
      <c r="C94" s="4"/>
      <c r="D94" s="4"/>
      <c r="E94" s="4"/>
      <c r="F94" s="4"/>
      <c r="G94" s="4"/>
      <c r="H94" s="4"/>
      <c r="I94" s="4"/>
      <c r="J94" s="4"/>
      <c r="K94" s="4"/>
      <c r="L94" s="4"/>
      <c r="M94" s="4"/>
    </row>
    <row r="95" spans="1:13" ht="15.75" customHeight="1" x14ac:dyDescent="0.3">
      <c r="A95" s="4"/>
      <c r="B95" s="4"/>
      <c r="C95" s="4"/>
      <c r="D95" s="4"/>
      <c r="E95" s="4"/>
      <c r="F95" s="4"/>
      <c r="G95" s="4"/>
      <c r="H95" s="4"/>
      <c r="I95" s="4"/>
      <c r="J95" s="4"/>
      <c r="K95" s="4"/>
      <c r="L95" s="4"/>
      <c r="M95" s="4"/>
    </row>
    <row r="96" spans="1:13" ht="15.75" customHeight="1" x14ac:dyDescent="0.3">
      <c r="A96" s="4"/>
      <c r="B96" s="4"/>
      <c r="C96" s="4"/>
      <c r="D96" s="4"/>
      <c r="E96" s="4"/>
      <c r="F96" s="4"/>
      <c r="G96" s="4"/>
      <c r="H96" s="4"/>
      <c r="I96" s="4"/>
      <c r="J96" s="4"/>
      <c r="K96" s="4"/>
      <c r="L96" s="4"/>
      <c r="M96" s="4"/>
    </row>
    <row r="97" spans="1:13" ht="15.75" customHeight="1" x14ac:dyDescent="0.3">
      <c r="A97" s="4"/>
      <c r="B97" s="4"/>
      <c r="C97" s="4"/>
      <c r="D97" s="4"/>
      <c r="E97" s="4"/>
      <c r="F97" s="4"/>
      <c r="G97" s="4"/>
      <c r="H97" s="4"/>
      <c r="I97" s="4"/>
      <c r="J97" s="4"/>
      <c r="K97" s="4"/>
      <c r="L97" s="4"/>
      <c r="M97" s="4"/>
    </row>
    <row r="98" spans="1:13" ht="15.75" customHeight="1" x14ac:dyDescent="0.3">
      <c r="A98" s="4"/>
      <c r="B98" s="4"/>
      <c r="C98" s="4"/>
      <c r="D98" s="4"/>
      <c r="E98" s="4"/>
      <c r="F98" s="4"/>
      <c r="G98" s="4"/>
      <c r="H98" s="4"/>
      <c r="I98" s="4"/>
      <c r="J98" s="4"/>
      <c r="K98" s="4"/>
      <c r="L98" s="4"/>
      <c r="M98" s="4"/>
    </row>
    <row r="99" spans="1:13" ht="15.75" customHeight="1" x14ac:dyDescent="0.3">
      <c r="A99" s="4"/>
      <c r="B99" s="4"/>
      <c r="C99" s="4"/>
      <c r="D99" s="4"/>
      <c r="E99" s="4"/>
      <c r="F99" s="4"/>
      <c r="G99" s="4"/>
      <c r="H99" s="4"/>
      <c r="I99" s="4"/>
      <c r="J99" s="4"/>
      <c r="K99" s="4"/>
      <c r="L99" s="4"/>
      <c r="M99" s="4"/>
    </row>
    <row r="100" spans="1:13" ht="15.75" customHeight="1" x14ac:dyDescent="0.3">
      <c r="A100" s="4"/>
      <c r="B100" s="4"/>
      <c r="C100" s="4"/>
      <c r="D100" s="4"/>
      <c r="E100" s="4"/>
      <c r="F100" s="4"/>
      <c r="G100" s="4"/>
      <c r="H100" s="4"/>
      <c r="I100" s="4"/>
      <c r="J100" s="4"/>
      <c r="K100" s="4"/>
      <c r="L100" s="4"/>
      <c r="M100" s="4"/>
    </row>
    <row r="101" spans="1:13" ht="15.75" customHeight="1" x14ac:dyDescent="0.3">
      <c r="A101" s="4"/>
      <c r="B101" s="4"/>
      <c r="C101" s="4"/>
      <c r="D101" s="4"/>
      <c r="E101" s="4"/>
      <c r="F101" s="4"/>
      <c r="G101" s="4"/>
      <c r="H101" s="4"/>
      <c r="I101" s="4"/>
      <c r="J101" s="4"/>
      <c r="K101" s="4"/>
      <c r="L101" s="4"/>
      <c r="M101" s="4"/>
    </row>
    <row r="102" spans="1:13" ht="15.75" customHeight="1" x14ac:dyDescent="0.3">
      <c r="A102" s="4"/>
      <c r="B102" s="4"/>
      <c r="C102" s="4"/>
      <c r="D102" s="4"/>
      <c r="E102" s="4"/>
      <c r="F102" s="4"/>
      <c r="G102" s="4"/>
      <c r="H102" s="4"/>
      <c r="I102" s="4"/>
      <c r="J102" s="4"/>
      <c r="K102" s="4"/>
      <c r="L102" s="4"/>
      <c r="M102" s="4"/>
    </row>
    <row r="103" spans="1:13" ht="15.75" customHeight="1" x14ac:dyDescent="0.3">
      <c r="A103" s="4"/>
      <c r="B103" s="4"/>
      <c r="C103" s="4"/>
      <c r="D103" s="4"/>
      <c r="E103" s="4"/>
      <c r="F103" s="4"/>
      <c r="G103" s="4"/>
      <c r="H103" s="4"/>
      <c r="I103" s="4"/>
      <c r="J103" s="4"/>
      <c r="K103" s="4"/>
      <c r="L103" s="4"/>
      <c r="M103" s="4"/>
    </row>
    <row r="104" spans="1:13" ht="15.75" customHeight="1" x14ac:dyDescent="0.3">
      <c r="A104" s="4"/>
      <c r="B104" s="4"/>
      <c r="C104" s="4"/>
      <c r="D104" s="4"/>
      <c r="E104" s="4"/>
      <c r="F104" s="4"/>
      <c r="G104" s="4"/>
      <c r="H104" s="4"/>
      <c r="I104" s="4"/>
      <c r="J104" s="4"/>
      <c r="K104" s="4"/>
      <c r="L104" s="4"/>
      <c r="M104" s="4"/>
    </row>
    <row r="105" spans="1:13" ht="15.75" customHeight="1" x14ac:dyDescent="0.3">
      <c r="A105" s="4"/>
      <c r="B105" s="4"/>
      <c r="C105" s="4"/>
      <c r="D105" s="4"/>
      <c r="E105" s="4"/>
      <c r="F105" s="4"/>
      <c r="G105" s="4"/>
      <c r="H105" s="4"/>
      <c r="I105" s="4"/>
      <c r="J105" s="4"/>
      <c r="K105" s="4"/>
      <c r="L105" s="4"/>
      <c r="M105" s="4"/>
    </row>
    <row r="106" spans="1:13" ht="15.75" customHeight="1" x14ac:dyDescent="0.3">
      <c r="A106" s="4"/>
      <c r="B106" s="4"/>
      <c r="C106" s="4"/>
      <c r="D106" s="4"/>
      <c r="E106" s="4"/>
      <c r="F106" s="4"/>
      <c r="G106" s="4"/>
      <c r="H106" s="4"/>
      <c r="I106" s="4"/>
      <c r="J106" s="4"/>
      <c r="K106" s="4"/>
      <c r="L106" s="4"/>
      <c r="M106" s="4"/>
    </row>
    <row r="107" spans="1:13" ht="15.75" customHeight="1" x14ac:dyDescent="0.3">
      <c r="A107" s="4"/>
      <c r="B107" s="4"/>
      <c r="C107" s="4"/>
      <c r="D107" s="4"/>
      <c r="E107" s="4"/>
      <c r="F107" s="4"/>
      <c r="G107" s="4"/>
      <c r="H107" s="4"/>
      <c r="I107" s="4"/>
      <c r="J107" s="4"/>
      <c r="K107" s="4"/>
      <c r="L107" s="4"/>
      <c r="M107" s="4"/>
    </row>
    <row r="108" spans="1:13" ht="15.75" customHeight="1" x14ac:dyDescent="0.3">
      <c r="A108" s="4"/>
      <c r="B108" s="4"/>
      <c r="C108" s="4"/>
      <c r="D108" s="4"/>
      <c r="E108" s="4"/>
      <c r="F108" s="4"/>
      <c r="G108" s="4"/>
      <c r="H108" s="4"/>
      <c r="I108" s="4"/>
      <c r="J108" s="4"/>
      <c r="K108" s="4"/>
      <c r="L108" s="4"/>
      <c r="M108" s="4"/>
    </row>
    <row r="109" spans="1:13" ht="15.75" customHeight="1" x14ac:dyDescent="0.3">
      <c r="A109" s="4"/>
      <c r="B109" s="4"/>
      <c r="C109" s="4"/>
      <c r="D109" s="4"/>
      <c r="E109" s="4"/>
      <c r="F109" s="4"/>
      <c r="G109" s="4"/>
      <c r="H109" s="4"/>
      <c r="I109" s="4"/>
      <c r="J109" s="4"/>
      <c r="K109" s="4"/>
      <c r="L109" s="4"/>
      <c r="M109" s="4"/>
    </row>
    <row r="110" spans="1:13" ht="15.75" customHeight="1" x14ac:dyDescent="0.3">
      <c r="A110" s="4"/>
      <c r="B110" s="4"/>
      <c r="C110" s="4"/>
      <c r="D110" s="4"/>
      <c r="E110" s="4"/>
      <c r="F110" s="4"/>
      <c r="G110" s="4"/>
      <c r="H110" s="4"/>
      <c r="I110" s="4"/>
      <c r="J110" s="4"/>
      <c r="K110" s="4"/>
      <c r="L110" s="4"/>
      <c r="M110" s="4"/>
    </row>
    <row r="111" spans="1:13" ht="15.75" customHeight="1" x14ac:dyDescent="0.3">
      <c r="A111" s="4"/>
      <c r="B111" s="4"/>
      <c r="C111" s="4"/>
      <c r="D111" s="4"/>
      <c r="E111" s="4"/>
      <c r="F111" s="4"/>
      <c r="G111" s="4"/>
      <c r="H111" s="4"/>
      <c r="I111" s="4"/>
      <c r="J111" s="4"/>
      <c r="K111" s="4"/>
      <c r="L111" s="4"/>
      <c r="M111" s="4"/>
    </row>
    <row r="112" spans="1:13" ht="15.75" customHeight="1" x14ac:dyDescent="0.3">
      <c r="A112" s="4"/>
      <c r="B112" s="4"/>
      <c r="C112" s="4"/>
      <c r="D112" s="4"/>
      <c r="E112" s="4"/>
      <c r="F112" s="4"/>
      <c r="G112" s="4"/>
      <c r="H112" s="4"/>
      <c r="I112" s="4"/>
      <c r="J112" s="4"/>
      <c r="K112" s="4"/>
      <c r="L112" s="4"/>
      <c r="M112" s="4"/>
    </row>
    <row r="113" spans="1:13" ht="15.75" customHeight="1" x14ac:dyDescent="0.3">
      <c r="A113" s="4"/>
      <c r="B113" s="4"/>
      <c r="C113" s="4"/>
      <c r="D113" s="4"/>
      <c r="E113" s="4"/>
      <c r="F113" s="4"/>
      <c r="G113" s="4"/>
      <c r="H113" s="4"/>
      <c r="I113" s="4"/>
      <c r="J113" s="4"/>
      <c r="K113" s="4"/>
      <c r="L113" s="4"/>
      <c r="M113" s="4"/>
    </row>
    <row r="114" spans="1:13" ht="15.75" customHeight="1" x14ac:dyDescent="0.3">
      <c r="A114" s="4"/>
      <c r="B114" s="4"/>
      <c r="C114" s="4"/>
      <c r="D114" s="4"/>
      <c r="E114" s="4"/>
      <c r="F114" s="4"/>
      <c r="G114" s="4"/>
      <c r="H114" s="4"/>
      <c r="I114" s="4"/>
      <c r="J114" s="4"/>
      <c r="K114" s="4"/>
      <c r="L114" s="4"/>
      <c r="M114" s="4"/>
    </row>
    <row r="115" spans="1:13" ht="15.75" customHeight="1" x14ac:dyDescent="0.3">
      <c r="A115" s="4"/>
      <c r="B115" s="4"/>
      <c r="C115" s="4"/>
      <c r="D115" s="4"/>
      <c r="E115" s="4"/>
      <c r="F115" s="4"/>
      <c r="G115" s="4"/>
      <c r="H115" s="4"/>
      <c r="I115" s="4"/>
      <c r="J115" s="4"/>
      <c r="K115" s="4"/>
      <c r="L115" s="4"/>
      <c r="M115" s="4"/>
    </row>
    <row r="116" spans="1:13" ht="15.75" customHeight="1" x14ac:dyDescent="0.3">
      <c r="A116" s="4"/>
      <c r="B116" s="4"/>
      <c r="C116" s="4"/>
      <c r="D116" s="4"/>
      <c r="E116" s="4"/>
      <c r="F116" s="4"/>
      <c r="G116" s="4"/>
      <c r="H116" s="4"/>
      <c r="I116" s="4"/>
      <c r="J116" s="4"/>
      <c r="K116" s="4"/>
      <c r="L116" s="4"/>
      <c r="M116" s="4"/>
    </row>
    <row r="117" spans="1:13" ht="15.75" customHeight="1" x14ac:dyDescent="0.3">
      <c r="A117" s="4"/>
      <c r="B117" s="4"/>
      <c r="C117" s="4"/>
      <c r="D117" s="4"/>
      <c r="E117" s="4"/>
      <c r="F117" s="4"/>
      <c r="G117" s="4"/>
      <c r="H117" s="4"/>
      <c r="I117" s="4"/>
      <c r="J117" s="4"/>
      <c r="K117" s="4"/>
      <c r="L117" s="4"/>
      <c r="M117" s="4"/>
    </row>
    <row r="118" spans="1:13" ht="15.75" customHeight="1" x14ac:dyDescent="0.3">
      <c r="A118" s="4"/>
      <c r="B118" s="4"/>
      <c r="C118" s="4"/>
      <c r="D118" s="4"/>
      <c r="E118" s="4"/>
      <c r="F118" s="4"/>
      <c r="G118" s="4"/>
      <c r="H118" s="4"/>
      <c r="I118" s="4"/>
      <c r="J118" s="4"/>
      <c r="K118" s="4"/>
      <c r="L118" s="4"/>
      <c r="M118" s="4"/>
    </row>
    <row r="119" spans="1:13" ht="15.75" customHeight="1" x14ac:dyDescent="0.3">
      <c r="A119" s="4"/>
      <c r="B119" s="4"/>
      <c r="C119" s="4"/>
      <c r="D119" s="4"/>
      <c r="E119" s="4"/>
      <c r="F119" s="4"/>
      <c r="G119" s="4"/>
      <c r="H119" s="4"/>
      <c r="I119" s="4"/>
      <c r="J119" s="4"/>
      <c r="K119" s="4"/>
      <c r="L119" s="4"/>
      <c r="M119" s="4"/>
    </row>
    <row r="120" spans="1:13" ht="15.75" customHeight="1" x14ac:dyDescent="0.3">
      <c r="A120" s="4"/>
      <c r="B120" s="4"/>
      <c r="C120" s="4"/>
      <c r="D120" s="4"/>
      <c r="E120" s="4"/>
      <c r="F120" s="4"/>
      <c r="G120" s="4"/>
      <c r="H120" s="4"/>
      <c r="I120" s="4"/>
      <c r="J120" s="4"/>
      <c r="K120" s="4"/>
      <c r="L120" s="4"/>
      <c r="M120" s="4"/>
    </row>
    <row r="121" spans="1:13" ht="15.75" customHeight="1" x14ac:dyDescent="0.3">
      <c r="A121" s="4"/>
      <c r="B121" s="4"/>
      <c r="C121" s="4"/>
      <c r="D121" s="4"/>
      <c r="E121" s="4"/>
      <c r="F121" s="4"/>
      <c r="G121" s="4"/>
      <c r="H121" s="4"/>
      <c r="I121" s="4"/>
      <c r="J121" s="4"/>
      <c r="K121" s="4"/>
      <c r="L121" s="4"/>
      <c r="M121" s="4"/>
    </row>
    <row r="122" spans="1:13" ht="15.75" customHeight="1" x14ac:dyDescent="0.3">
      <c r="A122" s="4"/>
      <c r="B122" s="4"/>
      <c r="C122" s="4"/>
      <c r="D122" s="4"/>
      <c r="E122" s="4"/>
      <c r="F122" s="4"/>
      <c r="G122" s="4"/>
      <c r="H122" s="4"/>
      <c r="I122" s="4"/>
      <c r="J122" s="4"/>
      <c r="K122" s="4"/>
      <c r="L122" s="4"/>
      <c r="M122" s="4"/>
    </row>
    <row r="123" spans="1:13" ht="15.75" customHeight="1" x14ac:dyDescent="0.3">
      <c r="A123" s="4"/>
      <c r="B123" s="4"/>
      <c r="C123" s="4"/>
      <c r="D123" s="4"/>
      <c r="E123" s="4"/>
      <c r="F123" s="4"/>
      <c r="G123" s="4"/>
      <c r="H123" s="4"/>
      <c r="I123" s="4"/>
      <c r="J123" s="4"/>
      <c r="K123" s="4"/>
      <c r="L123" s="4"/>
      <c r="M123" s="4"/>
    </row>
    <row r="124" spans="1:13" ht="15.75" customHeight="1" x14ac:dyDescent="0.3">
      <c r="A124" s="4"/>
      <c r="B124" s="4"/>
      <c r="C124" s="4"/>
      <c r="D124" s="4"/>
      <c r="E124" s="4"/>
      <c r="F124" s="4"/>
      <c r="G124" s="4"/>
      <c r="H124" s="4"/>
      <c r="I124" s="4"/>
      <c r="J124" s="4"/>
      <c r="K124" s="4"/>
      <c r="L124" s="4"/>
      <c r="M124" s="4"/>
    </row>
    <row r="125" spans="1:13" ht="15.75" customHeight="1" x14ac:dyDescent="0.3">
      <c r="A125" s="4"/>
      <c r="B125" s="4"/>
      <c r="C125" s="4"/>
      <c r="D125" s="4"/>
      <c r="E125" s="4"/>
      <c r="F125" s="4"/>
      <c r="G125" s="4"/>
      <c r="H125" s="4"/>
      <c r="I125" s="4"/>
      <c r="J125" s="4"/>
      <c r="K125" s="4"/>
      <c r="L125" s="4"/>
      <c r="M125" s="4"/>
    </row>
    <row r="126" spans="1:13" ht="15.75" customHeight="1" x14ac:dyDescent="0.3">
      <c r="A126" s="4"/>
      <c r="B126" s="4"/>
      <c r="C126" s="4"/>
      <c r="D126" s="4"/>
      <c r="E126" s="4"/>
      <c r="F126" s="4"/>
      <c r="G126" s="4"/>
      <c r="H126" s="4"/>
      <c r="I126" s="4"/>
      <c r="J126" s="4"/>
      <c r="K126" s="4"/>
      <c r="L126" s="4"/>
      <c r="M126" s="4"/>
    </row>
    <row r="127" spans="1:13" ht="15.75" customHeight="1" x14ac:dyDescent="0.3">
      <c r="A127" s="4"/>
      <c r="B127" s="4"/>
      <c r="C127" s="4"/>
      <c r="D127" s="4"/>
      <c r="E127" s="4"/>
      <c r="F127" s="4"/>
      <c r="G127" s="4"/>
      <c r="H127" s="4"/>
      <c r="I127" s="4"/>
      <c r="J127" s="4"/>
      <c r="K127" s="4"/>
      <c r="L127" s="4"/>
      <c r="M127" s="4"/>
    </row>
    <row r="128" spans="1:13" ht="15.75" customHeight="1" x14ac:dyDescent="0.3">
      <c r="A128" s="4"/>
      <c r="B128" s="4"/>
      <c r="C128" s="4"/>
      <c r="D128" s="4"/>
      <c r="E128" s="4"/>
      <c r="F128" s="4"/>
      <c r="G128" s="4"/>
      <c r="H128" s="4"/>
      <c r="I128" s="4"/>
      <c r="J128" s="4"/>
      <c r="K128" s="4"/>
      <c r="L128" s="4"/>
      <c r="M128" s="4"/>
    </row>
    <row r="129" spans="1:13" ht="15.75" customHeight="1" x14ac:dyDescent="0.3">
      <c r="A129" s="4"/>
      <c r="B129" s="4"/>
      <c r="C129" s="4"/>
      <c r="D129" s="4"/>
      <c r="E129" s="4"/>
      <c r="F129" s="4"/>
      <c r="G129" s="4"/>
      <c r="H129" s="4"/>
      <c r="I129" s="4"/>
      <c r="J129" s="4"/>
      <c r="K129" s="4"/>
      <c r="L129" s="4"/>
      <c r="M129" s="4"/>
    </row>
    <row r="130" spans="1:13" ht="15.75" customHeight="1" x14ac:dyDescent="0.3">
      <c r="A130" s="4"/>
      <c r="B130" s="4"/>
      <c r="C130" s="4"/>
      <c r="D130" s="4"/>
      <c r="E130" s="4"/>
      <c r="F130" s="4"/>
      <c r="G130" s="4"/>
      <c r="H130" s="4"/>
      <c r="I130" s="4"/>
      <c r="J130" s="4"/>
      <c r="K130" s="4"/>
      <c r="L130" s="4"/>
      <c r="M130" s="4"/>
    </row>
    <row r="131" spans="1:13" ht="15.75" customHeight="1" x14ac:dyDescent="0.3">
      <c r="A131" s="4"/>
      <c r="B131" s="4"/>
      <c r="C131" s="4"/>
      <c r="D131" s="4"/>
      <c r="E131" s="4"/>
      <c r="F131" s="4"/>
      <c r="G131" s="4"/>
      <c r="H131" s="4"/>
      <c r="I131" s="4"/>
      <c r="J131" s="4"/>
      <c r="K131" s="4"/>
      <c r="L131" s="4"/>
      <c r="M131" s="4"/>
    </row>
    <row r="132" spans="1:13" ht="15.75" customHeight="1" x14ac:dyDescent="0.3">
      <c r="A132" s="4"/>
      <c r="B132" s="4"/>
      <c r="C132" s="4"/>
      <c r="D132" s="4"/>
      <c r="E132" s="4"/>
      <c r="F132" s="4"/>
      <c r="G132" s="4"/>
      <c r="H132" s="4"/>
      <c r="I132" s="4"/>
      <c r="J132" s="4"/>
      <c r="K132" s="4"/>
      <c r="L132" s="4"/>
      <c r="M132" s="4"/>
    </row>
    <row r="133" spans="1:13" ht="15.75" customHeight="1" x14ac:dyDescent="0.3">
      <c r="A133" s="4"/>
      <c r="B133" s="4"/>
      <c r="C133" s="4"/>
      <c r="D133" s="4"/>
      <c r="E133" s="4"/>
      <c r="F133" s="4"/>
      <c r="G133" s="4"/>
      <c r="H133" s="4"/>
      <c r="I133" s="4"/>
      <c r="J133" s="4"/>
      <c r="K133" s="4"/>
      <c r="L133" s="4"/>
      <c r="M133" s="4"/>
    </row>
    <row r="134" spans="1:13" ht="15.75" customHeight="1" x14ac:dyDescent="0.3">
      <c r="A134" s="4"/>
      <c r="B134" s="4"/>
      <c r="C134" s="4"/>
      <c r="D134" s="4"/>
      <c r="E134" s="4"/>
      <c r="F134" s="4"/>
      <c r="G134" s="4"/>
      <c r="H134" s="4"/>
      <c r="I134" s="4"/>
      <c r="J134" s="4"/>
      <c r="K134" s="4"/>
      <c r="L134" s="4"/>
      <c r="M134" s="4"/>
    </row>
    <row r="135" spans="1:13" ht="15.75" customHeight="1" x14ac:dyDescent="0.3">
      <c r="A135" s="4"/>
      <c r="B135" s="4"/>
      <c r="C135" s="4"/>
      <c r="D135" s="4"/>
      <c r="E135" s="4"/>
      <c r="F135" s="4"/>
      <c r="G135" s="4"/>
      <c r="H135" s="4"/>
      <c r="I135" s="4"/>
      <c r="J135" s="4"/>
      <c r="K135" s="4"/>
      <c r="L135" s="4"/>
      <c r="M135" s="4"/>
    </row>
    <row r="136" spans="1:13" ht="15.75" customHeight="1" x14ac:dyDescent="0.3">
      <c r="A136" s="4"/>
      <c r="B136" s="4"/>
      <c r="C136" s="4"/>
      <c r="D136" s="4"/>
      <c r="E136" s="4"/>
      <c r="F136" s="4"/>
      <c r="G136" s="4"/>
      <c r="H136" s="4"/>
      <c r="I136" s="4"/>
      <c r="J136" s="4"/>
      <c r="K136" s="4"/>
      <c r="L136" s="4"/>
      <c r="M136" s="4"/>
    </row>
    <row r="137" spans="1:13" ht="15.75" customHeight="1" x14ac:dyDescent="0.3">
      <c r="A137" s="4"/>
      <c r="B137" s="4"/>
      <c r="C137" s="4"/>
      <c r="D137" s="4"/>
      <c r="E137" s="4"/>
      <c r="F137" s="4"/>
      <c r="G137" s="4"/>
      <c r="H137" s="4"/>
      <c r="I137" s="4"/>
      <c r="J137" s="4"/>
      <c r="K137" s="4"/>
      <c r="L137" s="4"/>
      <c r="M137" s="4"/>
    </row>
    <row r="138" spans="1:13" ht="15.75" customHeight="1" x14ac:dyDescent="0.3">
      <c r="A138" s="4"/>
      <c r="B138" s="4"/>
      <c r="C138" s="4"/>
      <c r="D138" s="4"/>
      <c r="E138" s="4"/>
      <c r="F138" s="4"/>
      <c r="G138" s="4"/>
      <c r="H138" s="4"/>
      <c r="I138" s="4"/>
      <c r="J138" s="4"/>
      <c r="K138" s="4"/>
      <c r="L138" s="4"/>
      <c r="M138" s="4"/>
    </row>
    <row r="139" spans="1:13" ht="15.75" customHeight="1" x14ac:dyDescent="0.3">
      <c r="A139" s="4"/>
      <c r="B139" s="4"/>
      <c r="C139" s="4"/>
      <c r="D139" s="4"/>
      <c r="E139" s="4"/>
      <c r="F139" s="4"/>
      <c r="G139" s="4"/>
      <c r="H139" s="4"/>
      <c r="I139" s="4"/>
      <c r="J139" s="4"/>
      <c r="K139" s="4"/>
      <c r="L139" s="4"/>
      <c r="M139" s="4"/>
    </row>
    <row r="140" spans="1:13" ht="15.75" customHeight="1" x14ac:dyDescent="0.3">
      <c r="A140" s="4"/>
      <c r="B140" s="4"/>
      <c r="C140" s="4"/>
      <c r="D140" s="4"/>
      <c r="E140" s="4"/>
      <c r="F140" s="4"/>
      <c r="G140" s="4"/>
      <c r="H140" s="4"/>
      <c r="I140" s="4"/>
      <c r="J140" s="4"/>
      <c r="K140" s="4"/>
      <c r="L140" s="4"/>
      <c r="M140" s="4"/>
    </row>
    <row r="141" spans="1:13" ht="15.75" customHeight="1" x14ac:dyDescent="0.3">
      <c r="A141" s="4"/>
      <c r="B141" s="4"/>
      <c r="C141" s="4"/>
      <c r="D141" s="4"/>
      <c r="E141" s="4"/>
      <c r="F141" s="4"/>
      <c r="G141" s="4"/>
      <c r="H141" s="4"/>
      <c r="I141" s="4"/>
      <c r="J141" s="4"/>
      <c r="K141" s="4"/>
      <c r="L141" s="4"/>
      <c r="M141" s="4"/>
    </row>
    <row r="142" spans="1:13" ht="15.75" customHeight="1" x14ac:dyDescent="0.3">
      <c r="A142" s="4"/>
      <c r="B142" s="4"/>
      <c r="C142" s="4"/>
      <c r="D142" s="4"/>
      <c r="E142" s="4"/>
      <c r="F142" s="4"/>
      <c r="G142" s="4"/>
      <c r="H142" s="4"/>
      <c r="I142" s="4"/>
      <c r="J142" s="4"/>
      <c r="K142" s="4"/>
      <c r="L142" s="4"/>
      <c r="M142" s="4"/>
    </row>
    <row r="143" spans="1:13" ht="15.75" customHeight="1" x14ac:dyDescent="0.3">
      <c r="A143" s="4"/>
      <c r="B143" s="4"/>
      <c r="C143" s="4"/>
      <c r="D143" s="4"/>
      <c r="E143" s="4"/>
      <c r="F143" s="4"/>
      <c r="G143" s="4"/>
      <c r="H143" s="4"/>
      <c r="I143" s="4"/>
      <c r="J143" s="4"/>
      <c r="K143" s="4"/>
      <c r="L143" s="4"/>
      <c r="M143" s="4"/>
    </row>
    <row r="144" spans="1:13" ht="15.75" customHeight="1" x14ac:dyDescent="0.3">
      <c r="A144" s="4"/>
      <c r="B144" s="4"/>
      <c r="C144" s="4"/>
      <c r="D144" s="4"/>
      <c r="E144" s="4"/>
      <c r="F144" s="4"/>
      <c r="G144" s="4"/>
      <c r="H144" s="4"/>
      <c r="I144" s="4"/>
      <c r="J144" s="4"/>
      <c r="K144" s="4"/>
      <c r="L144" s="4"/>
      <c r="M144" s="4"/>
    </row>
    <row r="145" spans="1:13" ht="15.75" customHeight="1" x14ac:dyDescent="0.3">
      <c r="A145" s="4"/>
      <c r="B145" s="4"/>
      <c r="C145" s="4"/>
      <c r="D145" s="4"/>
      <c r="E145" s="4"/>
      <c r="F145" s="4"/>
      <c r="G145" s="4"/>
      <c r="H145" s="4"/>
      <c r="I145" s="4"/>
      <c r="J145" s="4"/>
      <c r="K145" s="4"/>
      <c r="L145" s="4"/>
      <c r="M145" s="4"/>
    </row>
    <row r="146" spans="1:13" ht="15.75" customHeight="1" x14ac:dyDescent="0.3">
      <c r="A146" s="4"/>
      <c r="B146" s="4"/>
      <c r="C146" s="4"/>
      <c r="D146" s="4"/>
      <c r="E146" s="4"/>
      <c r="F146" s="4"/>
      <c r="G146" s="4"/>
      <c r="H146" s="4"/>
      <c r="I146" s="4"/>
      <c r="J146" s="4"/>
      <c r="K146" s="4"/>
      <c r="L146" s="4"/>
      <c r="M146" s="4"/>
    </row>
    <row r="147" spans="1:13" ht="15.75" customHeight="1" x14ac:dyDescent="0.3">
      <c r="A147" s="4"/>
      <c r="B147" s="4"/>
      <c r="C147" s="4"/>
      <c r="D147" s="4"/>
      <c r="E147" s="4"/>
      <c r="F147" s="4"/>
      <c r="G147" s="4"/>
      <c r="H147" s="4"/>
      <c r="I147" s="4"/>
      <c r="J147" s="4"/>
      <c r="K147" s="4"/>
      <c r="L147" s="4"/>
      <c r="M147" s="4"/>
    </row>
    <row r="148" spans="1:13" ht="15.75" customHeight="1" x14ac:dyDescent="0.3">
      <c r="A148" s="4"/>
      <c r="B148" s="4"/>
      <c r="C148" s="4"/>
      <c r="D148" s="4"/>
      <c r="E148" s="4"/>
      <c r="F148" s="4"/>
      <c r="G148" s="4"/>
      <c r="H148" s="4"/>
      <c r="I148" s="4"/>
      <c r="J148" s="4"/>
      <c r="K148" s="4"/>
      <c r="L148" s="4"/>
      <c r="M148" s="4"/>
    </row>
    <row r="149" spans="1:13" ht="15.75" customHeight="1" x14ac:dyDescent="0.3">
      <c r="A149" s="4"/>
      <c r="B149" s="4"/>
      <c r="C149" s="4"/>
      <c r="D149" s="4"/>
      <c r="E149" s="4"/>
      <c r="F149" s="4"/>
      <c r="G149" s="4"/>
      <c r="H149" s="4"/>
      <c r="I149" s="4"/>
      <c r="J149" s="4"/>
      <c r="K149" s="4"/>
      <c r="L149" s="4"/>
      <c r="M149" s="4"/>
    </row>
    <row r="150" spans="1:13" ht="15.75" customHeight="1" x14ac:dyDescent="0.3">
      <c r="A150" s="4"/>
      <c r="B150" s="4"/>
      <c r="C150" s="4"/>
      <c r="D150" s="4"/>
      <c r="E150" s="4"/>
      <c r="F150" s="4"/>
      <c r="G150" s="4"/>
      <c r="H150" s="4"/>
      <c r="I150" s="4"/>
      <c r="J150" s="4"/>
      <c r="K150" s="4"/>
      <c r="L150" s="4"/>
      <c r="M150" s="4"/>
    </row>
    <row r="151" spans="1:13" ht="15.75" customHeight="1" x14ac:dyDescent="0.3">
      <c r="A151" s="4"/>
      <c r="B151" s="4"/>
      <c r="C151" s="4"/>
      <c r="D151" s="4"/>
      <c r="E151" s="4"/>
      <c r="F151" s="4"/>
      <c r="G151" s="4"/>
      <c r="H151" s="4"/>
      <c r="I151" s="4"/>
      <c r="J151" s="4"/>
      <c r="K151" s="4"/>
      <c r="L151" s="4"/>
      <c r="M151" s="4"/>
    </row>
    <row r="152" spans="1:13" ht="15.75" customHeight="1" x14ac:dyDescent="0.3">
      <c r="A152" s="4"/>
      <c r="B152" s="4"/>
      <c r="C152" s="4"/>
      <c r="D152" s="4"/>
      <c r="E152" s="4"/>
      <c r="F152" s="4"/>
      <c r="G152" s="4"/>
      <c r="H152" s="4"/>
      <c r="I152" s="4"/>
      <c r="J152" s="4"/>
      <c r="K152" s="4"/>
      <c r="L152" s="4"/>
      <c r="M152" s="4"/>
    </row>
    <row r="153" spans="1:13" ht="15.75" customHeight="1" x14ac:dyDescent="0.3">
      <c r="A153" s="4"/>
      <c r="B153" s="4"/>
      <c r="C153" s="4"/>
      <c r="D153" s="4"/>
      <c r="E153" s="4"/>
      <c r="F153" s="4"/>
      <c r="G153" s="4"/>
      <c r="H153" s="4"/>
      <c r="I153" s="4"/>
      <c r="J153" s="4"/>
      <c r="K153" s="4"/>
      <c r="L153" s="4"/>
      <c r="M153" s="4"/>
    </row>
    <row r="154" spans="1:13" ht="15.75" customHeight="1" x14ac:dyDescent="0.3">
      <c r="A154" s="4"/>
      <c r="B154" s="4"/>
      <c r="C154" s="4"/>
      <c r="D154" s="4"/>
      <c r="E154" s="4"/>
      <c r="F154" s="4"/>
      <c r="G154" s="4"/>
      <c r="H154" s="4"/>
      <c r="I154" s="4"/>
      <c r="J154" s="4"/>
      <c r="K154" s="4"/>
      <c r="L154" s="4"/>
      <c r="M154" s="4"/>
    </row>
    <row r="155" spans="1:13" ht="15.75" customHeight="1" x14ac:dyDescent="0.3">
      <c r="A155" s="4"/>
      <c r="B155" s="4"/>
      <c r="C155" s="4"/>
      <c r="D155" s="4"/>
      <c r="E155" s="4"/>
      <c r="F155" s="4"/>
      <c r="G155" s="4"/>
      <c r="H155" s="4"/>
      <c r="I155" s="4"/>
      <c r="J155" s="4"/>
      <c r="K155" s="4"/>
      <c r="L155" s="4"/>
      <c r="M155" s="4"/>
    </row>
    <row r="156" spans="1:13" ht="15.75" customHeight="1" x14ac:dyDescent="0.3">
      <c r="A156" s="4"/>
      <c r="B156" s="4"/>
      <c r="C156" s="4"/>
      <c r="D156" s="4"/>
      <c r="E156" s="4"/>
      <c r="F156" s="4"/>
      <c r="G156" s="4"/>
      <c r="H156" s="4"/>
      <c r="I156" s="4"/>
      <c r="J156" s="4"/>
      <c r="K156" s="4"/>
      <c r="L156" s="4"/>
      <c r="M156" s="4"/>
    </row>
    <row r="157" spans="1:13" ht="15.75" customHeight="1" x14ac:dyDescent="0.3">
      <c r="A157" s="4"/>
      <c r="B157" s="4"/>
      <c r="C157" s="4"/>
      <c r="D157" s="4"/>
      <c r="E157" s="4"/>
      <c r="F157" s="4"/>
      <c r="G157" s="4"/>
      <c r="H157" s="4"/>
      <c r="I157" s="4"/>
      <c r="J157" s="4"/>
      <c r="K157" s="4"/>
      <c r="L157" s="4"/>
      <c r="M157" s="4"/>
    </row>
    <row r="158" spans="1:13" ht="15.75" customHeight="1" x14ac:dyDescent="0.3">
      <c r="A158" s="4"/>
      <c r="B158" s="4"/>
      <c r="C158" s="4"/>
      <c r="D158" s="4"/>
      <c r="E158" s="4"/>
      <c r="F158" s="4"/>
      <c r="G158" s="4"/>
      <c r="H158" s="4"/>
      <c r="I158" s="4"/>
      <c r="J158" s="4"/>
      <c r="K158" s="4"/>
      <c r="L158" s="4"/>
      <c r="M158" s="4"/>
    </row>
    <row r="159" spans="1:13" ht="15.75" customHeight="1" x14ac:dyDescent="0.3">
      <c r="A159" s="4"/>
      <c r="B159" s="4"/>
      <c r="C159" s="4"/>
      <c r="D159" s="4"/>
      <c r="E159" s="4"/>
      <c r="F159" s="4"/>
      <c r="G159" s="4"/>
      <c r="H159" s="4"/>
      <c r="I159" s="4"/>
      <c r="J159" s="4"/>
      <c r="K159" s="4"/>
      <c r="L159" s="4"/>
      <c r="M159" s="4"/>
    </row>
    <row r="160" spans="1:13" ht="15.75" customHeight="1" x14ac:dyDescent="0.3">
      <c r="A160" s="4"/>
      <c r="B160" s="4"/>
      <c r="C160" s="4"/>
      <c r="D160" s="4"/>
      <c r="E160" s="4"/>
      <c r="F160" s="4"/>
      <c r="G160" s="4"/>
      <c r="H160" s="4"/>
      <c r="I160" s="4"/>
      <c r="J160" s="4"/>
      <c r="K160" s="4"/>
      <c r="L160" s="4"/>
      <c r="M160" s="4"/>
    </row>
    <row r="161" spans="1:13" ht="15.75" customHeight="1" x14ac:dyDescent="0.3">
      <c r="A161" s="4"/>
      <c r="B161" s="4"/>
      <c r="C161" s="4"/>
      <c r="D161" s="4"/>
      <c r="E161" s="4"/>
      <c r="F161" s="4"/>
      <c r="G161" s="4"/>
      <c r="H161" s="4"/>
      <c r="I161" s="4"/>
      <c r="J161" s="4"/>
      <c r="K161" s="4"/>
      <c r="L161" s="4"/>
      <c r="M161" s="4"/>
    </row>
    <row r="162" spans="1:13" ht="15.75" customHeight="1" x14ac:dyDescent="0.3">
      <c r="A162" s="4"/>
      <c r="B162" s="4"/>
      <c r="C162" s="4"/>
      <c r="D162" s="4"/>
      <c r="E162" s="4"/>
      <c r="F162" s="4"/>
      <c r="G162" s="4"/>
      <c r="H162" s="4"/>
      <c r="I162" s="4"/>
      <c r="J162" s="4"/>
      <c r="K162" s="4"/>
      <c r="L162" s="4"/>
      <c r="M162" s="4"/>
    </row>
    <row r="163" spans="1:13" ht="15.75" customHeight="1" x14ac:dyDescent="0.3">
      <c r="A163" s="4"/>
      <c r="B163" s="4"/>
      <c r="C163" s="4"/>
      <c r="D163" s="4"/>
      <c r="E163" s="4"/>
      <c r="F163" s="4"/>
      <c r="G163" s="4"/>
      <c r="H163" s="4"/>
      <c r="I163" s="4"/>
      <c r="J163" s="4"/>
      <c r="K163" s="4"/>
      <c r="L163" s="4"/>
      <c r="M163" s="4"/>
    </row>
    <row r="164" spans="1:13" ht="15.75" customHeight="1" x14ac:dyDescent="0.3">
      <c r="A164" s="4"/>
      <c r="B164" s="4"/>
      <c r="C164" s="4"/>
      <c r="D164" s="4"/>
      <c r="E164" s="4"/>
      <c r="F164" s="4"/>
      <c r="G164" s="4"/>
      <c r="H164" s="4"/>
      <c r="I164" s="4"/>
      <c r="J164" s="4"/>
      <c r="K164" s="4"/>
      <c r="L164" s="4"/>
      <c r="M164" s="4"/>
    </row>
    <row r="165" spans="1:13" ht="15.75" customHeight="1" x14ac:dyDescent="0.3">
      <c r="A165" s="4"/>
      <c r="B165" s="4"/>
      <c r="C165" s="4"/>
      <c r="D165" s="4"/>
      <c r="E165" s="4"/>
      <c r="F165" s="4"/>
      <c r="G165" s="4"/>
      <c r="H165" s="4"/>
      <c r="I165" s="4"/>
      <c r="J165" s="4"/>
      <c r="K165" s="4"/>
      <c r="L165" s="4"/>
      <c r="M165" s="4"/>
    </row>
    <row r="166" spans="1:13" ht="15.75" customHeight="1" x14ac:dyDescent="0.3">
      <c r="A166" s="4"/>
      <c r="B166" s="4"/>
      <c r="C166" s="4"/>
      <c r="D166" s="4"/>
      <c r="E166" s="4"/>
      <c r="F166" s="4"/>
      <c r="G166" s="4"/>
      <c r="H166" s="4"/>
      <c r="I166" s="4"/>
      <c r="J166" s="4"/>
      <c r="K166" s="4"/>
      <c r="L166" s="4"/>
      <c r="M166" s="4"/>
    </row>
    <row r="167" spans="1:13" ht="15.75" customHeight="1" x14ac:dyDescent="0.3">
      <c r="A167" s="4"/>
      <c r="B167" s="4"/>
      <c r="C167" s="4"/>
      <c r="D167" s="4"/>
      <c r="E167" s="4"/>
      <c r="F167" s="4"/>
      <c r="G167" s="4"/>
      <c r="H167" s="4"/>
      <c r="I167" s="4"/>
      <c r="J167" s="4"/>
      <c r="K167" s="4"/>
      <c r="L167" s="4"/>
      <c r="M167" s="4"/>
    </row>
    <row r="168" spans="1:13" ht="15.75" customHeight="1" x14ac:dyDescent="0.3">
      <c r="A168" s="4"/>
      <c r="B168" s="4"/>
      <c r="C168" s="4"/>
      <c r="D168" s="4"/>
      <c r="E168" s="4"/>
      <c r="F168" s="4"/>
      <c r="G168" s="4"/>
      <c r="H168" s="4"/>
      <c r="I168" s="4"/>
      <c r="J168" s="4"/>
      <c r="K168" s="4"/>
      <c r="L168" s="4"/>
      <c r="M168" s="4"/>
    </row>
    <row r="169" spans="1:13" ht="15.75" customHeight="1" x14ac:dyDescent="0.3">
      <c r="A169" s="4"/>
      <c r="B169" s="4"/>
      <c r="C169" s="4"/>
      <c r="D169" s="4"/>
      <c r="E169" s="4"/>
      <c r="F169" s="4"/>
      <c r="G169" s="4"/>
      <c r="H169" s="4"/>
      <c r="I169" s="4"/>
      <c r="J169" s="4"/>
      <c r="K169" s="4"/>
      <c r="L169" s="4"/>
      <c r="M169" s="4"/>
    </row>
    <row r="170" spans="1:13" ht="15.75" customHeight="1" x14ac:dyDescent="0.3">
      <c r="A170" s="4"/>
      <c r="B170" s="4"/>
      <c r="C170" s="4"/>
      <c r="D170" s="4"/>
      <c r="E170" s="4"/>
      <c r="F170" s="4"/>
      <c r="G170" s="4"/>
      <c r="H170" s="4"/>
      <c r="I170" s="4"/>
      <c r="J170" s="4"/>
      <c r="K170" s="4"/>
      <c r="L170" s="4"/>
      <c r="M170" s="4"/>
    </row>
    <row r="171" spans="1:13" ht="15.75" customHeight="1" x14ac:dyDescent="0.3">
      <c r="A171" s="4"/>
      <c r="B171" s="4"/>
      <c r="C171" s="4"/>
      <c r="D171" s="4"/>
      <c r="E171" s="4"/>
      <c r="F171" s="4"/>
      <c r="G171" s="4"/>
      <c r="H171" s="4"/>
      <c r="I171" s="4"/>
      <c r="J171" s="4"/>
      <c r="K171" s="4"/>
      <c r="L171" s="4"/>
      <c r="M171" s="4"/>
    </row>
    <row r="172" spans="1:13" ht="15.75" customHeight="1" x14ac:dyDescent="0.3">
      <c r="A172" s="4"/>
      <c r="B172" s="4"/>
      <c r="C172" s="4"/>
      <c r="D172" s="4"/>
      <c r="E172" s="4"/>
      <c r="F172" s="4"/>
      <c r="G172" s="4"/>
      <c r="H172" s="4"/>
      <c r="I172" s="4"/>
      <c r="J172" s="4"/>
      <c r="K172" s="4"/>
      <c r="L172" s="4"/>
      <c r="M172" s="4"/>
    </row>
    <row r="173" spans="1:13" ht="15.75" customHeight="1" x14ac:dyDescent="0.3">
      <c r="A173" s="4"/>
      <c r="B173" s="4"/>
      <c r="C173" s="4"/>
      <c r="D173" s="4"/>
      <c r="E173" s="4"/>
      <c r="F173" s="4"/>
      <c r="G173" s="4"/>
      <c r="H173" s="4"/>
      <c r="I173" s="4"/>
      <c r="J173" s="4"/>
      <c r="K173" s="4"/>
      <c r="L173" s="4"/>
      <c r="M173" s="4"/>
    </row>
    <row r="174" spans="1:13" ht="15.75" customHeight="1" x14ac:dyDescent="0.3">
      <c r="A174" s="4"/>
      <c r="B174" s="4"/>
      <c r="C174" s="4"/>
      <c r="D174" s="4"/>
      <c r="E174" s="4"/>
      <c r="F174" s="4"/>
      <c r="G174" s="4"/>
      <c r="H174" s="4"/>
      <c r="I174" s="4"/>
      <c r="J174" s="4"/>
      <c r="K174" s="4"/>
      <c r="L174" s="4"/>
      <c r="M174" s="4"/>
    </row>
    <row r="175" spans="1:13" ht="15.75" customHeight="1" x14ac:dyDescent="0.3">
      <c r="A175" s="4"/>
      <c r="B175" s="4"/>
      <c r="C175" s="4"/>
      <c r="D175" s="4"/>
      <c r="E175" s="4"/>
      <c r="F175" s="4"/>
      <c r="G175" s="4"/>
      <c r="H175" s="4"/>
      <c r="I175" s="4"/>
      <c r="J175" s="4"/>
      <c r="K175" s="4"/>
      <c r="L175" s="4"/>
      <c r="M175" s="4"/>
    </row>
    <row r="176" spans="1:13" ht="15.75" customHeight="1" x14ac:dyDescent="0.3">
      <c r="A176" s="4"/>
      <c r="B176" s="4"/>
      <c r="C176" s="4"/>
      <c r="D176" s="4"/>
      <c r="E176" s="4"/>
      <c r="F176" s="4"/>
      <c r="G176" s="4"/>
      <c r="H176" s="4"/>
      <c r="I176" s="4"/>
      <c r="J176" s="4"/>
      <c r="K176" s="4"/>
      <c r="L176" s="4"/>
      <c r="M176" s="4"/>
    </row>
    <row r="177" spans="1:13" ht="15.75" customHeight="1" x14ac:dyDescent="0.3">
      <c r="A177" s="4"/>
      <c r="B177" s="4"/>
      <c r="C177" s="4"/>
      <c r="D177" s="4"/>
      <c r="E177" s="4"/>
      <c r="F177" s="4"/>
      <c r="G177" s="4"/>
      <c r="H177" s="4"/>
      <c r="I177" s="4"/>
      <c r="J177" s="4"/>
      <c r="K177" s="4"/>
      <c r="L177" s="4"/>
      <c r="M177" s="4"/>
    </row>
    <row r="178" spans="1:13" ht="15.75" customHeight="1" x14ac:dyDescent="0.3">
      <c r="A178" s="4"/>
      <c r="B178" s="4"/>
      <c r="C178" s="4"/>
      <c r="D178" s="4"/>
      <c r="E178" s="4"/>
      <c r="F178" s="4"/>
      <c r="G178" s="4"/>
      <c r="H178" s="4"/>
      <c r="I178" s="4"/>
      <c r="J178" s="4"/>
      <c r="K178" s="4"/>
      <c r="L178" s="4"/>
      <c r="M178" s="4"/>
    </row>
    <row r="179" spans="1:13" ht="15.75" customHeight="1" x14ac:dyDescent="0.3">
      <c r="A179" s="4"/>
      <c r="B179" s="4"/>
      <c r="C179" s="4"/>
      <c r="D179" s="4"/>
      <c r="E179" s="4"/>
      <c r="F179" s="4"/>
      <c r="G179" s="4"/>
      <c r="H179" s="4"/>
      <c r="I179" s="4"/>
      <c r="J179" s="4"/>
      <c r="K179" s="4"/>
      <c r="L179" s="4"/>
      <c r="M179" s="4"/>
    </row>
    <row r="180" spans="1:13" ht="15.75" customHeight="1" x14ac:dyDescent="0.3">
      <c r="A180" s="4"/>
      <c r="B180" s="4"/>
      <c r="C180" s="4"/>
      <c r="D180" s="4"/>
      <c r="E180" s="4"/>
      <c r="F180" s="4"/>
      <c r="G180" s="4"/>
      <c r="H180" s="4"/>
      <c r="I180" s="4"/>
      <c r="J180" s="4"/>
      <c r="K180" s="4"/>
      <c r="L180" s="4"/>
      <c r="M180" s="4"/>
    </row>
    <row r="181" spans="1:13" ht="15.75" customHeight="1" x14ac:dyDescent="0.3">
      <c r="A181" s="4"/>
      <c r="B181" s="4"/>
      <c r="C181" s="4"/>
      <c r="D181" s="4"/>
      <c r="E181" s="4"/>
      <c r="F181" s="4"/>
      <c r="G181" s="4"/>
      <c r="H181" s="4"/>
      <c r="I181" s="4"/>
      <c r="J181" s="4"/>
      <c r="K181" s="4"/>
      <c r="L181" s="4"/>
      <c r="M181" s="4"/>
    </row>
    <row r="182" spans="1:13" ht="15.75" customHeight="1" x14ac:dyDescent="0.3">
      <c r="A182" s="4"/>
      <c r="B182" s="4"/>
      <c r="C182" s="4"/>
      <c r="D182" s="4"/>
      <c r="E182" s="4"/>
      <c r="F182" s="4"/>
      <c r="G182" s="4"/>
      <c r="H182" s="4"/>
      <c r="I182" s="4"/>
      <c r="J182" s="4"/>
      <c r="K182" s="4"/>
      <c r="L182" s="4"/>
      <c r="M182" s="4"/>
    </row>
    <row r="183" spans="1:13" ht="15.75" customHeight="1" x14ac:dyDescent="0.3">
      <c r="A183" s="4"/>
      <c r="B183" s="4"/>
      <c r="C183" s="4"/>
      <c r="D183" s="4"/>
      <c r="E183" s="4"/>
      <c r="F183" s="4"/>
      <c r="G183" s="4"/>
      <c r="H183" s="4"/>
      <c r="I183" s="4"/>
      <c r="J183" s="4"/>
      <c r="K183" s="4"/>
      <c r="L183" s="4"/>
      <c r="M183" s="4"/>
    </row>
    <row r="184" spans="1:13" ht="15.75" customHeight="1" x14ac:dyDescent="0.3">
      <c r="A184" s="4"/>
      <c r="B184" s="4"/>
      <c r="C184" s="4"/>
      <c r="D184" s="4"/>
      <c r="E184" s="4"/>
      <c r="F184" s="4"/>
      <c r="G184" s="4"/>
      <c r="H184" s="4"/>
      <c r="I184" s="4"/>
      <c r="J184" s="4"/>
      <c r="K184" s="4"/>
      <c r="L184" s="4"/>
      <c r="M184" s="4"/>
    </row>
    <row r="185" spans="1:13" ht="15.75" customHeight="1" x14ac:dyDescent="0.3">
      <c r="A185" s="4"/>
      <c r="B185" s="4"/>
      <c r="C185" s="4"/>
      <c r="D185" s="4"/>
      <c r="E185" s="4"/>
      <c r="F185" s="4"/>
      <c r="G185" s="4"/>
      <c r="H185" s="4"/>
      <c r="I185" s="4"/>
      <c r="J185" s="4"/>
      <c r="K185" s="4"/>
      <c r="L185" s="4"/>
      <c r="M185" s="4"/>
    </row>
    <row r="186" spans="1:13" ht="15.75" customHeight="1" x14ac:dyDescent="0.3">
      <c r="A186" s="4"/>
      <c r="B186" s="4"/>
      <c r="C186" s="4"/>
      <c r="D186" s="4"/>
      <c r="E186" s="4"/>
      <c r="F186" s="4"/>
      <c r="G186" s="4"/>
      <c r="H186" s="4"/>
      <c r="I186" s="4"/>
      <c r="J186" s="4"/>
      <c r="K186" s="4"/>
      <c r="L186" s="4"/>
      <c r="M186" s="4"/>
    </row>
    <row r="187" spans="1:13" ht="15.75" customHeight="1" x14ac:dyDescent="0.3">
      <c r="A187" s="4"/>
      <c r="B187" s="4"/>
      <c r="C187" s="4"/>
      <c r="D187" s="4"/>
      <c r="E187" s="4"/>
      <c r="F187" s="4"/>
      <c r="G187" s="4"/>
      <c r="H187" s="4"/>
      <c r="I187" s="4"/>
      <c r="J187" s="4"/>
      <c r="K187" s="4"/>
      <c r="L187" s="4"/>
      <c r="M187" s="4"/>
    </row>
    <row r="188" spans="1:13" ht="15.75" customHeight="1" x14ac:dyDescent="0.3">
      <c r="A188" s="4"/>
      <c r="B188" s="4"/>
      <c r="C188" s="4"/>
      <c r="D188" s="4"/>
      <c r="E188" s="4"/>
      <c r="F188" s="4"/>
      <c r="G188" s="4"/>
      <c r="H188" s="4"/>
      <c r="I188" s="4"/>
      <c r="J188" s="4"/>
      <c r="K188" s="4"/>
      <c r="L188" s="4"/>
      <c r="M188" s="4"/>
    </row>
    <row r="189" spans="1:13" ht="15.75" customHeight="1" x14ac:dyDescent="0.3">
      <c r="A189" s="4"/>
      <c r="B189" s="4"/>
      <c r="C189" s="4"/>
      <c r="D189" s="4"/>
      <c r="E189" s="4"/>
      <c r="F189" s="4"/>
      <c r="G189" s="4"/>
      <c r="H189" s="4"/>
      <c r="I189" s="4"/>
      <c r="J189" s="4"/>
      <c r="K189" s="4"/>
      <c r="L189" s="4"/>
      <c r="M189" s="4"/>
    </row>
    <row r="190" spans="1:13" ht="15.75" customHeight="1" x14ac:dyDescent="0.3">
      <c r="A190" s="4"/>
      <c r="B190" s="4"/>
      <c r="C190" s="4"/>
      <c r="D190" s="4"/>
      <c r="E190" s="4"/>
      <c r="F190" s="4"/>
      <c r="G190" s="4"/>
      <c r="H190" s="4"/>
      <c r="I190" s="4"/>
      <c r="J190" s="4"/>
      <c r="K190" s="4"/>
      <c r="L190" s="4"/>
      <c r="M190" s="4"/>
    </row>
    <row r="191" spans="1:13" ht="15.75" customHeight="1" x14ac:dyDescent="0.3">
      <c r="A191" s="4"/>
      <c r="B191" s="4"/>
      <c r="C191" s="4"/>
      <c r="D191" s="4"/>
      <c r="E191" s="4"/>
      <c r="F191" s="4"/>
      <c r="G191" s="4"/>
      <c r="H191" s="4"/>
      <c r="I191" s="4"/>
      <c r="J191" s="4"/>
      <c r="K191" s="4"/>
      <c r="L191" s="4"/>
      <c r="M191" s="4"/>
    </row>
    <row r="192" spans="1:13" ht="15.75" customHeight="1" x14ac:dyDescent="0.3">
      <c r="A192" s="4"/>
      <c r="B192" s="4"/>
      <c r="C192" s="4"/>
      <c r="D192" s="4"/>
      <c r="E192" s="4"/>
      <c r="F192" s="4"/>
      <c r="G192" s="4"/>
      <c r="H192" s="4"/>
      <c r="I192" s="4"/>
      <c r="J192" s="4"/>
      <c r="K192" s="4"/>
      <c r="L192" s="4"/>
      <c r="M192" s="4"/>
    </row>
    <row r="193" spans="1:13" ht="15.75" customHeight="1" x14ac:dyDescent="0.3">
      <c r="A193" s="4"/>
      <c r="B193" s="4"/>
      <c r="C193" s="4"/>
      <c r="D193" s="4"/>
      <c r="E193" s="4"/>
      <c r="F193" s="4"/>
      <c r="G193" s="4"/>
      <c r="H193" s="4"/>
      <c r="I193" s="4"/>
      <c r="J193" s="4"/>
      <c r="K193" s="4"/>
      <c r="L193" s="4"/>
      <c r="M193" s="4"/>
    </row>
    <row r="194" spans="1:13" ht="15.75" customHeight="1" x14ac:dyDescent="0.3">
      <c r="A194" s="4"/>
      <c r="B194" s="4"/>
      <c r="C194" s="4"/>
      <c r="D194" s="4"/>
      <c r="E194" s="4"/>
      <c r="F194" s="4"/>
      <c r="G194" s="4"/>
      <c r="H194" s="4"/>
      <c r="I194" s="4"/>
      <c r="J194" s="4"/>
      <c r="K194" s="4"/>
      <c r="L194" s="4"/>
      <c r="M194" s="4"/>
    </row>
    <row r="195" spans="1:13" ht="15.75" customHeight="1" x14ac:dyDescent="0.3">
      <c r="A195" s="4"/>
      <c r="B195" s="4"/>
      <c r="C195" s="4"/>
      <c r="D195" s="4"/>
      <c r="E195" s="4"/>
      <c r="F195" s="4"/>
      <c r="G195" s="4"/>
      <c r="H195" s="4"/>
      <c r="I195" s="4"/>
      <c r="J195" s="4"/>
      <c r="K195" s="4"/>
      <c r="L195" s="4"/>
      <c r="M195" s="4"/>
    </row>
    <row r="196" spans="1:13" ht="15.75" customHeight="1" x14ac:dyDescent="0.3">
      <c r="A196" s="4"/>
      <c r="B196" s="4"/>
      <c r="C196" s="4"/>
      <c r="D196" s="4"/>
      <c r="E196" s="4"/>
      <c r="F196" s="4"/>
      <c r="G196" s="4"/>
      <c r="H196" s="4"/>
      <c r="I196" s="4"/>
      <c r="J196" s="4"/>
      <c r="K196" s="4"/>
      <c r="L196" s="4"/>
      <c r="M196" s="4"/>
    </row>
    <row r="197" spans="1:13" ht="15.75" customHeight="1" x14ac:dyDescent="0.3">
      <c r="A197" s="4"/>
      <c r="B197" s="4"/>
      <c r="C197" s="4"/>
      <c r="D197" s="4"/>
      <c r="E197" s="4"/>
      <c r="F197" s="4"/>
      <c r="G197" s="4"/>
      <c r="H197" s="4"/>
      <c r="I197" s="4"/>
      <c r="J197" s="4"/>
      <c r="K197" s="4"/>
      <c r="L197" s="4"/>
      <c r="M197" s="4"/>
    </row>
    <row r="198" spans="1:13" ht="15.75" customHeight="1" x14ac:dyDescent="0.3">
      <c r="A198" s="4"/>
      <c r="B198" s="4"/>
      <c r="C198" s="4"/>
      <c r="D198" s="4"/>
      <c r="E198" s="4"/>
      <c r="F198" s="4"/>
      <c r="G198" s="4"/>
      <c r="H198" s="4"/>
      <c r="I198" s="4"/>
      <c r="J198" s="4"/>
      <c r="K198" s="4"/>
      <c r="L198" s="4"/>
      <c r="M198" s="4"/>
    </row>
    <row r="199" spans="1:13" ht="15.75" customHeight="1" x14ac:dyDescent="0.3">
      <c r="A199" s="4"/>
      <c r="B199" s="4"/>
      <c r="C199" s="4"/>
      <c r="D199" s="4"/>
      <c r="E199" s="4"/>
      <c r="F199" s="4"/>
      <c r="G199" s="4"/>
      <c r="H199" s="4"/>
      <c r="I199" s="4"/>
      <c r="J199" s="4"/>
      <c r="K199" s="4"/>
      <c r="L199" s="4"/>
      <c r="M199" s="4"/>
    </row>
    <row r="200" spans="1:13" ht="15.75" customHeight="1" x14ac:dyDescent="0.3">
      <c r="A200" s="4"/>
      <c r="B200" s="4"/>
      <c r="C200" s="4"/>
      <c r="D200" s="4"/>
      <c r="E200" s="4"/>
      <c r="F200" s="4"/>
      <c r="G200" s="4"/>
      <c r="H200" s="4"/>
      <c r="I200" s="4"/>
      <c r="J200" s="4"/>
      <c r="K200" s="4"/>
      <c r="L200" s="4"/>
      <c r="M200" s="4"/>
    </row>
    <row r="201" spans="1:13" ht="15.75" customHeight="1" x14ac:dyDescent="0.3">
      <c r="A201" s="4"/>
      <c r="B201" s="4"/>
      <c r="C201" s="4"/>
      <c r="D201" s="4"/>
      <c r="E201" s="4"/>
      <c r="F201" s="4"/>
      <c r="G201" s="4"/>
      <c r="H201" s="4"/>
      <c r="I201" s="4"/>
      <c r="J201" s="4"/>
      <c r="K201" s="4"/>
      <c r="L201" s="4"/>
      <c r="M201" s="4"/>
    </row>
    <row r="202" spans="1:13" ht="15.75" customHeight="1" x14ac:dyDescent="0.3">
      <c r="A202" s="4"/>
      <c r="B202" s="4"/>
      <c r="C202" s="4"/>
      <c r="D202" s="4"/>
      <c r="E202" s="4"/>
      <c r="F202" s="4"/>
      <c r="G202" s="4"/>
      <c r="H202" s="4"/>
      <c r="I202" s="4"/>
      <c r="J202" s="4"/>
      <c r="K202" s="4"/>
      <c r="L202" s="4"/>
      <c r="M202" s="4"/>
    </row>
    <row r="203" spans="1:13" ht="15.75" customHeight="1" x14ac:dyDescent="0.3">
      <c r="A203" s="4"/>
      <c r="B203" s="4"/>
      <c r="C203" s="4"/>
      <c r="D203" s="4"/>
      <c r="E203" s="4"/>
      <c r="F203" s="4"/>
      <c r="G203" s="4"/>
      <c r="H203" s="4"/>
      <c r="I203" s="4"/>
      <c r="J203" s="4"/>
      <c r="K203" s="4"/>
      <c r="L203" s="4"/>
      <c r="M203" s="4"/>
    </row>
    <row r="204" spans="1:13" ht="15.75" customHeight="1" x14ac:dyDescent="0.3">
      <c r="A204" s="4"/>
      <c r="B204" s="4"/>
      <c r="C204" s="4"/>
      <c r="D204" s="4"/>
      <c r="E204" s="4"/>
      <c r="F204" s="4"/>
      <c r="G204" s="4"/>
      <c r="H204" s="4"/>
      <c r="I204" s="4"/>
      <c r="J204" s="4"/>
      <c r="K204" s="4"/>
      <c r="L204" s="4"/>
      <c r="M204" s="4"/>
    </row>
    <row r="205" spans="1:13" ht="15.75" customHeight="1" x14ac:dyDescent="0.3">
      <c r="A205" s="4"/>
      <c r="B205" s="4"/>
      <c r="C205" s="4"/>
      <c r="D205" s="4"/>
      <c r="E205" s="4"/>
      <c r="F205" s="4"/>
      <c r="G205" s="4"/>
      <c r="H205" s="4"/>
      <c r="I205" s="4"/>
      <c r="J205" s="4"/>
      <c r="K205" s="4"/>
      <c r="L205" s="4"/>
      <c r="M205" s="4"/>
    </row>
    <row r="206" spans="1:13" ht="15.75" customHeight="1" x14ac:dyDescent="0.3">
      <c r="A206" s="4"/>
      <c r="B206" s="4"/>
      <c r="C206" s="4"/>
      <c r="D206" s="4"/>
      <c r="E206" s="4"/>
      <c r="F206" s="4"/>
      <c r="G206" s="4"/>
      <c r="H206" s="4"/>
      <c r="I206" s="4"/>
      <c r="J206" s="4"/>
      <c r="K206" s="4"/>
      <c r="L206" s="4"/>
      <c r="M206" s="4"/>
    </row>
    <row r="207" spans="1:13" ht="15.75" customHeight="1" x14ac:dyDescent="0.3">
      <c r="A207" s="4"/>
      <c r="B207" s="4"/>
      <c r="C207" s="4"/>
      <c r="D207" s="4"/>
      <c r="E207" s="4"/>
      <c r="F207" s="4"/>
      <c r="G207" s="4"/>
      <c r="H207" s="4"/>
      <c r="I207" s="4"/>
      <c r="J207" s="4"/>
      <c r="K207" s="4"/>
      <c r="L207" s="4"/>
      <c r="M207" s="4"/>
    </row>
    <row r="208" spans="1:13" ht="15.75" customHeight="1" x14ac:dyDescent="0.3">
      <c r="A208" s="4"/>
      <c r="B208" s="4"/>
      <c r="C208" s="4"/>
      <c r="D208" s="4"/>
      <c r="E208" s="4"/>
      <c r="F208" s="4"/>
      <c r="G208" s="4"/>
      <c r="H208" s="4"/>
      <c r="I208" s="4"/>
      <c r="J208" s="4"/>
      <c r="K208" s="4"/>
      <c r="L208" s="4"/>
      <c r="M208" s="4"/>
    </row>
    <row r="209" spans="1:13" ht="15.75" customHeight="1" x14ac:dyDescent="0.3">
      <c r="A209" s="4"/>
      <c r="B209" s="4"/>
      <c r="C209" s="4"/>
      <c r="D209" s="4"/>
      <c r="E209" s="4"/>
      <c r="F209" s="4"/>
      <c r="G209" s="4"/>
      <c r="H209" s="4"/>
      <c r="I209" s="4"/>
      <c r="J209" s="4"/>
      <c r="K209" s="4"/>
      <c r="L209" s="4"/>
      <c r="M209" s="4"/>
    </row>
    <row r="210" spans="1:13" ht="15.75" customHeight="1" x14ac:dyDescent="0.3">
      <c r="A210" s="4"/>
      <c r="B210" s="4"/>
      <c r="C210" s="4"/>
      <c r="D210" s="4"/>
      <c r="E210" s="4"/>
      <c r="F210" s="4"/>
      <c r="G210" s="4"/>
      <c r="H210" s="4"/>
      <c r="I210" s="4"/>
      <c r="J210" s="4"/>
      <c r="K210" s="4"/>
      <c r="L210" s="4"/>
      <c r="M210" s="4"/>
    </row>
    <row r="211" spans="1:13" ht="15.75" customHeight="1" x14ac:dyDescent="0.3">
      <c r="A211" s="4"/>
      <c r="B211" s="4"/>
      <c r="C211" s="4"/>
      <c r="D211" s="4"/>
      <c r="E211" s="4"/>
      <c r="F211" s="4"/>
      <c r="G211" s="4"/>
      <c r="H211" s="4"/>
      <c r="I211" s="4"/>
      <c r="J211" s="4"/>
      <c r="K211" s="4"/>
      <c r="L211" s="4"/>
      <c r="M211" s="4"/>
    </row>
    <row r="212" spans="1:13" ht="15.75" customHeight="1" x14ac:dyDescent="0.3">
      <c r="A212" s="4"/>
      <c r="B212" s="4"/>
      <c r="C212" s="4"/>
      <c r="D212" s="4"/>
      <c r="E212" s="4"/>
      <c r="F212" s="4"/>
      <c r="G212" s="4"/>
      <c r="H212" s="4"/>
      <c r="I212" s="4"/>
      <c r="J212" s="4"/>
      <c r="K212" s="4"/>
      <c r="L212" s="4"/>
      <c r="M212" s="4"/>
    </row>
    <row r="213" spans="1:13" ht="15.75" customHeight="1" x14ac:dyDescent="0.3">
      <c r="A213" s="4"/>
      <c r="B213" s="4"/>
      <c r="C213" s="4"/>
      <c r="D213" s="4"/>
      <c r="E213" s="4"/>
      <c r="F213" s="4"/>
      <c r="G213" s="4"/>
      <c r="H213" s="4"/>
      <c r="I213" s="4"/>
      <c r="J213" s="4"/>
      <c r="K213" s="4"/>
      <c r="L213" s="4"/>
      <c r="M213" s="4"/>
    </row>
    <row r="214" spans="1:13" ht="15.75" customHeight="1" x14ac:dyDescent="0.3">
      <c r="A214" s="4"/>
      <c r="B214" s="4"/>
      <c r="C214" s="4"/>
      <c r="D214" s="4"/>
      <c r="E214" s="4"/>
      <c r="F214" s="4"/>
      <c r="G214" s="4"/>
      <c r="H214" s="4"/>
      <c r="I214" s="4"/>
      <c r="J214" s="4"/>
      <c r="K214" s="4"/>
      <c r="L214" s="4"/>
      <c r="M214" s="4"/>
    </row>
    <row r="215" spans="1:13" ht="15.75" customHeight="1" x14ac:dyDescent="0.3">
      <c r="A215" s="4"/>
      <c r="B215" s="4"/>
      <c r="C215" s="4"/>
      <c r="D215" s="4"/>
      <c r="E215" s="4"/>
      <c r="F215" s="4"/>
      <c r="G215" s="4"/>
      <c r="H215" s="4"/>
      <c r="I215" s="4"/>
      <c r="J215" s="4"/>
      <c r="K215" s="4"/>
      <c r="L215" s="4"/>
      <c r="M215" s="4"/>
    </row>
    <row r="216" spans="1:13" ht="15.75" customHeight="1" x14ac:dyDescent="0.3">
      <c r="A216" s="4"/>
      <c r="B216" s="4"/>
      <c r="C216" s="4"/>
      <c r="D216" s="4"/>
      <c r="E216" s="4"/>
      <c r="F216" s="4"/>
      <c r="G216" s="4"/>
      <c r="H216" s="4"/>
      <c r="I216" s="4"/>
      <c r="J216" s="4"/>
      <c r="K216" s="4"/>
      <c r="L216" s="4"/>
      <c r="M216" s="4"/>
    </row>
    <row r="217" spans="1:13" ht="15.75" customHeight="1" x14ac:dyDescent="0.3">
      <c r="A217" s="4"/>
      <c r="B217" s="4"/>
      <c r="C217" s="4"/>
      <c r="D217" s="4"/>
      <c r="E217" s="4"/>
      <c r="F217" s="4"/>
      <c r="G217" s="4"/>
      <c r="H217" s="4"/>
      <c r="I217" s="4"/>
      <c r="J217" s="4"/>
      <c r="K217" s="4"/>
      <c r="L217" s="4"/>
      <c r="M217" s="4"/>
    </row>
    <row r="218" spans="1:13" ht="15.75" customHeight="1" x14ac:dyDescent="0.3">
      <c r="A218" s="4"/>
      <c r="B218" s="4"/>
      <c r="C218" s="4"/>
      <c r="D218" s="4"/>
      <c r="E218" s="4"/>
      <c r="F218" s="4"/>
      <c r="G218" s="4"/>
      <c r="H218" s="4"/>
      <c r="I218" s="4"/>
      <c r="J218" s="4"/>
      <c r="K218" s="4"/>
      <c r="L218" s="4"/>
      <c r="M218" s="4"/>
    </row>
    <row r="219" spans="1:13" ht="15.75" customHeight="1" x14ac:dyDescent="0.3">
      <c r="A219" s="4"/>
      <c r="B219" s="4"/>
      <c r="C219" s="4"/>
      <c r="D219" s="4"/>
      <c r="E219" s="4"/>
      <c r="F219" s="4"/>
      <c r="G219" s="4"/>
      <c r="H219" s="4"/>
      <c r="I219" s="4"/>
      <c r="J219" s="4"/>
      <c r="K219" s="4"/>
      <c r="L219" s="4"/>
      <c r="M219" s="4"/>
    </row>
    <row r="220" spans="1:13" ht="15.75" customHeight="1" x14ac:dyDescent="0.3">
      <c r="A220" s="4"/>
      <c r="B220" s="4"/>
      <c r="C220" s="4"/>
      <c r="D220" s="4"/>
      <c r="E220" s="4"/>
      <c r="F220" s="4"/>
      <c r="G220" s="4"/>
      <c r="H220" s="4"/>
      <c r="I220" s="4"/>
      <c r="J220" s="4"/>
      <c r="K220" s="4"/>
      <c r="L220" s="4"/>
      <c r="M220" s="4"/>
    </row>
    <row r="221" spans="1:13" ht="15.75" customHeight="1" x14ac:dyDescent="0.3">
      <c r="A221" s="4"/>
      <c r="B221" s="4"/>
      <c r="C221" s="4"/>
      <c r="D221" s="4"/>
      <c r="E221" s="4"/>
      <c r="F221" s="4"/>
      <c r="G221" s="4"/>
      <c r="H221" s="4"/>
      <c r="I221" s="4"/>
      <c r="J221" s="4"/>
      <c r="K221" s="4"/>
      <c r="L221" s="4"/>
      <c r="M221" s="4"/>
    </row>
    <row r="222" spans="1:13" ht="15.75" customHeight="1" x14ac:dyDescent="0.3">
      <c r="A222" s="4"/>
      <c r="B222" s="4"/>
      <c r="C222" s="4"/>
      <c r="D222" s="4"/>
      <c r="E222" s="4"/>
      <c r="F222" s="4"/>
      <c r="G222" s="4"/>
      <c r="H222" s="4"/>
      <c r="I222" s="4"/>
      <c r="J222" s="4"/>
      <c r="K222" s="4"/>
      <c r="L222" s="4"/>
      <c r="M222" s="4"/>
    </row>
    <row r="223" spans="1:13" ht="15.75" customHeight="1" x14ac:dyDescent="0.3">
      <c r="A223" s="4"/>
      <c r="B223" s="4"/>
      <c r="C223" s="4"/>
      <c r="D223" s="4"/>
      <c r="E223" s="4"/>
      <c r="F223" s="4"/>
      <c r="G223" s="4"/>
      <c r="H223" s="4"/>
      <c r="I223" s="4"/>
      <c r="J223" s="4"/>
      <c r="K223" s="4"/>
      <c r="L223" s="4"/>
      <c r="M223" s="4"/>
    </row>
    <row r="224" spans="1:13" ht="15.75" customHeight="1" x14ac:dyDescent="0.3">
      <c r="A224" s="4"/>
      <c r="B224" s="4"/>
      <c r="C224" s="4"/>
      <c r="D224" s="4"/>
      <c r="E224" s="4"/>
      <c r="F224" s="4"/>
      <c r="G224" s="4"/>
      <c r="H224" s="4"/>
      <c r="I224" s="4"/>
      <c r="J224" s="4"/>
      <c r="K224" s="4"/>
      <c r="L224" s="4"/>
      <c r="M224" s="4"/>
    </row>
    <row r="225" spans="1:13" ht="15.75" customHeight="1" x14ac:dyDescent="0.3">
      <c r="A225" s="4"/>
      <c r="B225" s="4"/>
      <c r="C225" s="4"/>
      <c r="D225" s="4"/>
      <c r="E225" s="4"/>
      <c r="F225" s="4"/>
      <c r="G225" s="4"/>
      <c r="H225" s="4"/>
      <c r="I225" s="4"/>
      <c r="J225" s="4"/>
      <c r="K225" s="4"/>
      <c r="L225" s="4"/>
      <c r="M225" s="4"/>
    </row>
    <row r="226" spans="1:13" ht="15.75" customHeight="1" x14ac:dyDescent="0.3">
      <c r="A226" s="4"/>
      <c r="B226" s="4"/>
      <c r="C226" s="4"/>
      <c r="D226" s="4"/>
      <c r="E226" s="4"/>
      <c r="F226" s="4"/>
      <c r="G226" s="4"/>
      <c r="H226" s="4"/>
      <c r="I226" s="4"/>
      <c r="J226" s="4"/>
      <c r="K226" s="4"/>
      <c r="L226" s="4"/>
      <c r="M226" s="4"/>
    </row>
    <row r="227" spans="1:13" ht="15.75" customHeight="1" x14ac:dyDescent="0.3">
      <c r="A227" s="4"/>
      <c r="B227" s="4"/>
      <c r="C227" s="4"/>
      <c r="D227" s="4"/>
      <c r="E227" s="4"/>
      <c r="F227" s="4"/>
      <c r="G227" s="4"/>
      <c r="H227" s="4"/>
      <c r="I227" s="4"/>
      <c r="J227" s="4"/>
      <c r="K227" s="4"/>
      <c r="L227" s="4"/>
      <c r="M227" s="4"/>
    </row>
    <row r="228" spans="1:13" ht="15.75" customHeight="1" x14ac:dyDescent="0.3">
      <c r="A228" s="4"/>
      <c r="B228" s="4"/>
      <c r="C228" s="4"/>
      <c r="D228" s="4"/>
      <c r="E228" s="4"/>
      <c r="F228" s="4"/>
      <c r="G228" s="4"/>
      <c r="H228" s="4"/>
      <c r="I228" s="4"/>
      <c r="J228" s="4"/>
      <c r="K228" s="4"/>
      <c r="L228" s="4"/>
      <c r="M228" s="4"/>
    </row>
    <row r="229" spans="1:13" ht="15.75" customHeight="1" x14ac:dyDescent="0.3">
      <c r="A229" s="4"/>
      <c r="B229" s="4"/>
      <c r="C229" s="4"/>
      <c r="D229" s="4"/>
      <c r="E229" s="4"/>
      <c r="F229" s="4"/>
      <c r="G229" s="4"/>
      <c r="H229" s="4"/>
      <c r="I229" s="4"/>
      <c r="J229" s="4"/>
      <c r="K229" s="4"/>
      <c r="L229" s="4"/>
      <c r="M229" s="4"/>
    </row>
    <row r="230" spans="1:13" ht="15.75" customHeight="1" x14ac:dyDescent="0.3">
      <c r="A230" s="4"/>
      <c r="B230" s="4"/>
      <c r="C230" s="4"/>
      <c r="D230" s="4"/>
      <c r="E230" s="4"/>
      <c r="F230" s="4"/>
      <c r="G230" s="4"/>
      <c r="H230" s="4"/>
      <c r="I230" s="4"/>
      <c r="J230" s="4"/>
      <c r="K230" s="4"/>
      <c r="L230" s="4"/>
      <c r="M230" s="4"/>
    </row>
    <row r="231" spans="1:13" ht="15.75" customHeight="1" x14ac:dyDescent="0.3"/>
    <row r="232" spans="1:13" ht="15.75" customHeight="1" x14ac:dyDescent="0.3"/>
    <row r="233" spans="1:13" ht="15.75" customHeight="1" x14ac:dyDescent="0.3"/>
    <row r="234" spans="1:13" ht="15.75" customHeight="1" x14ac:dyDescent="0.3"/>
    <row r="235" spans="1:13" ht="15.75" customHeight="1" x14ac:dyDescent="0.3"/>
    <row r="236" spans="1:13" ht="15.75" customHeight="1" x14ac:dyDescent="0.3"/>
    <row r="237" spans="1:13" ht="15.75" customHeight="1" x14ac:dyDescent="0.3"/>
    <row r="238" spans="1:13" ht="15.75" customHeight="1" x14ac:dyDescent="0.3"/>
    <row r="239" spans="1:13" ht="15.75" customHeight="1" x14ac:dyDescent="0.3"/>
    <row r="240" spans="1:13"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R10:T10"/>
    <mergeCell ref="D8:K8"/>
    <mergeCell ref="F10:H10"/>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election activeCell="A10" sqref="A10"/>
    </sheetView>
  </sheetViews>
  <sheetFormatPr defaultColWidth="11.19921875" defaultRowHeight="15" customHeight="1" x14ac:dyDescent="0.3"/>
  <cols>
    <col min="1" max="1" width="42.296875" customWidth="1"/>
    <col min="2" max="2" width="11.69921875" customWidth="1"/>
    <col min="3" max="3" width="60.796875" customWidth="1"/>
    <col min="4" max="26" width="8.59765625" customWidth="1"/>
  </cols>
  <sheetData>
    <row r="1" spans="1:2" ht="15" customHeight="1" x14ac:dyDescent="0.35">
      <c r="A1" s="36" t="s">
        <v>0</v>
      </c>
      <c r="B1" s="1"/>
    </row>
    <row r="2" spans="1:2" ht="15" customHeight="1" x14ac:dyDescent="0.35">
      <c r="A2" s="3" t="s">
        <v>22</v>
      </c>
      <c r="B2" s="1"/>
    </row>
    <row r="3" spans="1:2" ht="18" x14ac:dyDescent="0.35">
      <c r="A3" s="152" t="s">
        <v>23</v>
      </c>
      <c r="B3" s="153" t="s">
        <v>3</v>
      </c>
    </row>
    <row r="4" spans="1:2" ht="15.6" x14ac:dyDescent="0.3">
      <c r="A4" s="154" t="s">
        <v>137</v>
      </c>
      <c r="B4" s="155">
        <v>2000</v>
      </c>
    </row>
    <row r="5" spans="1:2" ht="15.6" x14ac:dyDescent="0.3">
      <c r="A5" s="154" t="s">
        <v>135</v>
      </c>
      <c r="B5" s="155">
        <v>9000</v>
      </c>
    </row>
    <row r="6" spans="1:2" ht="15.6" x14ac:dyDescent="0.3">
      <c r="A6" s="154" t="s">
        <v>136</v>
      </c>
      <c r="B6" s="155">
        <v>3500</v>
      </c>
    </row>
    <row r="7" spans="1:2" ht="19.2" customHeight="1" x14ac:dyDescent="0.3">
      <c r="A7" s="156" t="s">
        <v>24</v>
      </c>
      <c r="B7" s="157">
        <f>SUM(B4:B6)</f>
        <v>14500</v>
      </c>
    </row>
    <row r="8" spans="1:2" ht="15.6" x14ac:dyDescent="0.3"/>
    <row r="9" spans="1:2" ht="15.6" x14ac:dyDescent="0.3"/>
    <row r="10" spans="1:2" ht="15.6" x14ac:dyDescent="0.3"/>
    <row r="11" spans="1:2" ht="15.6" x14ac:dyDescent="0.3"/>
    <row r="12" spans="1:2" ht="15.6" x14ac:dyDescent="0.3"/>
    <row r="13" spans="1:2" ht="15.6" x14ac:dyDescent="0.3"/>
    <row r="14" spans="1:2" ht="15.6" x14ac:dyDescent="0.3"/>
    <row r="15" spans="1:2" ht="15.6" x14ac:dyDescent="0.3"/>
    <row r="16" spans="1:2" ht="15.6" x14ac:dyDescent="0.3"/>
    <row r="17" ht="15.6" x14ac:dyDescent="0.3"/>
    <row r="18" ht="15.6"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995"/>
  <sheetViews>
    <sheetView zoomScaleNormal="100" workbookViewId="0">
      <pane xSplit="1" topLeftCell="B1" activePane="topRight" state="frozen"/>
      <selection pane="topRight" activeCell="C4" sqref="C4"/>
    </sheetView>
  </sheetViews>
  <sheetFormatPr defaultColWidth="11.19921875" defaultRowHeight="15" customHeight="1" x14ac:dyDescent="0.3"/>
  <cols>
    <col min="1" max="1" width="34.59765625" customWidth="1"/>
    <col min="2" max="2" width="6.8984375" customWidth="1"/>
    <col min="3" max="3" width="17.296875" customWidth="1"/>
    <col min="4" max="4" width="13.59765625" customWidth="1"/>
    <col min="5" max="5" width="15.296875" customWidth="1"/>
    <col min="6" max="6" width="17.3984375" customWidth="1"/>
    <col min="7" max="7" width="13.59765625" customWidth="1"/>
    <col min="8" max="8" width="14" customWidth="1"/>
    <col min="9" max="9" width="20.09765625" customWidth="1"/>
    <col min="10" max="10" width="14.09765625" customWidth="1"/>
    <col min="11" max="11" width="14.3984375" customWidth="1"/>
    <col min="12" max="12" width="13.8984375" customWidth="1"/>
    <col min="13" max="13" width="15.8984375" customWidth="1"/>
    <col min="14" max="14" width="12.69921875" customWidth="1"/>
    <col min="15" max="15" width="14.796875" customWidth="1"/>
    <col min="16" max="16" width="15" customWidth="1"/>
    <col min="17" max="17" width="15.796875" customWidth="1"/>
    <col min="18" max="18" width="13" customWidth="1"/>
    <col min="19" max="19" width="15.796875" customWidth="1"/>
    <col min="20" max="20" width="16.3984375" customWidth="1"/>
    <col min="21" max="21" width="16.69921875" customWidth="1"/>
    <col min="22" max="22" width="12.69921875" customWidth="1"/>
    <col min="30" max="30" width="12.5" customWidth="1"/>
    <col min="34" max="34" width="13" customWidth="1"/>
  </cols>
  <sheetData>
    <row r="1" spans="1:42" ht="18.75" customHeight="1" x14ac:dyDescent="0.35">
      <c r="A1" s="197" t="s">
        <v>0</v>
      </c>
      <c r="B1" s="4"/>
      <c r="C1" s="4"/>
      <c r="D1" s="4"/>
      <c r="E1" s="4"/>
      <c r="F1" s="4"/>
      <c r="G1" s="4"/>
      <c r="H1" s="4"/>
      <c r="I1" s="4"/>
      <c r="J1" s="4"/>
      <c r="K1" s="4"/>
      <c r="L1" s="4"/>
      <c r="M1" s="4"/>
      <c r="N1" s="4"/>
      <c r="O1" s="4"/>
      <c r="P1" s="4"/>
      <c r="Q1" s="4"/>
      <c r="R1" s="4"/>
      <c r="S1" s="4"/>
      <c r="T1" s="4"/>
      <c r="U1" s="4"/>
      <c r="V1" s="4"/>
    </row>
    <row r="2" spans="1:42" ht="18.75" customHeight="1" x14ac:dyDescent="0.35">
      <c r="A2" s="37" t="s">
        <v>25</v>
      </c>
      <c r="B2" s="4"/>
      <c r="C2" s="4"/>
      <c r="D2" s="4"/>
      <c r="E2" s="4"/>
      <c r="F2" s="4"/>
      <c r="G2" s="4"/>
      <c r="H2" s="4"/>
      <c r="I2" s="4"/>
      <c r="J2" s="4"/>
      <c r="K2" s="4"/>
      <c r="L2" s="4"/>
      <c r="M2" s="4"/>
      <c r="N2" s="4"/>
      <c r="O2" s="4"/>
      <c r="P2" s="4"/>
      <c r="Q2" s="4"/>
      <c r="R2" s="4"/>
      <c r="S2" s="4"/>
      <c r="T2" s="4"/>
      <c r="U2" s="4"/>
      <c r="V2" s="4"/>
    </row>
    <row r="3" spans="1:42" ht="15.75" customHeight="1" x14ac:dyDescent="0.3">
      <c r="A3" s="4"/>
      <c r="B3" s="4"/>
      <c r="C3" s="4"/>
      <c r="D3" s="4"/>
      <c r="E3" s="4"/>
      <c r="F3" s="4"/>
      <c r="G3" s="4"/>
      <c r="H3" s="4"/>
      <c r="I3" s="4"/>
      <c r="J3" s="4"/>
      <c r="K3" s="4"/>
      <c r="L3" s="4"/>
      <c r="M3" s="4"/>
      <c r="N3" s="4"/>
      <c r="O3" s="4"/>
      <c r="P3" s="4"/>
      <c r="Q3" s="4"/>
      <c r="R3" s="4"/>
      <c r="S3" s="4"/>
      <c r="T3" s="4"/>
      <c r="U3" s="4"/>
      <c r="V3" s="4"/>
    </row>
    <row r="4" spans="1:42" ht="18.75" customHeight="1" x14ac:dyDescent="0.35">
      <c r="A4" s="38" t="s">
        <v>26</v>
      </c>
      <c r="B4" s="4"/>
      <c r="C4" s="4"/>
      <c r="D4" s="4"/>
      <c r="E4" s="4"/>
      <c r="F4" s="4"/>
      <c r="G4" s="4"/>
      <c r="H4" s="4"/>
      <c r="I4" s="4"/>
      <c r="J4" s="4"/>
      <c r="K4" s="4"/>
      <c r="L4" s="4"/>
      <c r="M4" s="4"/>
      <c r="N4" s="4"/>
      <c r="O4" s="4"/>
      <c r="P4" s="4"/>
      <c r="Q4" s="4"/>
      <c r="R4" s="4"/>
      <c r="S4" s="4"/>
      <c r="T4" s="4"/>
      <c r="U4" s="4"/>
      <c r="V4" s="4"/>
    </row>
    <row r="5" spans="1:42" ht="15.75" customHeight="1" x14ac:dyDescent="0.3">
      <c r="A5" s="39" t="s">
        <v>27</v>
      </c>
      <c r="B5" s="40" t="s">
        <v>28</v>
      </c>
      <c r="C5" s="40" t="s">
        <v>29</v>
      </c>
      <c r="D5" s="40" t="s">
        <v>30</v>
      </c>
      <c r="E5" s="40" t="s">
        <v>31</v>
      </c>
      <c r="F5" s="41" t="s">
        <v>32</v>
      </c>
      <c r="G5" s="42">
        <v>45474</v>
      </c>
      <c r="H5" s="42">
        <v>45505</v>
      </c>
      <c r="I5" s="42">
        <v>45536</v>
      </c>
      <c r="J5" s="43" t="s">
        <v>33</v>
      </c>
      <c r="K5" s="42">
        <v>45566</v>
      </c>
      <c r="L5" s="42">
        <v>45597</v>
      </c>
      <c r="M5" s="42">
        <v>45627</v>
      </c>
      <c r="N5" s="43" t="s">
        <v>34</v>
      </c>
      <c r="O5" s="42">
        <v>45658</v>
      </c>
      <c r="P5" s="42">
        <v>45689</v>
      </c>
      <c r="Q5" s="42">
        <v>45717</v>
      </c>
      <c r="R5" s="43" t="s">
        <v>35</v>
      </c>
      <c r="S5" s="42">
        <v>45748</v>
      </c>
      <c r="T5" s="42">
        <v>45778</v>
      </c>
      <c r="U5" s="42">
        <v>45809</v>
      </c>
      <c r="V5" s="43" t="s">
        <v>36</v>
      </c>
      <c r="W5" s="42">
        <v>45839</v>
      </c>
      <c r="X5" s="42">
        <v>45870</v>
      </c>
      <c r="Y5" s="42">
        <v>45901</v>
      </c>
      <c r="Z5" s="143" t="s">
        <v>36</v>
      </c>
      <c r="AA5" s="42">
        <v>45931</v>
      </c>
      <c r="AB5" s="42">
        <v>45962</v>
      </c>
      <c r="AC5" s="42">
        <v>45992</v>
      </c>
      <c r="AD5" s="143" t="s">
        <v>122</v>
      </c>
      <c r="AE5" s="42">
        <v>46023</v>
      </c>
      <c r="AF5" s="42">
        <v>46054</v>
      </c>
      <c r="AG5" s="42">
        <v>46082</v>
      </c>
      <c r="AH5" s="143" t="s">
        <v>123</v>
      </c>
      <c r="AI5" s="42">
        <v>46113</v>
      </c>
      <c r="AJ5" s="42">
        <v>46143</v>
      </c>
      <c r="AK5" s="42">
        <v>46174</v>
      </c>
      <c r="AL5" s="143" t="s">
        <v>124</v>
      </c>
      <c r="AM5" s="42">
        <v>46204</v>
      </c>
      <c r="AN5" s="42">
        <v>46235</v>
      </c>
      <c r="AO5" s="42">
        <v>46266</v>
      </c>
      <c r="AP5" s="143" t="s">
        <v>125</v>
      </c>
    </row>
    <row r="6" spans="1:42" ht="15.75" customHeight="1" x14ac:dyDescent="0.3">
      <c r="A6" s="44" t="s">
        <v>37</v>
      </c>
      <c r="B6" s="45">
        <v>1</v>
      </c>
      <c r="C6" s="32">
        <v>700000</v>
      </c>
      <c r="D6" s="46">
        <v>0</v>
      </c>
      <c r="E6" s="47">
        <f t="shared" ref="E6:E13" si="0">C6+(C6*D6)</f>
        <v>700000</v>
      </c>
      <c r="F6" s="48">
        <v>45474</v>
      </c>
      <c r="G6" s="32">
        <f t="shared" ref="G6:I6" si="1">IF($F6&lt;=G$5, $E6/12, 0)</f>
        <v>58333.333333333336</v>
      </c>
      <c r="H6" s="32">
        <f t="shared" si="1"/>
        <v>58333.333333333336</v>
      </c>
      <c r="I6" s="32">
        <f t="shared" si="1"/>
        <v>58333.333333333336</v>
      </c>
      <c r="J6" s="49">
        <f t="shared" ref="J6:J14" si="2">SUM(G6:I6)</f>
        <v>175000</v>
      </c>
      <c r="K6" s="32">
        <f t="shared" ref="K6:M6" si="3">IF($F6&lt;=K$5, $E6/12, 0)</f>
        <v>58333.333333333336</v>
      </c>
      <c r="L6" s="32">
        <f t="shared" si="3"/>
        <v>58333.333333333336</v>
      </c>
      <c r="M6" s="32">
        <f t="shared" si="3"/>
        <v>58333.333333333336</v>
      </c>
      <c r="N6" s="49">
        <f t="shared" ref="N6:N13" si="4">SUM(K6:M6)</f>
        <v>175000</v>
      </c>
      <c r="O6" s="32">
        <f t="shared" ref="O6:Q6" si="5">IF($F6&lt;=O$5, $E6/12, 0)</f>
        <v>58333.333333333336</v>
      </c>
      <c r="P6" s="32">
        <f t="shared" si="5"/>
        <v>58333.333333333336</v>
      </c>
      <c r="Q6" s="32">
        <f t="shared" si="5"/>
        <v>58333.333333333336</v>
      </c>
      <c r="R6" s="49">
        <f t="shared" ref="R6:R13" si="6">SUM(O6:Q6)</f>
        <v>175000</v>
      </c>
      <c r="S6" s="32">
        <f t="shared" ref="S6:AO6" si="7">IF($F6&lt;=S$5, $E6/12, 0)</f>
        <v>58333.333333333336</v>
      </c>
      <c r="T6" s="32">
        <f t="shared" si="7"/>
        <v>58333.333333333336</v>
      </c>
      <c r="U6" s="32">
        <f t="shared" si="7"/>
        <v>58333.333333333336</v>
      </c>
      <c r="V6" s="49">
        <f t="shared" ref="V6:V13" si="8">SUM(S6:U6)</f>
        <v>175000</v>
      </c>
      <c r="W6" s="32">
        <f t="shared" si="7"/>
        <v>58333.333333333336</v>
      </c>
      <c r="X6" s="32">
        <f t="shared" si="7"/>
        <v>58333.333333333336</v>
      </c>
      <c r="Y6" s="32">
        <f t="shared" si="7"/>
        <v>58333.333333333336</v>
      </c>
      <c r="Z6" s="49">
        <f t="shared" ref="Z6:Z13" si="9">SUM(W6:Y6)</f>
        <v>175000</v>
      </c>
      <c r="AA6" s="32">
        <f t="shared" si="7"/>
        <v>58333.333333333336</v>
      </c>
      <c r="AB6" s="32">
        <f t="shared" si="7"/>
        <v>58333.333333333336</v>
      </c>
      <c r="AC6" s="32">
        <f t="shared" si="7"/>
        <v>58333.333333333336</v>
      </c>
      <c r="AD6" s="49">
        <f t="shared" ref="AD6:AD13" si="10">SUM(AA6:AC6)</f>
        <v>175000</v>
      </c>
      <c r="AE6" s="32">
        <f t="shared" si="7"/>
        <v>58333.333333333336</v>
      </c>
      <c r="AF6" s="32">
        <f t="shared" si="7"/>
        <v>58333.333333333336</v>
      </c>
      <c r="AG6" s="32">
        <f t="shared" si="7"/>
        <v>58333.333333333336</v>
      </c>
      <c r="AH6" s="49">
        <f t="shared" ref="AH6:AH13" si="11">SUM(AE6:AG6)</f>
        <v>175000</v>
      </c>
      <c r="AI6" s="32">
        <f t="shared" si="7"/>
        <v>58333.333333333336</v>
      </c>
      <c r="AJ6" s="32">
        <f t="shared" si="7"/>
        <v>58333.333333333336</v>
      </c>
      <c r="AK6" s="32">
        <f t="shared" si="7"/>
        <v>58333.333333333336</v>
      </c>
      <c r="AL6" s="49">
        <f t="shared" ref="AL6:AL13" si="12">SUM(AI6:AK6)</f>
        <v>175000</v>
      </c>
      <c r="AM6" s="32">
        <f t="shared" si="7"/>
        <v>58333.333333333336</v>
      </c>
      <c r="AN6" s="32">
        <f t="shared" si="7"/>
        <v>58333.333333333336</v>
      </c>
      <c r="AO6" s="32">
        <f t="shared" si="7"/>
        <v>58333.333333333336</v>
      </c>
      <c r="AP6" s="49">
        <f t="shared" ref="AP6:AP13" si="13">SUM(AM6:AO6)</f>
        <v>175000</v>
      </c>
    </row>
    <row r="7" spans="1:42" ht="15.75" customHeight="1" x14ac:dyDescent="0.3">
      <c r="A7" s="44" t="s">
        <v>38</v>
      </c>
      <c r="B7" s="45">
        <v>1</v>
      </c>
      <c r="C7" s="32">
        <v>690000</v>
      </c>
      <c r="D7" s="46">
        <v>0</v>
      </c>
      <c r="E7" s="47">
        <f t="shared" si="0"/>
        <v>690000</v>
      </c>
      <c r="F7" s="50">
        <v>45474</v>
      </c>
      <c r="G7" s="32">
        <f t="shared" ref="G7:I7" si="14">IF($F7&lt;=G$5, $E7/12, 0)</f>
        <v>57500</v>
      </c>
      <c r="H7" s="32">
        <f t="shared" si="14"/>
        <v>57500</v>
      </c>
      <c r="I7" s="32">
        <f t="shared" si="14"/>
        <v>57500</v>
      </c>
      <c r="J7" s="49">
        <f t="shared" si="2"/>
        <v>172500</v>
      </c>
      <c r="K7" s="32">
        <f t="shared" ref="K7:M7" si="15">IF($F7&lt;=K$5, $E7/12, 0)</f>
        <v>57500</v>
      </c>
      <c r="L7" s="32">
        <f t="shared" si="15"/>
        <v>57500</v>
      </c>
      <c r="M7" s="32">
        <f t="shared" si="15"/>
        <v>57500</v>
      </c>
      <c r="N7" s="49">
        <f t="shared" si="4"/>
        <v>172500</v>
      </c>
      <c r="O7" s="32">
        <f t="shared" ref="O7:Q7" si="16">IF($F7&lt;=O$5, $E7/12, 0)</f>
        <v>57500</v>
      </c>
      <c r="P7" s="32">
        <f t="shared" si="16"/>
        <v>57500</v>
      </c>
      <c r="Q7" s="32">
        <f t="shared" si="16"/>
        <v>57500</v>
      </c>
      <c r="R7" s="49">
        <f t="shared" si="6"/>
        <v>172500</v>
      </c>
      <c r="S7" s="32">
        <f t="shared" ref="S7:AO7" si="17">IF($F7&lt;=S$5, $E7/12, 0)</f>
        <v>57500</v>
      </c>
      <c r="T7" s="32">
        <f t="shared" si="17"/>
        <v>57500</v>
      </c>
      <c r="U7" s="32">
        <f t="shared" si="17"/>
        <v>57500</v>
      </c>
      <c r="V7" s="49">
        <f t="shared" si="8"/>
        <v>172500</v>
      </c>
      <c r="W7" s="32">
        <f t="shared" si="17"/>
        <v>57500</v>
      </c>
      <c r="X7" s="32">
        <f t="shared" si="17"/>
        <v>57500</v>
      </c>
      <c r="Y7" s="32">
        <f t="shared" si="17"/>
        <v>57500</v>
      </c>
      <c r="Z7" s="49">
        <f t="shared" si="9"/>
        <v>172500</v>
      </c>
      <c r="AA7" s="32">
        <f t="shared" si="17"/>
        <v>57500</v>
      </c>
      <c r="AB7" s="32">
        <f t="shared" si="17"/>
        <v>57500</v>
      </c>
      <c r="AC7" s="32">
        <f t="shared" si="17"/>
        <v>57500</v>
      </c>
      <c r="AD7" s="49">
        <f t="shared" si="10"/>
        <v>172500</v>
      </c>
      <c r="AE7" s="32">
        <f t="shared" si="17"/>
        <v>57500</v>
      </c>
      <c r="AF7" s="32">
        <f t="shared" si="17"/>
        <v>57500</v>
      </c>
      <c r="AG7" s="32">
        <f t="shared" si="17"/>
        <v>57500</v>
      </c>
      <c r="AH7" s="49">
        <f t="shared" si="11"/>
        <v>172500</v>
      </c>
      <c r="AI7" s="32">
        <f t="shared" si="17"/>
        <v>57500</v>
      </c>
      <c r="AJ7" s="32">
        <f t="shared" si="17"/>
        <v>57500</v>
      </c>
      <c r="AK7" s="32">
        <f t="shared" si="17"/>
        <v>57500</v>
      </c>
      <c r="AL7" s="49">
        <f t="shared" si="12"/>
        <v>172500</v>
      </c>
      <c r="AM7" s="32">
        <f t="shared" si="17"/>
        <v>57500</v>
      </c>
      <c r="AN7" s="32">
        <f t="shared" si="17"/>
        <v>57500</v>
      </c>
      <c r="AO7" s="32">
        <f t="shared" si="17"/>
        <v>57500</v>
      </c>
      <c r="AP7" s="49">
        <f t="shared" si="13"/>
        <v>172500</v>
      </c>
    </row>
    <row r="8" spans="1:42" ht="15.75" customHeight="1" x14ac:dyDescent="0.3">
      <c r="A8" s="44" t="s">
        <v>39</v>
      </c>
      <c r="B8" s="45">
        <v>1</v>
      </c>
      <c r="C8" s="32">
        <v>600000</v>
      </c>
      <c r="D8" s="46">
        <v>0</v>
      </c>
      <c r="E8" s="47">
        <f t="shared" si="0"/>
        <v>600000</v>
      </c>
      <c r="F8" s="50">
        <v>45474</v>
      </c>
      <c r="G8" s="32">
        <f t="shared" ref="G8:I8" si="18">IF($F8&lt;=G$5, $E8/12, 0)</f>
        <v>50000</v>
      </c>
      <c r="H8" s="32">
        <f t="shared" si="18"/>
        <v>50000</v>
      </c>
      <c r="I8" s="32">
        <f t="shared" si="18"/>
        <v>50000</v>
      </c>
      <c r="J8" s="49">
        <f t="shared" si="2"/>
        <v>150000</v>
      </c>
      <c r="K8" s="32">
        <f t="shared" ref="K8:M8" si="19">IF($F8&lt;=K$5, $E8/12, 0)</f>
        <v>50000</v>
      </c>
      <c r="L8" s="32">
        <f t="shared" si="19"/>
        <v>50000</v>
      </c>
      <c r="M8" s="32">
        <f t="shared" si="19"/>
        <v>50000</v>
      </c>
      <c r="N8" s="49">
        <f t="shared" si="4"/>
        <v>150000</v>
      </c>
      <c r="O8" s="32">
        <f t="shared" ref="O8:Q8" si="20">IF($F8&lt;=O$5, $E8/12, 0)</f>
        <v>50000</v>
      </c>
      <c r="P8" s="32">
        <f t="shared" si="20"/>
        <v>50000</v>
      </c>
      <c r="Q8" s="32">
        <f t="shared" si="20"/>
        <v>50000</v>
      </c>
      <c r="R8" s="49">
        <f t="shared" si="6"/>
        <v>150000</v>
      </c>
      <c r="S8" s="32">
        <f t="shared" ref="S8:AO8" si="21">IF($F8&lt;=S$5, $E8/12, 0)</f>
        <v>50000</v>
      </c>
      <c r="T8" s="32">
        <f t="shared" si="21"/>
        <v>50000</v>
      </c>
      <c r="U8" s="32">
        <f t="shared" si="21"/>
        <v>50000</v>
      </c>
      <c r="V8" s="49">
        <f t="shared" si="8"/>
        <v>150000</v>
      </c>
      <c r="W8" s="32">
        <f t="shared" si="21"/>
        <v>50000</v>
      </c>
      <c r="X8" s="32">
        <f t="shared" si="21"/>
        <v>50000</v>
      </c>
      <c r="Y8" s="32">
        <f t="shared" si="21"/>
        <v>50000</v>
      </c>
      <c r="Z8" s="49">
        <f t="shared" si="9"/>
        <v>150000</v>
      </c>
      <c r="AA8" s="32">
        <f t="shared" si="21"/>
        <v>50000</v>
      </c>
      <c r="AB8" s="32">
        <f t="shared" si="21"/>
        <v>50000</v>
      </c>
      <c r="AC8" s="32">
        <f t="shared" si="21"/>
        <v>50000</v>
      </c>
      <c r="AD8" s="49">
        <f t="shared" si="10"/>
        <v>150000</v>
      </c>
      <c r="AE8" s="32">
        <f t="shared" si="21"/>
        <v>50000</v>
      </c>
      <c r="AF8" s="32">
        <f t="shared" si="21"/>
        <v>50000</v>
      </c>
      <c r="AG8" s="32">
        <f t="shared" si="21"/>
        <v>50000</v>
      </c>
      <c r="AH8" s="49">
        <f t="shared" si="11"/>
        <v>150000</v>
      </c>
      <c r="AI8" s="32">
        <f t="shared" si="21"/>
        <v>50000</v>
      </c>
      <c r="AJ8" s="32">
        <f t="shared" si="21"/>
        <v>50000</v>
      </c>
      <c r="AK8" s="32">
        <f t="shared" si="21"/>
        <v>50000</v>
      </c>
      <c r="AL8" s="49">
        <f t="shared" si="12"/>
        <v>150000</v>
      </c>
      <c r="AM8" s="32">
        <f t="shared" si="21"/>
        <v>50000</v>
      </c>
      <c r="AN8" s="32">
        <f t="shared" si="21"/>
        <v>50000</v>
      </c>
      <c r="AO8" s="32">
        <f t="shared" si="21"/>
        <v>50000</v>
      </c>
      <c r="AP8" s="49">
        <f t="shared" si="13"/>
        <v>150000</v>
      </c>
    </row>
    <row r="9" spans="1:42" ht="15.75" customHeight="1" x14ac:dyDescent="0.3">
      <c r="A9" s="44" t="s">
        <v>40</v>
      </c>
      <c r="B9" s="45">
        <v>1</v>
      </c>
      <c r="C9" s="32">
        <v>600000</v>
      </c>
      <c r="D9" s="46">
        <v>0</v>
      </c>
      <c r="E9" s="47">
        <f t="shared" si="0"/>
        <v>600000</v>
      </c>
      <c r="F9" s="50">
        <v>45474</v>
      </c>
      <c r="G9" s="32">
        <f t="shared" ref="G9:I9" si="22">IF($F9&lt;=G$5, $E9/12, 0)</f>
        <v>50000</v>
      </c>
      <c r="H9" s="32">
        <f t="shared" si="22"/>
        <v>50000</v>
      </c>
      <c r="I9" s="32">
        <f t="shared" si="22"/>
        <v>50000</v>
      </c>
      <c r="J9" s="49">
        <f t="shared" si="2"/>
        <v>150000</v>
      </c>
      <c r="K9" s="32">
        <f t="shared" ref="K9:M9" si="23">IF($F9&lt;=K$5, $E9/12, 0)</f>
        <v>50000</v>
      </c>
      <c r="L9" s="32">
        <f t="shared" si="23"/>
        <v>50000</v>
      </c>
      <c r="M9" s="32">
        <f t="shared" si="23"/>
        <v>50000</v>
      </c>
      <c r="N9" s="49">
        <f t="shared" si="4"/>
        <v>150000</v>
      </c>
      <c r="O9" s="32">
        <f t="shared" ref="O9:Q9" si="24">IF($F9&lt;=O$5, $E9/12, 0)</f>
        <v>50000</v>
      </c>
      <c r="P9" s="32">
        <f t="shared" si="24"/>
        <v>50000</v>
      </c>
      <c r="Q9" s="32">
        <f t="shared" si="24"/>
        <v>50000</v>
      </c>
      <c r="R9" s="49">
        <f t="shared" si="6"/>
        <v>150000</v>
      </c>
      <c r="S9" s="32">
        <f t="shared" ref="S9:AO9" si="25">IF($F9&lt;=S$5, $E9/12, 0)</f>
        <v>50000</v>
      </c>
      <c r="T9" s="32">
        <f t="shared" si="25"/>
        <v>50000</v>
      </c>
      <c r="U9" s="32">
        <f t="shared" si="25"/>
        <v>50000</v>
      </c>
      <c r="V9" s="49">
        <f t="shared" si="8"/>
        <v>150000</v>
      </c>
      <c r="W9" s="32">
        <f t="shared" si="25"/>
        <v>50000</v>
      </c>
      <c r="X9" s="32">
        <f t="shared" si="25"/>
        <v>50000</v>
      </c>
      <c r="Y9" s="32">
        <f t="shared" si="25"/>
        <v>50000</v>
      </c>
      <c r="Z9" s="49">
        <f t="shared" si="9"/>
        <v>150000</v>
      </c>
      <c r="AA9" s="32">
        <f t="shared" si="25"/>
        <v>50000</v>
      </c>
      <c r="AB9" s="32">
        <f t="shared" si="25"/>
        <v>50000</v>
      </c>
      <c r="AC9" s="32">
        <f t="shared" si="25"/>
        <v>50000</v>
      </c>
      <c r="AD9" s="49">
        <f t="shared" si="10"/>
        <v>150000</v>
      </c>
      <c r="AE9" s="32">
        <f t="shared" si="25"/>
        <v>50000</v>
      </c>
      <c r="AF9" s="32">
        <f t="shared" si="25"/>
        <v>50000</v>
      </c>
      <c r="AG9" s="32">
        <f t="shared" si="25"/>
        <v>50000</v>
      </c>
      <c r="AH9" s="49">
        <f t="shared" si="11"/>
        <v>150000</v>
      </c>
      <c r="AI9" s="32">
        <f t="shared" si="25"/>
        <v>50000</v>
      </c>
      <c r="AJ9" s="32">
        <f t="shared" si="25"/>
        <v>50000</v>
      </c>
      <c r="AK9" s="32">
        <f t="shared" si="25"/>
        <v>50000</v>
      </c>
      <c r="AL9" s="49">
        <f t="shared" si="12"/>
        <v>150000</v>
      </c>
      <c r="AM9" s="32">
        <f t="shared" si="25"/>
        <v>50000</v>
      </c>
      <c r="AN9" s="32">
        <f t="shared" si="25"/>
        <v>50000</v>
      </c>
      <c r="AO9" s="32">
        <f t="shared" si="25"/>
        <v>50000</v>
      </c>
      <c r="AP9" s="49">
        <f t="shared" si="13"/>
        <v>150000</v>
      </c>
    </row>
    <row r="10" spans="1:42" ht="15.75" customHeight="1" x14ac:dyDescent="0.3">
      <c r="A10" s="44" t="s">
        <v>41</v>
      </c>
      <c r="B10" s="45">
        <v>1</v>
      </c>
      <c r="C10" s="32">
        <v>600000</v>
      </c>
      <c r="D10" s="46">
        <v>0</v>
      </c>
      <c r="E10" s="47">
        <f t="shared" si="0"/>
        <v>600000</v>
      </c>
      <c r="F10" s="50">
        <v>45474</v>
      </c>
      <c r="G10" s="32">
        <f t="shared" ref="G10:I10" si="26">IF($F10&lt;=G$5, $E10/12, 0)</f>
        <v>50000</v>
      </c>
      <c r="H10" s="32">
        <f t="shared" si="26"/>
        <v>50000</v>
      </c>
      <c r="I10" s="32">
        <f t="shared" si="26"/>
        <v>50000</v>
      </c>
      <c r="J10" s="49">
        <f t="shared" si="2"/>
        <v>150000</v>
      </c>
      <c r="K10" s="32">
        <f t="shared" ref="K10:M10" si="27">IF($F10&lt;=K$5, $E10/12, 0)</f>
        <v>50000</v>
      </c>
      <c r="L10" s="32">
        <f t="shared" si="27"/>
        <v>50000</v>
      </c>
      <c r="M10" s="32">
        <f t="shared" si="27"/>
        <v>50000</v>
      </c>
      <c r="N10" s="49">
        <f t="shared" si="4"/>
        <v>150000</v>
      </c>
      <c r="O10" s="32">
        <f t="shared" ref="O10:Q10" si="28">IF($F10&lt;=O$5, $E10/12, 0)</f>
        <v>50000</v>
      </c>
      <c r="P10" s="32">
        <f t="shared" si="28"/>
        <v>50000</v>
      </c>
      <c r="Q10" s="32">
        <f t="shared" si="28"/>
        <v>50000</v>
      </c>
      <c r="R10" s="49">
        <f t="shared" si="6"/>
        <v>150000</v>
      </c>
      <c r="S10" s="32">
        <f t="shared" ref="S10:AO10" si="29">IF($F10&lt;=S$5, $E10/12, 0)</f>
        <v>50000</v>
      </c>
      <c r="T10" s="32">
        <f t="shared" si="29"/>
        <v>50000</v>
      </c>
      <c r="U10" s="32">
        <f t="shared" si="29"/>
        <v>50000</v>
      </c>
      <c r="V10" s="49">
        <f t="shared" si="8"/>
        <v>150000</v>
      </c>
      <c r="W10" s="32">
        <f t="shared" si="29"/>
        <v>50000</v>
      </c>
      <c r="X10" s="32">
        <f t="shared" si="29"/>
        <v>50000</v>
      </c>
      <c r="Y10" s="32">
        <f t="shared" si="29"/>
        <v>50000</v>
      </c>
      <c r="Z10" s="49">
        <f t="shared" si="9"/>
        <v>150000</v>
      </c>
      <c r="AA10" s="32">
        <f t="shared" si="29"/>
        <v>50000</v>
      </c>
      <c r="AB10" s="32">
        <f t="shared" si="29"/>
        <v>50000</v>
      </c>
      <c r="AC10" s="32">
        <f t="shared" si="29"/>
        <v>50000</v>
      </c>
      <c r="AD10" s="49">
        <f t="shared" si="10"/>
        <v>150000</v>
      </c>
      <c r="AE10" s="32">
        <f t="shared" si="29"/>
        <v>50000</v>
      </c>
      <c r="AF10" s="32">
        <f t="shared" si="29"/>
        <v>50000</v>
      </c>
      <c r="AG10" s="32">
        <f t="shared" si="29"/>
        <v>50000</v>
      </c>
      <c r="AH10" s="49">
        <f t="shared" si="11"/>
        <v>150000</v>
      </c>
      <c r="AI10" s="32">
        <f t="shared" si="29"/>
        <v>50000</v>
      </c>
      <c r="AJ10" s="32">
        <f t="shared" si="29"/>
        <v>50000</v>
      </c>
      <c r="AK10" s="32">
        <f t="shared" si="29"/>
        <v>50000</v>
      </c>
      <c r="AL10" s="49">
        <f t="shared" si="12"/>
        <v>150000</v>
      </c>
      <c r="AM10" s="32">
        <f t="shared" si="29"/>
        <v>50000</v>
      </c>
      <c r="AN10" s="32">
        <f t="shared" si="29"/>
        <v>50000</v>
      </c>
      <c r="AO10" s="32">
        <f t="shared" si="29"/>
        <v>50000</v>
      </c>
      <c r="AP10" s="49">
        <f t="shared" si="13"/>
        <v>150000</v>
      </c>
    </row>
    <row r="11" spans="1:42" ht="15.75" customHeight="1" x14ac:dyDescent="0.3">
      <c r="A11" s="44" t="s">
        <v>42</v>
      </c>
      <c r="B11" s="45">
        <v>1</v>
      </c>
      <c r="C11" s="32">
        <v>465000</v>
      </c>
      <c r="D11" s="46">
        <v>0</v>
      </c>
      <c r="E11" s="47">
        <f t="shared" si="0"/>
        <v>465000</v>
      </c>
      <c r="F11" s="48">
        <v>45566</v>
      </c>
      <c r="G11" s="32">
        <f t="shared" ref="G11:I11" si="30">IF($F11&lt;=G$5, $E11/12, 0)</f>
        <v>0</v>
      </c>
      <c r="H11" s="32">
        <f t="shared" si="30"/>
        <v>0</v>
      </c>
      <c r="I11" s="32">
        <f t="shared" si="30"/>
        <v>0</v>
      </c>
      <c r="J11" s="49">
        <f t="shared" si="2"/>
        <v>0</v>
      </c>
      <c r="K11" s="32">
        <f t="shared" ref="K11:M11" si="31">IF($F11&lt;=K$5, $E11/12, 0)</f>
        <v>38750</v>
      </c>
      <c r="L11" s="32">
        <f t="shared" si="31"/>
        <v>38750</v>
      </c>
      <c r="M11" s="32">
        <f t="shared" si="31"/>
        <v>38750</v>
      </c>
      <c r="N11" s="49">
        <f t="shared" si="4"/>
        <v>116250</v>
      </c>
      <c r="O11" s="32">
        <f t="shared" ref="O11:Q11" si="32">IF($F11&lt;=O$5, $E11/12, 0)</f>
        <v>38750</v>
      </c>
      <c r="P11" s="32">
        <f t="shared" si="32"/>
        <v>38750</v>
      </c>
      <c r="Q11" s="32">
        <f t="shared" si="32"/>
        <v>38750</v>
      </c>
      <c r="R11" s="49">
        <f t="shared" si="6"/>
        <v>116250</v>
      </c>
      <c r="S11" s="32">
        <f t="shared" ref="S11:AO11" si="33">IF($F11&lt;=S$5, $E11/12, 0)</f>
        <v>38750</v>
      </c>
      <c r="T11" s="32">
        <f t="shared" si="33"/>
        <v>38750</v>
      </c>
      <c r="U11" s="32">
        <f t="shared" si="33"/>
        <v>38750</v>
      </c>
      <c r="V11" s="49">
        <f t="shared" si="8"/>
        <v>116250</v>
      </c>
      <c r="W11" s="32">
        <f t="shared" si="33"/>
        <v>38750</v>
      </c>
      <c r="X11" s="32">
        <f t="shared" si="33"/>
        <v>38750</v>
      </c>
      <c r="Y11" s="32">
        <f t="shared" si="33"/>
        <v>38750</v>
      </c>
      <c r="Z11" s="49">
        <f t="shared" si="9"/>
        <v>116250</v>
      </c>
      <c r="AA11" s="32">
        <f t="shared" si="33"/>
        <v>38750</v>
      </c>
      <c r="AB11" s="32">
        <f t="shared" si="33"/>
        <v>38750</v>
      </c>
      <c r="AC11" s="32">
        <f t="shared" si="33"/>
        <v>38750</v>
      </c>
      <c r="AD11" s="49">
        <f t="shared" si="10"/>
        <v>116250</v>
      </c>
      <c r="AE11" s="32">
        <f t="shared" si="33"/>
        <v>38750</v>
      </c>
      <c r="AF11" s="32">
        <f t="shared" si="33"/>
        <v>38750</v>
      </c>
      <c r="AG11" s="32">
        <f t="shared" si="33"/>
        <v>38750</v>
      </c>
      <c r="AH11" s="49">
        <f t="shared" si="11"/>
        <v>116250</v>
      </c>
      <c r="AI11" s="32">
        <f t="shared" si="33"/>
        <v>38750</v>
      </c>
      <c r="AJ11" s="32">
        <f t="shared" si="33"/>
        <v>38750</v>
      </c>
      <c r="AK11" s="32">
        <f t="shared" si="33"/>
        <v>38750</v>
      </c>
      <c r="AL11" s="49">
        <f t="shared" si="12"/>
        <v>116250</v>
      </c>
      <c r="AM11" s="32">
        <f t="shared" si="33"/>
        <v>38750</v>
      </c>
      <c r="AN11" s="32">
        <f t="shared" si="33"/>
        <v>38750</v>
      </c>
      <c r="AO11" s="32">
        <f t="shared" si="33"/>
        <v>38750</v>
      </c>
      <c r="AP11" s="49">
        <f t="shared" si="13"/>
        <v>116250</v>
      </c>
    </row>
    <row r="12" spans="1:42" ht="15.75" customHeight="1" x14ac:dyDescent="0.3">
      <c r="A12" s="44" t="s">
        <v>43</v>
      </c>
      <c r="B12" s="45">
        <v>1</v>
      </c>
      <c r="C12" s="32">
        <v>500000</v>
      </c>
      <c r="D12" s="46">
        <v>0</v>
      </c>
      <c r="E12" s="47">
        <f t="shared" si="0"/>
        <v>500000</v>
      </c>
      <c r="F12" s="48">
        <v>45566</v>
      </c>
      <c r="G12" s="32">
        <f t="shared" ref="G12:I12" si="34">IF($F12&lt;=G$5, $E12/12, 0)</f>
        <v>0</v>
      </c>
      <c r="H12" s="32">
        <f t="shared" si="34"/>
        <v>0</v>
      </c>
      <c r="I12" s="32">
        <f t="shared" si="34"/>
        <v>0</v>
      </c>
      <c r="J12" s="49">
        <f t="shared" si="2"/>
        <v>0</v>
      </c>
      <c r="K12" s="32">
        <f t="shared" ref="K12:M12" si="35">IF($F12&lt;=K$5, $E12/12, 0)</f>
        <v>41666.666666666664</v>
      </c>
      <c r="L12" s="32">
        <f t="shared" si="35"/>
        <v>41666.666666666664</v>
      </c>
      <c r="M12" s="32">
        <f t="shared" si="35"/>
        <v>41666.666666666664</v>
      </c>
      <c r="N12" s="49">
        <f t="shared" si="4"/>
        <v>125000</v>
      </c>
      <c r="O12" s="32">
        <f t="shared" ref="O12:Q12" si="36">IF($F12&lt;=O$5, $E12/12, 0)</f>
        <v>41666.666666666664</v>
      </c>
      <c r="P12" s="32">
        <f t="shared" si="36"/>
        <v>41666.666666666664</v>
      </c>
      <c r="Q12" s="32">
        <f t="shared" si="36"/>
        <v>41666.666666666664</v>
      </c>
      <c r="R12" s="49">
        <f t="shared" si="6"/>
        <v>125000</v>
      </c>
      <c r="S12" s="32">
        <f t="shared" ref="S12:AO12" si="37">IF($F12&lt;=S$5, $E12/12, 0)</f>
        <v>41666.666666666664</v>
      </c>
      <c r="T12" s="32">
        <f t="shared" si="37"/>
        <v>41666.666666666664</v>
      </c>
      <c r="U12" s="32">
        <f t="shared" si="37"/>
        <v>41666.666666666664</v>
      </c>
      <c r="V12" s="49">
        <f t="shared" si="8"/>
        <v>125000</v>
      </c>
      <c r="W12" s="32">
        <f t="shared" si="37"/>
        <v>41666.666666666664</v>
      </c>
      <c r="X12" s="32">
        <f t="shared" si="37"/>
        <v>41666.666666666664</v>
      </c>
      <c r="Y12" s="32">
        <f t="shared" si="37"/>
        <v>41666.666666666664</v>
      </c>
      <c r="Z12" s="49">
        <f t="shared" si="9"/>
        <v>125000</v>
      </c>
      <c r="AA12" s="32">
        <f t="shared" si="37"/>
        <v>41666.666666666664</v>
      </c>
      <c r="AB12" s="32">
        <f t="shared" si="37"/>
        <v>41666.666666666664</v>
      </c>
      <c r="AC12" s="32">
        <f t="shared" si="37"/>
        <v>41666.666666666664</v>
      </c>
      <c r="AD12" s="49">
        <f t="shared" si="10"/>
        <v>125000</v>
      </c>
      <c r="AE12" s="32">
        <f t="shared" si="37"/>
        <v>41666.666666666664</v>
      </c>
      <c r="AF12" s="32">
        <f t="shared" si="37"/>
        <v>41666.666666666664</v>
      </c>
      <c r="AG12" s="32">
        <f t="shared" si="37"/>
        <v>41666.666666666664</v>
      </c>
      <c r="AH12" s="49">
        <f t="shared" si="11"/>
        <v>125000</v>
      </c>
      <c r="AI12" s="32">
        <f t="shared" si="37"/>
        <v>41666.666666666664</v>
      </c>
      <c r="AJ12" s="32">
        <f t="shared" si="37"/>
        <v>41666.666666666664</v>
      </c>
      <c r="AK12" s="32">
        <f t="shared" si="37"/>
        <v>41666.666666666664</v>
      </c>
      <c r="AL12" s="49">
        <f t="shared" si="12"/>
        <v>125000</v>
      </c>
      <c r="AM12" s="32">
        <f t="shared" si="37"/>
        <v>41666.666666666664</v>
      </c>
      <c r="AN12" s="32">
        <f t="shared" si="37"/>
        <v>41666.666666666664</v>
      </c>
      <c r="AO12" s="32">
        <f t="shared" si="37"/>
        <v>41666.666666666664</v>
      </c>
      <c r="AP12" s="49">
        <f t="shared" si="13"/>
        <v>125000</v>
      </c>
    </row>
    <row r="13" spans="1:42" ht="15.75" hidden="1" customHeight="1" x14ac:dyDescent="0.3">
      <c r="A13" s="44" t="s">
        <v>44</v>
      </c>
      <c r="B13" s="45" t="s">
        <v>45</v>
      </c>
      <c r="C13" s="32">
        <v>360000</v>
      </c>
      <c r="D13" s="46">
        <v>0</v>
      </c>
      <c r="E13" s="47">
        <f t="shared" si="0"/>
        <v>360000</v>
      </c>
      <c r="F13" s="48">
        <v>45505</v>
      </c>
      <c r="G13" s="32">
        <f t="shared" ref="G13:I13" si="38">IF($F13&lt;=G$5, $E13/12, 0)</f>
        <v>0</v>
      </c>
      <c r="H13" s="32">
        <f t="shared" si="38"/>
        <v>30000</v>
      </c>
      <c r="I13" s="32">
        <f t="shared" si="38"/>
        <v>30000</v>
      </c>
      <c r="J13" s="49">
        <f t="shared" si="2"/>
        <v>60000</v>
      </c>
      <c r="K13" s="32">
        <f t="shared" ref="K13:M13" si="39">IF($F13&lt;=K$5, $E13/12, 0)</f>
        <v>30000</v>
      </c>
      <c r="L13" s="32">
        <f t="shared" si="39"/>
        <v>30000</v>
      </c>
      <c r="M13" s="32">
        <f t="shared" si="39"/>
        <v>30000</v>
      </c>
      <c r="N13" s="49">
        <f t="shared" si="4"/>
        <v>90000</v>
      </c>
      <c r="O13" s="32">
        <f t="shared" ref="O13:Q13" si="40">IF($F13&lt;=O$5, $E13/12, 0)</f>
        <v>30000</v>
      </c>
      <c r="P13" s="32">
        <f t="shared" si="40"/>
        <v>30000</v>
      </c>
      <c r="Q13" s="32">
        <f t="shared" si="40"/>
        <v>30000</v>
      </c>
      <c r="R13" s="49">
        <f t="shared" si="6"/>
        <v>90000</v>
      </c>
      <c r="S13" s="32">
        <f t="shared" ref="S13:AO13" si="41">IF($F13&lt;=S$5, $E13/12, 0)</f>
        <v>30000</v>
      </c>
      <c r="T13" s="32">
        <f t="shared" si="41"/>
        <v>30000</v>
      </c>
      <c r="U13" s="32">
        <f t="shared" si="41"/>
        <v>30000</v>
      </c>
      <c r="V13" s="49">
        <f t="shared" si="8"/>
        <v>90000</v>
      </c>
      <c r="W13" s="32">
        <f t="shared" si="41"/>
        <v>30000</v>
      </c>
      <c r="X13" s="32">
        <f t="shared" si="41"/>
        <v>30000</v>
      </c>
      <c r="Y13" s="32">
        <f t="shared" si="41"/>
        <v>30000</v>
      </c>
      <c r="Z13" s="49">
        <f t="shared" si="9"/>
        <v>90000</v>
      </c>
      <c r="AA13" s="32">
        <f t="shared" si="41"/>
        <v>30000</v>
      </c>
      <c r="AB13" s="32">
        <f t="shared" si="41"/>
        <v>30000</v>
      </c>
      <c r="AC13" s="32">
        <f t="shared" si="41"/>
        <v>30000</v>
      </c>
      <c r="AD13" s="49">
        <f t="shared" si="10"/>
        <v>90000</v>
      </c>
      <c r="AE13" s="32">
        <f t="shared" si="41"/>
        <v>30000</v>
      </c>
      <c r="AF13" s="32">
        <f t="shared" si="41"/>
        <v>30000</v>
      </c>
      <c r="AG13" s="32">
        <f t="shared" si="41"/>
        <v>30000</v>
      </c>
      <c r="AH13" s="49">
        <f t="shared" si="11"/>
        <v>90000</v>
      </c>
      <c r="AI13" s="32">
        <f t="shared" si="41"/>
        <v>30000</v>
      </c>
      <c r="AJ13" s="32">
        <f t="shared" si="41"/>
        <v>30000</v>
      </c>
      <c r="AK13" s="32">
        <f t="shared" si="41"/>
        <v>30000</v>
      </c>
      <c r="AL13" s="49">
        <f t="shared" si="12"/>
        <v>90000</v>
      </c>
      <c r="AM13" s="32">
        <f t="shared" si="41"/>
        <v>30000</v>
      </c>
      <c r="AN13" s="32">
        <f t="shared" si="41"/>
        <v>30000</v>
      </c>
      <c r="AO13" s="32">
        <f t="shared" si="41"/>
        <v>30000</v>
      </c>
      <c r="AP13" s="49">
        <f t="shared" si="13"/>
        <v>90000</v>
      </c>
    </row>
    <row r="14" spans="1:42" ht="15.75" customHeight="1" x14ac:dyDescent="0.3">
      <c r="A14" s="44"/>
      <c r="B14" s="32"/>
      <c r="C14" s="32"/>
      <c r="D14" s="46"/>
      <c r="E14" s="47"/>
      <c r="F14" s="48"/>
      <c r="G14" s="32"/>
      <c r="H14" s="32"/>
      <c r="I14" s="32"/>
      <c r="J14" s="49">
        <f t="shared" si="2"/>
        <v>0</v>
      </c>
      <c r="K14" s="32"/>
      <c r="L14" s="32"/>
      <c r="M14" s="32"/>
      <c r="N14" s="49"/>
      <c r="O14" s="32"/>
      <c r="P14" s="32"/>
      <c r="Q14" s="32"/>
      <c r="R14" s="49"/>
      <c r="S14" s="32"/>
      <c r="T14" s="32"/>
      <c r="U14" s="32"/>
      <c r="V14" s="49"/>
      <c r="W14" s="32"/>
      <c r="X14" s="32"/>
      <c r="Y14" s="32"/>
      <c r="Z14" s="49"/>
      <c r="AA14" s="32"/>
      <c r="AB14" s="32"/>
      <c r="AC14" s="32"/>
      <c r="AD14" s="49"/>
      <c r="AE14" s="32"/>
      <c r="AF14" s="32"/>
      <c r="AG14" s="32"/>
      <c r="AH14" s="49"/>
      <c r="AI14" s="32"/>
      <c r="AJ14" s="32"/>
      <c r="AK14" s="32"/>
      <c r="AL14" s="49"/>
      <c r="AM14" s="32"/>
      <c r="AN14" s="32"/>
      <c r="AO14" s="32"/>
      <c r="AP14" s="49"/>
    </row>
    <row r="15" spans="1:42" ht="15.75" customHeight="1" x14ac:dyDescent="0.3">
      <c r="A15" s="51" t="s">
        <v>46</v>
      </c>
      <c r="B15" s="52"/>
      <c r="C15" s="52">
        <f>SUM(C6:C14)</f>
        <v>4515000</v>
      </c>
      <c r="D15" s="53"/>
      <c r="E15" s="53"/>
      <c r="F15" s="53"/>
      <c r="G15" s="52">
        <f t="shared" ref="G15:AP15" si="42">SUM(G6:G14)</f>
        <v>265833.33333333337</v>
      </c>
      <c r="H15" s="52">
        <f t="shared" si="42"/>
        <v>295833.33333333337</v>
      </c>
      <c r="I15" s="52">
        <f t="shared" si="42"/>
        <v>295833.33333333337</v>
      </c>
      <c r="J15" s="52">
        <f t="shared" si="42"/>
        <v>857500</v>
      </c>
      <c r="K15" s="52">
        <f t="shared" si="42"/>
        <v>376250.00000000006</v>
      </c>
      <c r="L15" s="52">
        <f t="shared" si="42"/>
        <v>376250.00000000006</v>
      </c>
      <c r="M15" s="52">
        <f t="shared" si="42"/>
        <v>376250.00000000006</v>
      </c>
      <c r="N15" s="52">
        <f t="shared" si="42"/>
        <v>1128750</v>
      </c>
      <c r="O15" s="52">
        <f t="shared" si="42"/>
        <v>376250.00000000006</v>
      </c>
      <c r="P15" s="52">
        <f t="shared" si="42"/>
        <v>376250.00000000006</v>
      </c>
      <c r="Q15" s="52">
        <f t="shared" si="42"/>
        <v>376250.00000000006</v>
      </c>
      <c r="R15" s="52">
        <f t="shared" si="42"/>
        <v>1128750</v>
      </c>
      <c r="S15" s="52">
        <f t="shared" si="42"/>
        <v>376250.00000000006</v>
      </c>
      <c r="T15" s="52">
        <f t="shared" si="42"/>
        <v>376250.00000000006</v>
      </c>
      <c r="U15" s="52">
        <f t="shared" si="42"/>
        <v>376250.00000000006</v>
      </c>
      <c r="V15" s="52">
        <f t="shared" si="42"/>
        <v>1128750</v>
      </c>
      <c r="W15" s="52">
        <f t="shared" si="42"/>
        <v>376250.00000000006</v>
      </c>
      <c r="X15" s="52">
        <f t="shared" si="42"/>
        <v>376250.00000000006</v>
      </c>
      <c r="Y15" s="52">
        <f t="shared" si="42"/>
        <v>376250.00000000006</v>
      </c>
      <c r="Z15" s="52">
        <f t="shared" si="42"/>
        <v>1128750</v>
      </c>
      <c r="AA15" s="52">
        <f t="shared" si="42"/>
        <v>376250.00000000006</v>
      </c>
      <c r="AB15" s="52">
        <f t="shared" si="42"/>
        <v>376250.00000000006</v>
      </c>
      <c r="AC15" s="52">
        <f t="shared" si="42"/>
        <v>376250.00000000006</v>
      </c>
      <c r="AD15" s="52">
        <f t="shared" si="42"/>
        <v>1128750</v>
      </c>
      <c r="AE15" s="52">
        <f t="shared" si="42"/>
        <v>376250.00000000006</v>
      </c>
      <c r="AF15" s="52">
        <f t="shared" si="42"/>
        <v>376250.00000000006</v>
      </c>
      <c r="AG15" s="52">
        <f t="shared" si="42"/>
        <v>376250.00000000006</v>
      </c>
      <c r="AH15" s="52">
        <f t="shared" si="42"/>
        <v>1128750</v>
      </c>
      <c r="AI15" s="52">
        <f t="shared" si="42"/>
        <v>376250.00000000006</v>
      </c>
      <c r="AJ15" s="52">
        <f t="shared" si="42"/>
        <v>376250.00000000006</v>
      </c>
      <c r="AK15" s="52">
        <f t="shared" si="42"/>
        <v>376250.00000000006</v>
      </c>
      <c r="AL15" s="52">
        <f t="shared" si="42"/>
        <v>1128750</v>
      </c>
      <c r="AM15" s="52">
        <f t="shared" si="42"/>
        <v>376250.00000000006</v>
      </c>
      <c r="AN15" s="52">
        <f t="shared" si="42"/>
        <v>376250.00000000006</v>
      </c>
      <c r="AO15" s="52">
        <f t="shared" si="42"/>
        <v>376250.00000000006</v>
      </c>
      <c r="AP15" s="52">
        <f t="shared" si="42"/>
        <v>1128750</v>
      </c>
    </row>
    <row r="16" spans="1:42" ht="15.75" customHeight="1" x14ac:dyDescent="0.3">
      <c r="A16" s="54" t="s">
        <v>47</v>
      </c>
      <c r="B16" s="55">
        <f>SUM(B6:B15)</f>
        <v>7</v>
      </c>
      <c r="C16" s="56"/>
      <c r="D16" s="56"/>
      <c r="E16" s="56"/>
      <c r="F16" s="56"/>
      <c r="G16" s="56">
        <v>5</v>
      </c>
      <c r="H16" s="56">
        <v>5</v>
      </c>
      <c r="I16" s="56">
        <v>5</v>
      </c>
      <c r="J16" s="56">
        <v>5</v>
      </c>
      <c r="K16" s="56">
        <v>7</v>
      </c>
      <c r="L16" s="56">
        <v>7</v>
      </c>
      <c r="M16" s="56">
        <v>7</v>
      </c>
      <c r="N16" s="56">
        <v>7</v>
      </c>
      <c r="O16" s="56">
        <v>7</v>
      </c>
      <c r="P16" s="56">
        <v>7</v>
      </c>
      <c r="Q16" s="56">
        <v>7</v>
      </c>
      <c r="R16" s="56">
        <v>7</v>
      </c>
      <c r="S16" s="56">
        <v>7</v>
      </c>
      <c r="T16" s="56">
        <v>7</v>
      </c>
      <c r="U16" s="56">
        <v>7</v>
      </c>
      <c r="V16" s="56">
        <v>7</v>
      </c>
      <c r="W16" s="56">
        <v>7</v>
      </c>
      <c r="X16" s="56">
        <v>7</v>
      </c>
      <c r="Y16" s="56">
        <v>7</v>
      </c>
      <c r="Z16" s="56">
        <v>7</v>
      </c>
      <c r="AA16" s="56">
        <v>7</v>
      </c>
      <c r="AB16" s="56">
        <v>7</v>
      </c>
      <c r="AC16" s="56">
        <v>7</v>
      </c>
      <c r="AD16" s="56">
        <v>7</v>
      </c>
      <c r="AE16" s="56">
        <v>7</v>
      </c>
      <c r="AF16" s="56">
        <v>7</v>
      </c>
      <c r="AG16" s="56">
        <v>7</v>
      </c>
      <c r="AH16" s="56">
        <v>7</v>
      </c>
      <c r="AI16" s="56">
        <v>7</v>
      </c>
      <c r="AJ16" s="56">
        <v>7</v>
      </c>
      <c r="AK16" s="56">
        <v>7</v>
      </c>
      <c r="AL16" s="56">
        <v>7</v>
      </c>
      <c r="AM16" s="56">
        <v>7</v>
      </c>
      <c r="AN16" s="56">
        <v>7</v>
      </c>
      <c r="AO16" s="56">
        <v>7</v>
      </c>
      <c r="AP16" s="56">
        <v>7</v>
      </c>
    </row>
    <row r="17" spans="1:42" ht="15.75" customHeight="1"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row>
    <row r="18" spans="1:42" ht="15.75" customHeight="1"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row>
    <row r="19" spans="1:42" ht="18.75" customHeight="1" x14ac:dyDescent="0.35">
      <c r="A19" s="38" t="s">
        <v>48</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row>
    <row r="20" spans="1:42" ht="15.75" customHeight="1" x14ac:dyDescent="0.3">
      <c r="A20" s="39" t="s">
        <v>27</v>
      </c>
      <c r="B20" s="40"/>
      <c r="C20" s="40" t="s">
        <v>49</v>
      </c>
      <c r="D20" s="40" t="s">
        <v>50</v>
      </c>
      <c r="E20" s="57"/>
      <c r="F20" s="41" t="s">
        <v>51</v>
      </c>
      <c r="G20" s="42">
        <v>45474</v>
      </c>
      <c r="H20" s="42">
        <v>45505</v>
      </c>
      <c r="I20" s="42">
        <v>45536</v>
      </c>
      <c r="J20" s="43" t="s">
        <v>33</v>
      </c>
      <c r="K20" s="42">
        <v>45566</v>
      </c>
      <c r="L20" s="42">
        <v>45597</v>
      </c>
      <c r="M20" s="42">
        <v>45627</v>
      </c>
      <c r="N20" s="43" t="s">
        <v>34</v>
      </c>
      <c r="O20" s="42">
        <v>45658</v>
      </c>
      <c r="P20" s="42">
        <v>45689</v>
      </c>
      <c r="Q20" s="42">
        <v>45717</v>
      </c>
      <c r="R20" s="43" t="s">
        <v>35</v>
      </c>
      <c r="S20" s="42">
        <v>45748</v>
      </c>
      <c r="T20" s="42">
        <v>45778</v>
      </c>
      <c r="U20" s="42">
        <v>45809</v>
      </c>
      <c r="V20" s="43" t="s">
        <v>36</v>
      </c>
      <c r="W20" s="42">
        <v>45839</v>
      </c>
      <c r="X20" s="42">
        <v>45870</v>
      </c>
      <c r="Y20" s="42">
        <v>45901</v>
      </c>
      <c r="Z20" s="143" t="s">
        <v>36</v>
      </c>
      <c r="AA20" s="42">
        <v>45931</v>
      </c>
      <c r="AB20" s="42">
        <v>45962</v>
      </c>
      <c r="AC20" s="42">
        <v>45992</v>
      </c>
      <c r="AD20" s="143" t="s">
        <v>122</v>
      </c>
      <c r="AE20" s="42">
        <v>46023</v>
      </c>
      <c r="AF20" s="42">
        <v>46054</v>
      </c>
      <c r="AG20" s="42">
        <v>46082</v>
      </c>
      <c r="AH20" s="143" t="s">
        <v>123</v>
      </c>
      <c r="AI20" s="42">
        <v>46113</v>
      </c>
      <c r="AJ20" s="42">
        <v>46143</v>
      </c>
      <c r="AK20" s="42">
        <v>46174</v>
      </c>
      <c r="AL20" s="143" t="s">
        <v>124</v>
      </c>
      <c r="AM20" s="42">
        <v>46204</v>
      </c>
      <c r="AN20" s="42">
        <v>46235</v>
      </c>
      <c r="AO20" s="42">
        <v>46266</v>
      </c>
      <c r="AP20" s="143" t="s">
        <v>125</v>
      </c>
    </row>
    <row r="21" spans="1:42" ht="15.75" customHeight="1" x14ac:dyDescent="0.3">
      <c r="A21" s="4" t="s">
        <v>52</v>
      </c>
      <c r="B21" s="32"/>
      <c r="C21" s="32">
        <v>80000</v>
      </c>
      <c r="D21" s="32">
        <v>0</v>
      </c>
      <c r="E21" s="4"/>
      <c r="F21" s="48">
        <v>45505</v>
      </c>
      <c r="G21" s="32">
        <f t="shared" ref="G21:I21" si="43">IF($F21&lt;=G$20, $C21/12, 0)</f>
        <v>0</v>
      </c>
      <c r="H21" s="32">
        <f t="shared" si="43"/>
        <v>6666.666666666667</v>
      </c>
      <c r="I21" s="32">
        <f t="shared" si="43"/>
        <v>6666.666666666667</v>
      </c>
      <c r="J21" s="49">
        <f t="shared" ref="J21:J24" si="44">SUM(G21:I21)</f>
        <v>13333.333333333334</v>
      </c>
      <c r="K21" s="32">
        <f t="shared" ref="K21:M21" si="45">IF($F21&lt;=K$20, $C21/12, 0)</f>
        <v>6666.666666666667</v>
      </c>
      <c r="L21" s="32">
        <f t="shared" si="45"/>
        <v>6666.666666666667</v>
      </c>
      <c r="M21" s="32">
        <f t="shared" si="45"/>
        <v>6666.666666666667</v>
      </c>
      <c r="N21" s="49">
        <f t="shared" ref="N21:N24" si="46">SUM(K21:M21)</f>
        <v>20000</v>
      </c>
      <c r="O21" s="32">
        <f t="shared" ref="O21:Q21" si="47">IF($F21&lt;=O$20, $C21/12, 0)</f>
        <v>6666.666666666667</v>
      </c>
      <c r="P21" s="32">
        <f t="shared" si="47"/>
        <v>6666.666666666667</v>
      </c>
      <c r="Q21" s="32">
        <f t="shared" si="47"/>
        <v>6666.666666666667</v>
      </c>
      <c r="R21" s="49">
        <f t="shared" ref="R21:R24" si="48">SUM(O21:Q21)</f>
        <v>20000</v>
      </c>
      <c r="S21" s="32">
        <f t="shared" ref="S21:AO21" si="49">IF($F21&lt;=S$20, $C21/12, 0)</f>
        <v>6666.666666666667</v>
      </c>
      <c r="T21" s="32">
        <f t="shared" si="49"/>
        <v>6666.666666666667</v>
      </c>
      <c r="U21" s="32">
        <f t="shared" si="49"/>
        <v>6666.666666666667</v>
      </c>
      <c r="V21" s="49">
        <f t="shared" ref="V21:V24" si="50">SUM(S21:U21)</f>
        <v>20000</v>
      </c>
      <c r="W21" s="32">
        <f t="shared" si="49"/>
        <v>6666.666666666667</v>
      </c>
      <c r="X21" s="32">
        <f t="shared" si="49"/>
        <v>6666.666666666667</v>
      </c>
      <c r="Y21" s="32">
        <f t="shared" si="49"/>
        <v>6666.666666666667</v>
      </c>
      <c r="Z21" s="49">
        <f t="shared" ref="Z21:Z24" si="51">SUM(W21:Y21)</f>
        <v>20000</v>
      </c>
      <c r="AA21" s="32">
        <f t="shared" si="49"/>
        <v>6666.666666666667</v>
      </c>
      <c r="AB21" s="32">
        <f t="shared" si="49"/>
        <v>6666.666666666667</v>
      </c>
      <c r="AC21" s="32">
        <f t="shared" si="49"/>
        <v>6666.666666666667</v>
      </c>
      <c r="AD21" s="49">
        <f t="shared" ref="AD21:AD24" si="52">SUM(AA21:AC21)</f>
        <v>20000</v>
      </c>
      <c r="AE21" s="32">
        <f t="shared" si="49"/>
        <v>6666.666666666667</v>
      </c>
      <c r="AF21" s="32">
        <f t="shared" si="49"/>
        <v>6666.666666666667</v>
      </c>
      <c r="AG21" s="32">
        <f t="shared" si="49"/>
        <v>6666.666666666667</v>
      </c>
      <c r="AH21" s="49">
        <f t="shared" ref="AH21:AH24" si="53">SUM(AE21:AG21)</f>
        <v>20000</v>
      </c>
      <c r="AI21" s="32">
        <f t="shared" si="49"/>
        <v>6666.666666666667</v>
      </c>
      <c r="AJ21" s="32">
        <f t="shared" si="49"/>
        <v>6666.666666666667</v>
      </c>
      <c r="AK21" s="32">
        <f t="shared" si="49"/>
        <v>6666.666666666667</v>
      </c>
      <c r="AL21" s="49">
        <f t="shared" ref="AL21:AL24" si="54">SUM(AI21:AK21)</f>
        <v>20000</v>
      </c>
      <c r="AM21" s="32">
        <f t="shared" si="49"/>
        <v>6666.666666666667</v>
      </c>
      <c r="AN21" s="32">
        <f t="shared" si="49"/>
        <v>6666.666666666667</v>
      </c>
      <c r="AO21" s="32">
        <f t="shared" si="49"/>
        <v>6666.666666666667</v>
      </c>
      <c r="AP21" s="49">
        <f t="shared" ref="AP21:AP24" si="55">SUM(AM21:AO21)</f>
        <v>20000</v>
      </c>
    </row>
    <row r="22" spans="1:42" ht="15.75" customHeight="1" x14ac:dyDescent="0.3">
      <c r="A22" s="4" t="s">
        <v>53</v>
      </c>
      <c r="B22" s="32"/>
      <c r="C22" s="32">
        <v>0</v>
      </c>
      <c r="D22" s="32">
        <v>0</v>
      </c>
      <c r="E22" s="4"/>
      <c r="F22" s="48">
        <v>45505</v>
      </c>
      <c r="G22" s="32">
        <f t="shared" ref="G22:I22" si="56">IF($F22&lt;=G$20, $C22/12, 0)</f>
        <v>0</v>
      </c>
      <c r="H22" s="32">
        <f t="shared" si="56"/>
        <v>0</v>
      </c>
      <c r="I22" s="32">
        <f t="shared" si="56"/>
        <v>0</v>
      </c>
      <c r="J22" s="49">
        <f t="shared" si="44"/>
        <v>0</v>
      </c>
      <c r="K22" s="32">
        <f t="shared" ref="K22:M22" si="57">IF($F22&lt;=K$20, $C22/12, 0)</f>
        <v>0</v>
      </c>
      <c r="L22" s="32">
        <f t="shared" si="57"/>
        <v>0</v>
      </c>
      <c r="M22" s="32">
        <f t="shared" si="57"/>
        <v>0</v>
      </c>
      <c r="N22" s="49">
        <f t="shared" si="46"/>
        <v>0</v>
      </c>
      <c r="O22" s="32">
        <f t="shared" ref="O22:Q22" si="58">IF($F22&lt;=O$20, $C22/12, 0)</f>
        <v>0</v>
      </c>
      <c r="P22" s="32">
        <f t="shared" si="58"/>
        <v>0</v>
      </c>
      <c r="Q22" s="32">
        <f t="shared" si="58"/>
        <v>0</v>
      </c>
      <c r="R22" s="49">
        <f t="shared" si="48"/>
        <v>0</v>
      </c>
      <c r="S22" s="32">
        <f t="shared" ref="S22:AO22" si="59">IF($F22&lt;=S$20, $C22/12, 0)</f>
        <v>0</v>
      </c>
      <c r="T22" s="32">
        <f t="shared" si="59"/>
        <v>0</v>
      </c>
      <c r="U22" s="32">
        <f t="shared" si="59"/>
        <v>0</v>
      </c>
      <c r="V22" s="49">
        <f t="shared" si="50"/>
        <v>0</v>
      </c>
      <c r="W22" s="32">
        <f t="shared" si="59"/>
        <v>0</v>
      </c>
      <c r="X22" s="32">
        <f t="shared" si="59"/>
        <v>0</v>
      </c>
      <c r="Y22" s="32">
        <f t="shared" si="59"/>
        <v>0</v>
      </c>
      <c r="Z22" s="49">
        <f t="shared" si="51"/>
        <v>0</v>
      </c>
      <c r="AA22" s="32">
        <f t="shared" si="59"/>
        <v>0</v>
      </c>
      <c r="AB22" s="32">
        <f t="shared" si="59"/>
        <v>0</v>
      </c>
      <c r="AC22" s="32">
        <f t="shared" si="59"/>
        <v>0</v>
      </c>
      <c r="AD22" s="49">
        <f t="shared" si="52"/>
        <v>0</v>
      </c>
      <c r="AE22" s="32">
        <f t="shared" si="59"/>
        <v>0</v>
      </c>
      <c r="AF22" s="32">
        <f t="shared" si="59"/>
        <v>0</v>
      </c>
      <c r="AG22" s="32">
        <f t="shared" si="59"/>
        <v>0</v>
      </c>
      <c r="AH22" s="49">
        <f t="shared" si="53"/>
        <v>0</v>
      </c>
      <c r="AI22" s="32">
        <f t="shared" si="59"/>
        <v>0</v>
      </c>
      <c r="AJ22" s="32">
        <f t="shared" si="59"/>
        <v>0</v>
      </c>
      <c r="AK22" s="32">
        <f t="shared" si="59"/>
        <v>0</v>
      </c>
      <c r="AL22" s="49">
        <f t="shared" si="54"/>
        <v>0</v>
      </c>
      <c r="AM22" s="32">
        <f t="shared" si="59"/>
        <v>0</v>
      </c>
      <c r="AN22" s="32">
        <f t="shared" si="59"/>
        <v>0</v>
      </c>
      <c r="AO22" s="32">
        <f t="shared" si="59"/>
        <v>0</v>
      </c>
      <c r="AP22" s="49">
        <f t="shared" si="55"/>
        <v>0</v>
      </c>
    </row>
    <row r="23" spans="1:42" ht="15.75" customHeight="1" x14ac:dyDescent="0.3">
      <c r="A23" s="4" t="s">
        <v>54</v>
      </c>
      <c r="B23" s="32"/>
      <c r="C23" s="32">
        <v>0</v>
      </c>
      <c r="D23" s="32">
        <v>0</v>
      </c>
      <c r="E23" s="4"/>
      <c r="F23" s="48">
        <v>45505</v>
      </c>
      <c r="G23" s="32">
        <f t="shared" ref="G23:I23" si="60">IF($F23&lt;=G$20, $C23/12, 0)</f>
        <v>0</v>
      </c>
      <c r="H23" s="32">
        <f t="shared" si="60"/>
        <v>0</v>
      </c>
      <c r="I23" s="32">
        <f t="shared" si="60"/>
        <v>0</v>
      </c>
      <c r="J23" s="49">
        <f t="shared" si="44"/>
        <v>0</v>
      </c>
      <c r="K23" s="32">
        <f t="shared" ref="K23:M23" si="61">IF($F23&lt;=K$20, $C23/12, 0)</f>
        <v>0</v>
      </c>
      <c r="L23" s="32">
        <f t="shared" si="61"/>
        <v>0</v>
      </c>
      <c r="M23" s="32">
        <f t="shared" si="61"/>
        <v>0</v>
      </c>
      <c r="N23" s="49">
        <f t="shared" si="46"/>
        <v>0</v>
      </c>
      <c r="O23" s="32">
        <f t="shared" ref="O23:Q23" si="62">IF($F23&lt;=O$20, $C23/12, 0)</f>
        <v>0</v>
      </c>
      <c r="P23" s="32">
        <f t="shared" si="62"/>
        <v>0</v>
      </c>
      <c r="Q23" s="32">
        <f t="shared" si="62"/>
        <v>0</v>
      </c>
      <c r="R23" s="49">
        <f t="shared" si="48"/>
        <v>0</v>
      </c>
      <c r="S23" s="32">
        <f t="shared" ref="S23:AO23" si="63">IF($F23&lt;=S$20, $C23/12, 0)</f>
        <v>0</v>
      </c>
      <c r="T23" s="32">
        <f t="shared" si="63"/>
        <v>0</v>
      </c>
      <c r="U23" s="32">
        <f t="shared" si="63"/>
        <v>0</v>
      </c>
      <c r="V23" s="49">
        <f t="shared" si="50"/>
        <v>0</v>
      </c>
      <c r="W23" s="32">
        <f t="shared" si="63"/>
        <v>0</v>
      </c>
      <c r="X23" s="32">
        <f t="shared" si="63"/>
        <v>0</v>
      </c>
      <c r="Y23" s="32">
        <f t="shared" si="63"/>
        <v>0</v>
      </c>
      <c r="Z23" s="49">
        <f t="shared" si="51"/>
        <v>0</v>
      </c>
      <c r="AA23" s="32">
        <f t="shared" si="63"/>
        <v>0</v>
      </c>
      <c r="AB23" s="32">
        <f t="shared" si="63"/>
        <v>0</v>
      </c>
      <c r="AC23" s="32">
        <f t="shared" si="63"/>
        <v>0</v>
      </c>
      <c r="AD23" s="49">
        <f t="shared" si="52"/>
        <v>0</v>
      </c>
      <c r="AE23" s="32">
        <f t="shared" si="63"/>
        <v>0</v>
      </c>
      <c r="AF23" s="32">
        <f t="shared" si="63"/>
        <v>0</v>
      </c>
      <c r="AG23" s="32">
        <f t="shared" si="63"/>
        <v>0</v>
      </c>
      <c r="AH23" s="49">
        <f t="shared" si="53"/>
        <v>0</v>
      </c>
      <c r="AI23" s="32">
        <f t="shared" si="63"/>
        <v>0</v>
      </c>
      <c r="AJ23" s="32">
        <f t="shared" si="63"/>
        <v>0</v>
      </c>
      <c r="AK23" s="32">
        <f t="shared" si="63"/>
        <v>0</v>
      </c>
      <c r="AL23" s="49">
        <f t="shared" si="54"/>
        <v>0</v>
      </c>
      <c r="AM23" s="32">
        <f t="shared" si="63"/>
        <v>0</v>
      </c>
      <c r="AN23" s="32">
        <f t="shared" si="63"/>
        <v>0</v>
      </c>
      <c r="AO23" s="32">
        <f t="shared" si="63"/>
        <v>0</v>
      </c>
      <c r="AP23" s="49">
        <f t="shared" si="55"/>
        <v>0</v>
      </c>
    </row>
    <row r="24" spans="1:42" ht="15.75" customHeight="1" x14ac:dyDescent="0.3">
      <c r="A24" s="4" t="s">
        <v>55</v>
      </c>
      <c r="B24" s="32"/>
      <c r="C24" s="32">
        <v>0</v>
      </c>
      <c r="D24" s="32">
        <f t="shared" ref="D24:D25" si="64">C24/12</f>
        <v>0</v>
      </c>
      <c r="E24" s="4"/>
      <c r="F24" s="48">
        <v>45597</v>
      </c>
      <c r="G24" s="32">
        <f t="shared" ref="G24:I24" si="65">IF($F24&lt;=G$20, $C24/12, 0)</f>
        <v>0</v>
      </c>
      <c r="H24" s="32">
        <f t="shared" si="65"/>
        <v>0</v>
      </c>
      <c r="I24" s="32">
        <f t="shared" si="65"/>
        <v>0</v>
      </c>
      <c r="J24" s="49">
        <f t="shared" si="44"/>
        <v>0</v>
      </c>
      <c r="K24" s="32">
        <f t="shared" ref="K24:M24" si="66">IF($F24&lt;=K$20, $C24/12, 0)</f>
        <v>0</v>
      </c>
      <c r="L24" s="32">
        <f t="shared" si="66"/>
        <v>0</v>
      </c>
      <c r="M24" s="32">
        <f t="shared" si="66"/>
        <v>0</v>
      </c>
      <c r="N24" s="49">
        <f t="shared" si="46"/>
        <v>0</v>
      </c>
      <c r="O24" s="32">
        <f t="shared" ref="O24:Q24" si="67">IF($F24&lt;=O$20, $C24/12, 0)</f>
        <v>0</v>
      </c>
      <c r="P24" s="32">
        <f t="shared" si="67"/>
        <v>0</v>
      </c>
      <c r="Q24" s="32">
        <f t="shared" si="67"/>
        <v>0</v>
      </c>
      <c r="R24" s="49">
        <f t="shared" si="48"/>
        <v>0</v>
      </c>
      <c r="S24" s="32">
        <f t="shared" ref="S24:AO24" si="68">IF($F24&lt;=S$20, $C24/12, 0)</f>
        <v>0</v>
      </c>
      <c r="T24" s="32">
        <f t="shared" si="68"/>
        <v>0</v>
      </c>
      <c r="U24" s="32">
        <f t="shared" si="68"/>
        <v>0</v>
      </c>
      <c r="V24" s="49">
        <f t="shared" si="50"/>
        <v>0</v>
      </c>
      <c r="W24" s="32">
        <f t="shared" si="68"/>
        <v>0</v>
      </c>
      <c r="X24" s="32">
        <f t="shared" si="68"/>
        <v>0</v>
      </c>
      <c r="Y24" s="32">
        <f t="shared" si="68"/>
        <v>0</v>
      </c>
      <c r="Z24" s="49">
        <f t="shared" si="51"/>
        <v>0</v>
      </c>
      <c r="AA24" s="32">
        <f t="shared" si="68"/>
        <v>0</v>
      </c>
      <c r="AB24" s="32">
        <f t="shared" si="68"/>
        <v>0</v>
      </c>
      <c r="AC24" s="32">
        <f t="shared" si="68"/>
        <v>0</v>
      </c>
      <c r="AD24" s="49">
        <f t="shared" si="52"/>
        <v>0</v>
      </c>
      <c r="AE24" s="32">
        <f t="shared" si="68"/>
        <v>0</v>
      </c>
      <c r="AF24" s="32">
        <f t="shared" si="68"/>
        <v>0</v>
      </c>
      <c r="AG24" s="32">
        <f t="shared" si="68"/>
        <v>0</v>
      </c>
      <c r="AH24" s="49">
        <f t="shared" si="53"/>
        <v>0</v>
      </c>
      <c r="AI24" s="32">
        <f t="shared" si="68"/>
        <v>0</v>
      </c>
      <c r="AJ24" s="32">
        <f t="shared" si="68"/>
        <v>0</v>
      </c>
      <c r="AK24" s="32">
        <f t="shared" si="68"/>
        <v>0</v>
      </c>
      <c r="AL24" s="49">
        <f t="shared" si="54"/>
        <v>0</v>
      </c>
      <c r="AM24" s="32">
        <f t="shared" si="68"/>
        <v>0</v>
      </c>
      <c r="AN24" s="32">
        <f t="shared" si="68"/>
        <v>0</v>
      </c>
      <c r="AO24" s="32">
        <f t="shared" si="68"/>
        <v>0</v>
      </c>
      <c r="AP24" s="49">
        <f t="shared" si="55"/>
        <v>0</v>
      </c>
    </row>
    <row r="25" spans="1:42" ht="15.75" customHeight="1" x14ac:dyDescent="0.3">
      <c r="A25" s="58" t="s">
        <v>56</v>
      </c>
      <c r="B25" s="59"/>
      <c r="C25" s="59">
        <f>SUM(C21:C24)</f>
        <v>80000</v>
      </c>
      <c r="D25" s="59">
        <f t="shared" si="64"/>
        <v>6666.666666666667</v>
      </c>
      <c r="E25" s="60"/>
      <c r="F25" s="61"/>
      <c r="G25" s="59">
        <f t="shared" ref="G25:V25" si="69">SUM(G21:G24)</f>
        <v>0</v>
      </c>
      <c r="H25" s="59">
        <f t="shared" si="69"/>
        <v>6666.666666666667</v>
      </c>
      <c r="I25" s="59">
        <f t="shared" si="69"/>
        <v>6666.666666666667</v>
      </c>
      <c r="J25" s="59">
        <f t="shared" si="69"/>
        <v>13333.333333333334</v>
      </c>
      <c r="K25" s="59">
        <f t="shared" si="69"/>
        <v>6666.666666666667</v>
      </c>
      <c r="L25" s="59">
        <f t="shared" si="69"/>
        <v>6666.666666666667</v>
      </c>
      <c r="M25" s="59">
        <f t="shared" si="69"/>
        <v>6666.666666666667</v>
      </c>
      <c r="N25" s="59">
        <f t="shared" si="69"/>
        <v>20000</v>
      </c>
      <c r="O25" s="59">
        <f t="shared" si="69"/>
        <v>6666.666666666667</v>
      </c>
      <c r="P25" s="59">
        <f t="shared" si="69"/>
        <v>6666.666666666667</v>
      </c>
      <c r="Q25" s="59">
        <f t="shared" si="69"/>
        <v>6666.666666666667</v>
      </c>
      <c r="R25" s="59">
        <f t="shared" si="69"/>
        <v>20000</v>
      </c>
      <c r="S25" s="59">
        <f t="shared" si="69"/>
        <v>6666.666666666667</v>
      </c>
      <c r="T25" s="59">
        <f t="shared" si="69"/>
        <v>6666.666666666667</v>
      </c>
      <c r="U25" s="59">
        <f t="shared" si="69"/>
        <v>6666.666666666667</v>
      </c>
      <c r="V25" s="59">
        <f t="shared" si="69"/>
        <v>20000</v>
      </c>
      <c r="W25" s="59">
        <f t="shared" ref="W25:Z25" si="70">SUM(W21:W24)</f>
        <v>6666.666666666667</v>
      </c>
      <c r="X25" s="59">
        <f t="shared" si="70"/>
        <v>6666.666666666667</v>
      </c>
      <c r="Y25" s="59">
        <f t="shared" si="70"/>
        <v>6666.666666666667</v>
      </c>
      <c r="Z25" s="59">
        <f t="shared" si="70"/>
        <v>20000</v>
      </c>
      <c r="AA25" s="59">
        <f t="shared" ref="AA25:AP25" si="71">SUM(AA21:AA24)</f>
        <v>6666.666666666667</v>
      </c>
      <c r="AB25" s="59">
        <f t="shared" si="71"/>
        <v>6666.666666666667</v>
      </c>
      <c r="AC25" s="59">
        <f t="shared" si="71"/>
        <v>6666.666666666667</v>
      </c>
      <c r="AD25" s="59">
        <f t="shared" si="71"/>
        <v>20000</v>
      </c>
      <c r="AE25" s="59">
        <f t="shared" si="71"/>
        <v>6666.666666666667</v>
      </c>
      <c r="AF25" s="59">
        <f t="shared" si="71"/>
        <v>6666.666666666667</v>
      </c>
      <c r="AG25" s="59">
        <f t="shared" si="71"/>
        <v>6666.666666666667</v>
      </c>
      <c r="AH25" s="59">
        <f t="shared" si="71"/>
        <v>20000</v>
      </c>
      <c r="AI25" s="59">
        <f t="shared" si="71"/>
        <v>6666.666666666667</v>
      </c>
      <c r="AJ25" s="59">
        <f t="shared" si="71"/>
        <v>6666.666666666667</v>
      </c>
      <c r="AK25" s="59">
        <f t="shared" si="71"/>
        <v>6666.666666666667</v>
      </c>
      <c r="AL25" s="59">
        <f t="shared" si="71"/>
        <v>20000</v>
      </c>
      <c r="AM25" s="59">
        <f t="shared" si="71"/>
        <v>6666.666666666667</v>
      </c>
      <c r="AN25" s="59">
        <f t="shared" si="71"/>
        <v>6666.666666666667</v>
      </c>
      <c r="AO25" s="59">
        <f t="shared" si="71"/>
        <v>6666.666666666667</v>
      </c>
      <c r="AP25" s="59">
        <f t="shared" si="71"/>
        <v>20000</v>
      </c>
    </row>
    <row r="26" spans="1:42" ht="15.75" customHeight="1"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row>
    <row r="27" spans="1:42" ht="15.75" customHeight="1"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row>
    <row r="28" spans="1:42" ht="18.75" customHeight="1" x14ac:dyDescent="0.35">
      <c r="A28" s="38" t="s">
        <v>57</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row>
    <row r="29" spans="1:42" ht="15.75" customHeight="1" x14ac:dyDescent="0.3">
      <c r="A29" s="39" t="s">
        <v>27</v>
      </c>
      <c r="B29" s="40"/>
      <c r="C29" s="40" t="s">
        <v>49</v>
      </c>
      <c r="D29" s="40" t="s">
        <v>50</v>
      </c>
      <c r="E29" s="57"/>
      <c r="F29" s="41" t="s">
        <v>51</v>
      </c>
      <c r="G29" s="42">
        <v>45474</v>
      </c>
      <c r="H29" s="42">
        <v>45505</v>
      </c>
      <c r="I29" s="42">
        <v>45536</v>
      </c>
      <c r="J29" s="43" t="s">
        <v>33</v>
      </c>
      <c r="K29" s="42">
        <v>45566</v>
      </c>
      <c r="L29" s="42">
        <v>45597</v>
      </c>
      <c r="M29" s="42">
        <v>45627</v>
      </c>
      <c r="N29" s="43" t="s">
        <v>34</v>
      </c>
      <c r="O29" s="42">
        <v>45658</v>
      </c>
      <c r="P29" s="42">
        <v>45689</v>
      </c>
      <c r="Q29" s="42">
        <v>45717</v>
      </c>
      <c r="R29" s="43" t="s">
        <v>35</v>
      </c>
      <c r="S29" s="42">
        <v>45748</v>
      </c>
      <c r="T29" s="42">
        <v>45778</v>
      </c>
      <c r="U29" s="42">
        <v>45809</v>
      </c>
      <c r="V29" s="43" t="s">
        <v>36</v>
      </c>
      <c r="W29" s="42">
        <v>45839</v>
      </c>
      <c r="X29" s="42">
        <v>45870</v>
      </c>
      <c r="Y29" s="42">
        <v>45901</v>
      </c>
      <c r="Z29" s="143" t="s">
        <v>36</v>
      </c>
      <c r="AA29" s="42">
        <v>45931</v>
      </c>
      <c r="AB29" s="42">
        <v>45962</v>
      </c>
      <c r="AC29" s="42">
        <v>45992</v>
      </c>
      <c r="AD29" s="143" t="s">
        <v>122</v>
      </c>
      <c r="AE29" s="42">
        <v>46023</v>
      </c>
      <c r="AF29" s="42">
        <v>46054</v>
      </c>
      <c r="AG29" s="42">
        <v>46082</v>
      </c>
      <c r="AH29" s="143" t="s">
        <v>123</v>
      </c>
      <c r="AI29" s="42">
        <v>46113</v>
      </c>
      <c r="AJ29" s="42">
        <v>46143</v>
      </c>
      <c r="AK29" s="42">
        <v>46174</v>
      </c>
      <c r="AL29" s="143" t="s">
        <v>124</v>
      </c>
      <c r="AM29" s="42">
        <v>46204</v>
      </c>
      <c r="AN29" s="42">
        <v>46235</v>
      </c>
      <c r="AO29" s="42">
        <v>46266</v>
      </c>
      <c r="AP29" s="143" t="s">
        <v>125</v>
      </c>
    </row>
    <row r="30" spans="1:42" ht="15.75" customHeight="1" x14ac:dyDescent="0.3">
      <c r="A30" s="4" t="s">
        <v>58</v>
      </c>
      <c r="B30" s="32"/>
      <c r="C30" s="32">
        <v>65000</v>
      </c>
      <c r="D30" s="32">
        <f t="shared" ref="D30:D33" si="72">C30/12</f>
        <v>5416.666666666667</v>
      </c>
      <c r="E30" s="4"/>
      <c r="F30" s="48">
        <v>45505</v>
      </c>
      <c r="G30" s="32">
        <f t="shared" ref="G30:I30" si="73">IF($F30&lt;=G$20, $C30/12, 0)</f>
        <v>0</v>
      </c>
      <c r="H30" s="32">
        <f t="shared" si="73"/>
        <v>5416.666666666667</v>
      </c>
      <c r="I30" s="32">
        <f t="shared" si="73"/>
        <v>5416.666666666667</v>
      </c>
      <c r="J30" s="49">
        <f t="shared" ref="J30:J32" si="74">SUM(G30:I30)</f>
        <v>10833.333333333334</v>
      </c>
      <c r="K30" s="32">
        <f t="shared" ref="K30:M30" si="75">IF($F30&lt;=K$20, $C30/12, 0)</f>
        <v>5416.666666666667</v>
      </c>
      <c r="L30" s="32">
        <f t="shared" si="75"/>
        <v>5416.666666666667</v>
      </c>
      <c r="M30" s="32">
        <f t="shared" si="75"/>
        <v>5416.666666666667</v>
      </c>
      <c r="N30" s="49">
        <f t="shared" ref="N30:N32" si="76">SUM(K30:M30)</f>
        <v>16250</v>
      </c>
      <c r="O30" s="32">
        <f t="shared" ref="O30:Q30" si="77">IF($F30&lt;=O$20, $C30/12, 0)</f>
        <v>5416.666666666667</v>
      </c>
      <c r="P30" s="32">
        <f t="shared" si="77"/>
        <v>5416.666666666667</v>
      </c>
      <c r="Q30" s="32">
        <f t="shared" si="77"/>
        <v>5416.666666666667</v>
      </c>
      <c r="R30" s="49">
        <f t="shared" ref="R30:R32" si="78">SUM(O30:Q30)</f>
        <v>16250</v>
      </c>
      <c r="S30" s="32">
        <f t="shared" ref="S30:AO30" si="79">IF($F30&lt;=S$20, $C30/12, 0)</f>
        <v>5416.666666666667</v>
      </c>
      <c r="T30" s="32">
        <f t="shared" si="79"/>
        <v>5416.666666666667</v>
      </c>
      <c r="U30" s="32">
        <f t="shared" si="79"/>
        <v>5416.666666666667</v>
      </c>
      <c r="V30" s="49">
        <f t="shared" ref="V30:V32" si="80">SUM(S30:U30)</f>
        <v>16250</v>
      </c>
      <c r="W30" s="32">
        <f t="shared" si="79"/>
        <v>5416.666666666667</v>
      </c>
      <c r="X30" s="32">
        <f t="shared" si="79"/>
        <v>5416.666666666667</v>
      </c>
      <c r="Y30" s="32">
        <f t="shared" si="79"/>
        <v>5416.666666666667</v>
      </c>
      <c r="Z30" s="49">
        <f t="shared" ref="Z30:Z32" si="81">SUM(W30:Y30)</f>
        <v>16250</v>
      </c>
      <c r="AA30" s="32">
        <f t="shared" si="79"/>
        <v>5416.666666666667</v>
      </c>
      <c r="AB30" s="32">
        <f t="shared" si="79"/>
        <v>5416.666666666667</v>
      </c>
      <c r="AC30" s="32">
        <f t="shared" si="79"/>
        <v>5416.666666666667</v>
      </c>
      <c r="AD30" s="49">
        <f t="shared" ref="AD30:AD32" si="82">SUM(AA30:AC30)</f>
        <v>16250</v>
      </c>
      <c r="AE30" s="32">
        <f t="shared" si="79"/>
        <v>5416.666666666667</v>
      </c>
      <c r="AF30" s="32">
        <f t="shared" si="79"/>
        <v>5416.666666666667</v>
      </c>
      <c r="AG30" s="32">
        <f t="shared" si="79"/>
        <v>5416.666666666667</v>
      </c>
      <c r="AH30" s="49">
        <f t="shared" ref="AH30:AH32" si="83">SUM(AE30:AG30)</f>
        <v>16250</v>
      </c>
      <c r="AI30" s="32">
        <f t="shared" si="79"/>
        <v>5416.666666666667</v>
      </c>
      <c r="AJ30" s="32">
        <f t="shared" si="79"/>
        <v>5416.666666666667</v>
      </c>
      <c r="AK30" s="32">
        <f t="shared" si="79"/>
        <v>5416.666666666667</v>
      </c>
      <c r="AL30" s="49">
        <f t="shared" ref="AL30:AL32" si="84">SUM(AI30:AK30)</f>
        <v>16250</v>
      </c>
      <c r="AM30" s="32">
        <f t="shared" si="79"/>
        <v>5416.666666666667</v>
      </c>
      <c r="AN30" s="32">
        <f t="shared" si="79"/>
        <v>5416.666666666667</v>
      </c>
      <c r="AO30" s="32">
        <f t="shared" si="79"/>
        <v>5416.666666666667</v>
      </c>
      <c r="AP30" s="49">
        <f t="shared" ref="AP30:AP32" si="85">SUM(AM30:AO30)</f>
        <v>16250</v>
      </c>
    </row>
    <row r="31" spans="1:42" ht="15.75" customHeight="1" x14ac:dyDescent="0.3">
      <c r="A31" s="4" t="s">
        <v>59</v>
      </c>
      <c r="B31" s="32"/>
      <c r="C31" s="32">
        <v>100000</v>
      </c>
      <c r="D31" s="32">
        <f t="shared" si="72"/>
        <v>8333.3333333333339</v>
      </c>
      <c r="E31" s="4"/>
      <c r="F31" s="48">
        <v>45505</v>
      </c>
      <c r="G31" s="32">
        <f t="shared" ref="G31:I31" si="86">IF($F31&lt;=G$20, $C31/12, 0)</f>
        <v>0</v>
      </c>
      <c r="H31" s="32">
        <f t="shared" si="86"/>
        <v>8333.3333333333339</v>
      </c>
      <c r="I31" s="32">
        <f t="shared" si="86"/>
        <v>8333.3333333333339</v>
      </c>
      <c r="J31" s="49">
        <f t="shared" si="74"/>
        <v>16666.666666666668</v>
      </c>
      <c r="K31" s="32">
        <f t="shared" ref="K31:M31" si="87">IF($F31&lt;=K$20, $C31/12, 0)</f>
        <v>8333.3333333333339</v>
      </c>
      <c r="L31" s="32">
        <f t="shared" si="87"/>
        <v>8333.3333333333339</v>
      </c>
      <c r="M31" s="32">
        <f t="shared" si="87"/>
        <v>8333.3333333333339</v>
      </c>
      <c r="N31" s="49">
        <f t="shared" si="76"/>
        <v>25000</v>
      </c>
      <c r="O31" s="32">
        <f t="shared" ref="O31:Q31" si="88">IF($F31&lt;=O$20, $C31/12, 0)</f>
        <v>8333.3333333333339</v>
      </c>
      <c r="P31" s="32">
        <f t="shared" si="88"/>
        <v>8333.3333333333339</v>
      </c>
      <c r="Q31" s="32">
        <f t="shared" si="88"/>
        <v>8333.3333333333339</v>
      </c>
      <c r="R31" s="49">
        <f t="shared" si="78"/>
        <v>25000</v>
      </c>
      <c r="S31" s="32">
        <f t="shared" ref="S31:AO31" si="89">IF($F31&lt;=S$20, $C31/12, 0)</f>
        <v>8333.3333333333339</v>
      </c>
      <c r="T31" s="32">
        <f t="shared" si="89"/>
        <v>8333.3333333333339</v>
      </c>
      <c r="U31" s="32">
        <f t="shared" si="89"/>
        <v>8333.3333333333339</v>
      </c>
      <c r="V31" s="49">
        <f t="shared" si="80"/>
        <v>25000</v>
      </c>
      <c r="W31" s="32">
        <f t="shared" si="89"/>
        <v>8333.3333333333339</v>
      </c>
      <c r="X31" s="32">
        <f t="shared" si="89"/>
        <v>8333.3333333333339</v>
      </c>
      <c r="Y31" s="32">
        <f t="shared" si="89"/>
        <v>8333.3333333333339</v>
      </c>
      <c r="Z31" s="49">
        <f t="shared" si="81"/>
        <v>25000</v>
      </c>
      <c r="AA31" s="32">
        <f t="shared" si="89"/>
        <v>8333.3333333333339</v>
      </c>
      <c r="AB31" s="32">
        <f t="shared" si="89"/>
        <v>8333.3333333333339</v>
      </c>
      <c r="AC31" s="32">
        <f t="shared" si="89"/>
        <v>8333.3333333333339</v>
      </c>
      <c r="AD31" s="49">
        <f t="shared" si="82"/>
        <v>25000</v>
      </c>
      <c r="AE31" s="32">
        <f t="shared" si="89"/>
        <v>8333.3333333333339</v>
      </c>
      <c r="AF31" s="32">
        <f t="shared" si="89"/>
        <v>8333.3333333333339</v>
      </c>
      <c r="AG31" s="32">
        <f t="shared" si="89"/>
        <v>8333.3333333333339</v>
      </c>
      <c r="AH31" s="49">
        <f t="shared" si="83"/>
        <v>25000</v>
      </c>
      <c r="AI31" s="32">
        <f t="shared" si="89"/>
        <v>8333.3333333333339</v>
      </c>
      <c r="AJ31" s="32">
        <f t="shared" si="89"/>
        <v>8333.3333333333339</v>
      </c>
      <c r="AK31" s="32">
        <f t="shared" si="89"/>
        <v>8333.3333333333339</v>
      </c>
      <c r="AL31" s="49">
        <f t="shared" si="84"/>
        <v>25000</v>
      </c>
      <c r="AM31" s="32">
        <f t="shared" si="89"/>
        <v>8333.3333333333339</v>
      </c>
      <c r="AN31" s="32">
        <f t="shared" si="89"/>
        <v>8333.3333333333339</v>
      </c>
      <c r="AO31" s="32">
        <f t="shared" si="89"/>
        <v>8333.3333333333339</v>
      </c>
      <c r="AP31" s="49">
        <f t="shared" si="85"/>
        <v>25000</v>
      </c>
    </row>
    <row r="32" spans="1:42" ht="15.75" customHeight="1" x14ac:dyDescent="0.3">
      <c r="A32" s="4" t="s">
        <v>60</v>
      </c>
      <c r="B32" s="32"/>
      <c r="C32" s="32">
        <v>30000</v>
      </c>
      <c r="D32" s="32">
        <f t="shared" si="72"/>
        <v>2500</v>
      </c>
      <c r="E32" s="4"/>
      <c r="F32" s="48">
        <v>45505</v>
      </c>
      <c r="G32" s="32">
        <f t="shared" ref="G32:I32" si="90">IF($F32&lt;=G$20, $C32/12, 0)</f>
        <v>0</v>
      </c>
      <c r="H32" s="32">
        <f t="shared" si="90"/>
        <v>2500</v>
      </c>
      <c r="I32" s="32">
        <f t="shared" si="90"/>
        <v>2500</v>
      </c>
      <c r="J32" s="49">
        <f t="shared" si="74"/>
        <v>5000</v>
      </c>
      <c r="K32" s="32">
        <f t="shared" ref="K32:M32" si="91">IF($F32&lt;=K$20, $C32/12, 0)</f>
        <v>2500</v>
      </c>
      <c r="L32" s="32">
        <f t="shared" si="91"/>
        <v>2500</v>
      </c>
      <c r="M32" s="32">
        <f t="shared" si="91"/>
        <v>2500</v>
      </c>
      <c r="N32" s="49">
        <f t="shared" si="76"/>
        <v>7500</v>
      </c>
      <c r="O32" s="32">
        <f t="shared" ref="O32:Q32" si="92">IF($F32&lt;=O$20, $C32/12, 0)</f>
        <v>2500</v>
      </c>
      <c r="P32" s="32">
        <f t="shared" si="92"/>
        <v>2500</v>
      </c>
      <c r="Q32" s="32">
        <f t="shared" si="92"/>
        <v>2500</v>
      </c>
      <c r="R32" s="49">
        <f t="shared" si="78"/>
        <v>7500</v>
      </c>
      <c r="S32" s="32">
        <f t="shared" ref="S32:AO32" si="93">IF($F32&lt;=S$20, $C32/12, 0)</f>
        <v>2500</v>
      </c>
      <c r="T32" s="32">
        <f t="shared" si="93"/>
        <v>2500</v>
      </c>
      <c r="U32" s="32">
        <f t="shared" si="93"/>
        <v>2500</v>
      </c>
      <c r="V32" s="49">
        <f t="shared" si="80"/>
        <v>7500</v>
      </c>
      <c r="W32" s="32">
        <f t="shared" si="93"/>
        <v>2500</v>
      </c>
      <c r="X32" s="32">
        <f t="shared" si="93"/>
        <v>2500</v>
      </c>
      <c r="Y32" s="32">
        <f t="shared" si="93"/>
        <v>2500</v>
      </c>
      <c r="Z32" s="49">
        <f t="shared" si="81"/>
        <v>7500</v>
      </c>
      <c r="AA32" s="32">
        <f t="shared" si="93"/>
        <v>2500</v>
      </c>
      <c r="AB32" s="32">
        <f t="shared" si="93"/>
        <v>2500</v>
      </c>
      <c r="AC32" s="32">
        <f t="shared" si="93"/>
        <v>2500</v>
      </c>
      <c r="AD32" s="49">
        <f t="shared" si="82"/>
        <v>7500</v>
      </c>
      <c r="AE32" s="32">
        <f t="shared" si="93"/>
        <v>2500</v>
      </c>
      <c r="AF32" s="32">
        <f t="shared" si="93"/>
        <v>2500</v>
      </c>
      <c r="AG32" s="32">
        <f t="shared" si="93"/>
        <v>2500</v>
      </c>
      <c r="AH32" s="49">
        <f t="shared" si="83"/>
        <v>7500</v>
      </c>
      <c r="AI32" s="32">
        <f t="shared" si="93"/>
        <v>2500</v>
      </c>
      <c r="AJ32" s="32">
        <f t="shared" si="93"/>
        <v>2500</v>
      </c>
      <c r="AK32" s="32">
        <f t="shared" si="93"/>
        <v>2500</v>
      </c>
      <c r="AL32" s="49">
        <f t="shared" si="84"/>
        <v>7500</v>
      </c>
      <c r="AM32" s="32">
        <f t="shared" si="93"/>
        <v>2500</v>
      </c>
      <c r="AN32" s="32">
        <f t="shared" si="93"/>
        <v>2500</v>
      </c>
      <c r="AO32" s="32">
        <f t="shared" si="93"/>
        <v>2500</v>
      </c>
      <c r="AP32" s="49">
        <f t="shared" si="85"/>
        <v>7500</v>
      </c>
    </row>
    <row r="33" spans="1:42" ht="15.75" customHeight="1" x14ac:dyDescent="0.3">
      <c r="A33" s="58" t="s">
        <v>61</v>
      </c>
      <c r="B33" s="59"/>
      <c r="C33" s="59">
        <f>SUM(C30:C32)</f>
        <v>195000</v>
      </c>
      <c r="D33" s="59">
        <f t="shared" si="72"/>
        <v>16250</v>
      </c>
      <c r="E33" s="60"/>
      <c r="F33" s="60"/>
      <c r="G33" s="59">
        <f t="shared" ref="G33:V33" si="94">SUM(G30:G32)</f>
        <v>0</v>
      </c>
      <c r="H33" s="59">
        <f t="shared" si="94"/>
        <v>16250</v>
      </c>
      <c r="I33" s="59">
        <f t="shared" si="94"/>
        <v>16250</v>
      </c>
      <c r="J33" s="59">
        <f t="shared" si="94"/>
        <v>32500</v>
      </c>
      <c r="K33" s="59">
        <f t="shared" si="94"/>
        <v>16250</v>
      </c>
      <c r="L33" s="59">
        <f t="shared" si="94"/>
        <v>16250</v>
      </c>
      <c r="M33" s="59">
        <f t="shared" si="94"/>
        <v>16250</v>
      </c>
      <c r="N33" s="59">
        <f t="shared" si="94"/>
        <v>48750</v>
      </c>
      <c r="O33" s="59">
        <f t="shared" si="94"/>
        <v>16250</v>
      </c>
      <c r="P33" s="59">
        <f t="shared" si="94"/>
        <v>16250</v>
      </c>
      <c r="Q33" s="59">
        <f t="shared" si="94"/>
        <v>16250</v>
      </c>
      <c r="R33" s="59">
        <f t="shared" si="94"/>
        <v>48750</v>
      </c>
      <c r="S33" s="59">
        <f t="shared" si="94"/>
        <v>16250</v>
      </c>
      <c r="T33" s="59">
        <f t="shared" si="94"/>
        <v>16250</v>
      </c>
      <c r="U33" s="59">
        <f t="shared" si="94"/>
        <v>16250</v>
      </c>
      <c r="V33" s="59">
        <f t="shared" si="94"/>
        <v>48750</v>
      </c>
      <c r="W33" s="59">
        <f t="shared" ref="W33:Z33" si="95">SUM(W30:W32)</f>
        <v>16250</v>
      </c>
      <c r="X33" s="59">
        <f t="shared" si="95"/>
        <v>16250</v>
      </c>
      <c r="Y33" s="59">
        <f t="shared" si="95"/>
        <v>16250</v>
      </c>
      <c r="Z33" s="59">
        <f t="shared" si="95"/>
        <v>48750</v>
      </c>
      <c r="AA33" s="59">
        <f t="shared" ref="AA33:AP33" si="96">SUM(AA30:AA32)</f>
        <v>16250</v>
      </c>
      <c r="AB33" s="59">
        <f t="shared" si="96"/>
        <v>16250</v>
      </c>
      <c r="AC33" s="59">
        <f t="shared" si="96"/>
        <v>16250</v>
      </c>
      <c r="AD33" s="59">
        <f t="shared" si="96"/>
        <v>48750</v>
      </c>
      <c r="AE33" s="59">
        <f t="shared" si="96"/>
        <v>16250</v>
      </c>
      <c r="AF33" s="59">
        <f t="shared" si="96"/>
        <v>16250</v>
      </c>
      <c r="AG33" s="59">
        <f t="shared" si="96"/>
        <v>16250</v>
      </c>
      <c r="AH33" s="59">
        <f t="shared" si="96"/>
        <v>48750</v>
      </c>
      <c r="AI33" s="59">
        <f t="shared" si="96"/>
        <v>16250</v>
      </c>
      <c r="AJ33" s="59">
        <f t="shared" si="96"/>
        <v>16250</v>
      </c>
      <c r="AK33" s="59">
        <f t="shared" si="96"/>
        <v>16250</v>
      </c>
      <c r="AL33" s="59">
        <f t="shared" si="96"/>
        <v>48750</v>
      </c>
      <c r="AM33" s="59">
        <f t="shared" si="96"/>
        <v>16250</v>
      </c>
      <c r="AN33" s="59">
        <f t="shared" si="96"/>
        <v>16250</v>
      </c>
      <c r="AO33" s="59">
        <f t="shared" si="96"/>
        <v>16250</v>
      </c>
      <c r="AP33" s="59">
        <f t="shared" si="96"/>
        <v>48750</v>
      </c>
    </row>
    <row r="34" spans="1:42" ht="15.75" customHeight="1" x14ac:dyDescent="0.3">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row>
    <row r="35" spans="1:42" ht="15.75" customHeight="1" x14ac:dyDescent="0.3">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42" ht="18.75" customHeight="1" x14ac:dyDescent="0.35">
      <c r="A36" s="38" t="s">
        <v>62</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42" ht="15.75" customHeight="1" x14ac:dyDescent="0.3">
      <c r="A37" s="39" t="s">
        <v>27</v>
      </c>
      <c r="B37" s="40"/>
      <c r="C37" s="40" t="s">
        <v>49</v>
      </c>
      <c r="D37" s="57"/>
      <c r="E37" s="57"/>
      <c r="F37" s="41" t="s">
        <v>51</v>
      </c>
      <c r="G37" s="42">
        <v>45474</v>
      </c>
      <c r="H37" s="42">
        <v>45505</v>
      </c>
      <c r="I37" s="42">
        <v>45536</v>
      </c>
      <c r="J37" s="43" t="s">
        <v>33</v>
      </c>
      <c r="K37" s="42">
        <v>45566</v>
      </c>
      <c r="L37" s="42">
        <v>45597</v>
      </c>
      <c r="M37" s="42">
        <v>45627</v>
      </c>
      <c r="N37" s="43" t="s">
        <v>34</v>
      </c>
      <c r="O37" s="42">
        <v>45658</v>
      </c>
      <c r="P37" s="42">
        <v>45689</v>
      </c>
      <c r="Q37" s="42">
        <v>45717</v>
      </c>
      <c r="R37" s="43" t="s">
        <v>35</v>
      </c>
      <c r="S37" s="42">
        <v>45748</v>
      </c>
      <c r="T37" s="42">
        <v>45778</v>
      </c>
      <c r="U37" s="42">
        <v>45809</v>
      </c>
      <c r="V37" s="43" t="s">
        <v>36</v>
      </c>
      <c r="W37" s="42">
        <v>45839</v>
      </c>
      <c r="X37" s="42">
        <v>45870</v>
      </c>
      <c r="Y37" s="42">
        <v>45901</v>
      </c>
      <c r="Z37" s="143" t="s">
        <v>36</v>
      </c>
      <c r="AA37" s="42">
        <v>45931</v>
      </c>
      <c r="AB37" s="42">
        <v>45962</v>
      </c>
      <c r="AC37" s="42">
        <v>45992</v>
      </c>
      <c r="AD37" s="143" t="s">
        <v>122</v>
      </c>
      <c r="AE37" s="42">
        <v>46023</v>
      </c>
      <c r="AF37" s="42">
        <v>46054</v>
      </c>
      <c r="AG37" s="42">
        <v>46082</v>
      </c>
      <c r="AH37" s="143" t="s">
        <v>123</v>
      </c>
      <c r="AI37" s="42">
        <v>46113</v>
      </c>
      <c r="AJ37" s="42">
        <v>46143</v>
      </c>
      <c r="AK37" s="42">
        <v>46174</v>
      </c>
      <c r="AL37" s="143" t="s">
        <v>124</v>
      </c>
      <c r="AM37" s="42">
        <v>46204</v>
      </c>
      <c r="AN37" s="42">
        <v>46235</v>
      </c>
      <c r="AO37" s="42">
        <v>46266</v>
      </c>
      <c r="AP37" s="143" t="s">
        <v>125</v>
      </c>
    </row>
    <row r="38" spans="1:42" ht="15.75" customHeight="1" x14ac:dyDescent="0.3">
      <c r="A38" s="4" t="s">
        <v>63</v>
      </c>
      <c r="B38" s="32"/>
      <c r="C38" s="32">
        <v>360000</v>
      </c>
      <c r="D38" s="4"/>
      <c r="E38" s="4"/>
      <c r="F38" s="48">
        <v>45505</v>
      </c>
      <c r="G38" s="32">
        <f t="shared" ref="G38:I38" si="97">IF($F38&lt;=G$20, $C38/12, 0)</f>
        <v>0</v>
      </c>
      <c r="H38" s="32">
        <f t="shared" si="97"/>
        <v>30000</v>
      </c>
      <c r="I38" s="32">
        <f t="shared" si="97"/>
        <v>30000</v>
      </c>
      <c r="J38" s="49">
        <f t="shared" ref="J38:J39" si="98">SUM(G38:I38)</f>
        <v>60000</v>
      </c>
      <c r="K38" s="32">
        <f t="shared" ref="K38:M38" si="99">IF($F38&lt;=K$20, $C38/12, 0)</f>
        <v>30000</v>
      </c>
      <c r="L38" s="32">
        <f t="shared" si="99"/>
        <v>30000</v>
      </c>
      <c r="M38" s="32">
        <f t="shared" si="99"/>
        <v>30000</v>
      </c>
      <c r="N38" s="49">
        <f t="shared" ref="N38:N39" si="100">SUM(K38:M38)</f>
        <v>90000</v>
      </c>
      <c r="O38" s="32">
        <f t="shared" ref="O38:Q38" si="101">IF($F38&lt;=O$20, $C38/12, 0)</f>
        <v>30000</v>
      </c>
      <c r="P38" s="32">
        <f t="shared" si="101"/>
        <v>30000</v>
      </c>
      <c r="Q38" s="32">
        <f t="shared" si="101"/>
        <v>30000</v>
      </c>
      <c r="R38" s="49">
        <f t="shared" ref="R38:R39" si="102">SUM(O38:Q38)</f>
        <v>90000</v>
      </c>
      <c r="S38" s="32">
        <f t="shared" ref="S38:AO38" si="103">IF($F38&lt;=S$20, $C38/12, 0)</f>
        <v>30000</v>
      </c>
      <c r="T38" s="32">
        <f t="shared" si="103"/>
        <v>30000</v>
      </c>
      <c r="U38" s="32">
        <f t="shared" si="103"/>
        <v>30000</v>
      </c>
      <c r="V38" s="49">
        <f t="shared" ref="V38:V39" si="104">SUM(S38:U38)</f>
        <v>90000</v>
      </c>
      <c r="W38" s="32">
        <f t="shared" si="103"/>
        <v>30000</v>
      </c>
      <c r="X38" s="32">
        <f t="shared" si="103"/>
        <v>30000</v>
      </c>
      <c r="Y38" s="32">
        <f t="shared" si="103"/>
        <v>30000</v>
      </c>
      <c r="Z38" s="49">
        <f t="shared" ref="Z38:Z39" si="105">SUM(W38:Y38)</f>
        <v>90000</v>
      </c>
      <c r="AA38" s="32">
        <f t="shared" si="103"/>
        <v>30000</v>
      </c>
      <c r="AB38" s="32">
        <f t="shared" si="103"/>
        <v>30000</v>
      </c>
      <c r="AC38" s="32">
        <f t="shared" si="103"/>
        <v>30000</v>
      </c>
      <c r="AD38" s="49">
        <f t="shared" ref="AD38:AD39" si="106">SUM(AA38:AC38)</f>
        <v>90000</v>
      </c>
      <c r="AE38" s="32">
        <f t="shared" si="103"/>
        <v>30000</v>
      </c>
      <c r="AF38" s="32">
        <f t="shared" si="103"/>
        <v>30000</v>
      </c>
      <c r="AG38" s="32">
        <f t="shared" si="103"/>
        <v>30000</v>
      </c>
      <c r="AH38" s="49">
        <f t="shared" ref="AH38:AH39" si="107">SUM(AE38:AG38)</f>
        <v>90000</v>
      </c>
      <c r="AI38" s="32">
        <f t="shared" si="103"/>
        <v>30000</v>
      </c>
      <c r="AJ38" s="32">
        <f t="shared" si="103"/>
        <v>30000</v>
      </c>
      <c r="AK38" s="32">
        <f t="shared" si="103"/>
        <v>30000</v>
      </c>
      <c r="AL38" s="49">
        <f t="shared" ref="AL38:AL39" si="108">SUM(AI38:AK38)</f>
        <v>90000</v>
      </c>
      <c r="AM38" s="32">
        <f t="shared" si="103"/>
        <v>30000</v>
      </c>
      <c r="AN38" s="32">
        <f t="shared" si="103"/>
        <v>30000</v>
      </c>
      <c r="AO38" s="32">
        <f t="shared" si="103"/>
        <v>30000</v>
      </c>
      <c r="AP38" s="49">
        <f t="shared" ref="AP38:AP39" si="109">SUM(AM38:AO38)</f>
        <v>90000</v>
      </c>
    </row>
    <row r="39" spans="1:42" ht="15.75" customHeight="1" x14ac:dyDescent="0.3">
      <c r="A39" s="4" t="s">
        <v>64</v>
      </c>
      <c r="B39" s="32"/>
      <c r="C39" s="32">
        <v>30000</v>
      </c>
      <c r="D39" s="4"/>
      <c r="E39" s="4"/>
      <c r="F39" s="48">
        <v>45505</v>
      </c>
      <c r="G39" s="32">
        <f t="shared" ref="G39:I39" si="110">IF($F39&lt;=G$20, $C39/12, 0)</f>
        <v>0</v>
      </c>
      <c r="H39" s="32">
        <f t="shared" si="110"/>
        <v>2500</v>
      </c>
      <c r="I39" s="32">
        <f t="shared" si="110"/>
        <v>2500</v>
      </c>
      <c r="J39" s="49">
        <f t="shared" si="98"/>
        <v>5000</v>
      </c>
      <c r="K39" s="32">
        <f t="shared" ref="K39:M39" si="111">IF($F39&lt;=K$20, $C39/12, 0)</f>
        <v>2500</v>
      </c>
      <c r="L39" s="32">
        <f t="shared" si="111"/>
        <v>2500</v>
      </c>
      <c r="M39" s="32">
        <f t="shared" si="111"/>
        <v>2500</v>
      </c>
      <c r="N39" s="49">
        <f t="shared" si="100"/>
        <v>7500</v>
      </c>
      <c r="O39" s="32">
        <f t="shared" ref="O39:Q39" si="112">IF($F39&lt;=O$20, $C39/12, 0)</f>
        <v>2500</v>
      </c>
      <c r="P39" s="32">
        <f t="shared" si="112"/>
        <v>2500</v>
      </c>
      <c r="Q39" s="32">
        <f t="shared" si="112"/>
        <v>2500</v>
      </c>
      <c r="R39" s="49">
        <f t="shared" si="102"/>
        <v>7500</v>
      </c>
      <c r="S39" s="32">
        <f t="shared" ref="S39:AO39" si="113">IF($F39&lt;=S$20, $C39/12, 0)</f>
        <v>2500</v>
      </c>
      <c r="T39" s="32">
        <f t="shared" si="113"/>
        <v>2500</v>
      </c>
      <c r="U39" s="32">
        <f t="shared" si="113"/>
        <v>2500</v>
      </c>
      <c r="V39" s="49">
        <f t="shared" si="104"/>
        <v>7500</v>
      </c>
      <c r="W39" s="32">
        <f t="shared" si="113"/>
        <v>2500</v>
      </c>
      <c r="X39" s="32">
        <f t="shared" si="113"/>
        <v>2500</v>
      </c>
      <c r="Y39" s="32">
        <f t="shared" si="113"/>
        <v>2500</v>
      </c>
      <c r="Z39" s="49">
        <f t="shared" si="105"/>
        <v>7500</v>
      </c>
      <c r="AA39" s="32">
        <f t="shared" si="113"/>
        <v>2500</v>
      </c>
      <c r="AB39" s="32">
        <f t="shared" si="113"/>
        <v>2500</v>
      </c>
      <c r="AC39" s="32">
        <f t="shared" si="113"/>
        <v>2500</v>
      </c>
      <c r="AD39" s="49">
        <f t="shared" si="106"/>
        <v>7500</v>
      </c>
      <c r="AE39" s="32">
        <f t="shared" si="113"/>
        <v>2500</v>
      </c>
      <c r="AF39" s="32">
        <f t="shared" si="113"/>
        <v>2500</v>
      </c>
      <c r="AG39" s="32">
        <f t="shared" si="113"/>
        <v>2500</v>
      </c>
      <c r="AH39" s="49">
        <f t="shared" si="107"/>
        <v>7500</v>
      </c>
      <c r="AI39" s="32">
        <f t="shared" si="113"/>
        <v>2500</v>
      </c>
      <c r="AJ39" s="32">
        <f t="shared" si="113"/>
        <v>2500</v>
      </c>
      <c r="AK39" s="32">
        <f t="shared" si="113"/>
        <v>2500</v>
      </c>
      <c r="AL39" s="49">
        <f t="shared" si="108"/>
        <v>7500</v>
      </c>
      <c r="AM39" s="32">
        <f t="shared" si="113"/>
        <v>2500</v>
      </c>
      <c r="AN39" s="32">
        <f t="shared" si="113"/>
        <v>2500</v>
      </c>
      <c r="AO39" s="32">
        <f t="shared" si="113"/>
        <v>2500</v>
      </c>
      <c r="AP39" s="49">
        <f t="shared" si="109"/>
        <v>7500</v>
      </c>
    </row>
    <row r="40" spans="1:42" ht="15.75" customHeight="1" x14ac:dyDescent="0.3">
      <c r="A40" s="58" t="s">
        <v>65</v>
      </c>
      <c r="B40" s="59"/>
      <c r="C40" s="59">
        <f>SUM(C38:C39)</f>
        <v>390000</v>
      </c>
      <c r="D40" s="60"/>
      <c r="E40" s="60"/>
      <c r="F40" s="61"/>
      <c r="G40" s="59">
        <f t="shared" ref="G40:V40" si="114">SUM(G38:G39)</f>
        <v>0</v>
      </c>
      <c r="H40" s="59">
        <f t="shared" si="114"/>
        <v>32500</v>
      </c>
      <c r="I40" s="59">
        <f t="shared" si="114"/>
        <v>32500</v>
      </c>
      <c r="J40" s="59">
        <f t="shared" si="114"/>
        <v>65000</v>
      </c>
      <c r="K40" s="59">
        <f t="shared" si="114"/>
        <v>32500</v>
      </c>
      <c r="L40" s="59">
        <f t="shared" si="114"/>
        <v>32500</v>
      </c>
      <c r="M40" s="59">
        <f t="shared" si="114"/>
        <v>32500</v>
      </c>
      <c r="N40" s="59">
        <f t="shared" si="114"/>
        <v>97500</v>
      </c>
      <c r="O40" s="59">
        <f t="shared" si="114"/>
        <v>32500</v>
      </c>
      <c r="P40" s="59">
        <f t="shared" si="114"/>
        <v>32500</v>
      </c>
      <c r="Q40" s="59">
        <f t="shared" si="114"/>
        <v>32500</v>
      </c>
      <c r="R40" s="59">
        <f t="shared" si="114"/>
        <v>97500</v>
      </c>
      <c r="S40" s="59">
        <f t="shared" si="114"/>
        <v>32500</v>
      </c>
      <c r="T40" s="59">
        <f t="shared" si="114"/>
        <v>32500</v>
      </c>
      <c r="U40" s="59">
        <f t="shared" si="114"/>
        <v>32500</v>
      </c>
      <c r="V40" s="59">
        <f t="shared" si="114"/>
        <v>97500</v>
      </c>
      <c r="W40" s="59">
        <f t="shared" ref="W40:Z40" si="115">SUM(W38:W39)</f>
        <v>32500</v>
      </c>
      <c r="X40" s="59">
        <f t="shared" si="115"/>
        <v>32500</v>
      </c>
      <c r="Y40" s="59">
        <f t="shared" si="115"/>
        <v>32500</v>
      </c>
      <c r="Z40" s="59">
        <f t="shared" si="115"/>
        <v>97500</v>
      </c>
      <c r="AA40" s="59">
        <f t="shared" ref="AA40:AP40" si="116">SUM(AA38:AA39)</f>
        <v>32500</v>
      </c>
      <c r="AB40" s="59">
        <f t="shared" si="116"/>
        <v>32500</v>
      </c>
      <c r="AC40" s="59">
        <f t="shared" si="116"/>
        <v>32500</v>
      </c>
      <c r="AD40" s="59">
        <f t="shared" si="116"/>
        <v>97500</v>
      </c>
      <c r="AE40" s="59">
        <f t="shared" si="116"/>
        <v>32500</v>
      </c>
      <c r="AF40" s="59">
        <f t="shared" si="116"/>
        <v>32500</v>
      </c>
      <c r="AG40" s="59">
        <f t="shared" si="116"/>
        <v>32500</v>
      </c>
      <c r="AH40" s="59">
        <f t="shared" si="116"/>
        <v>97500</v>
      </c>
      <c r="AI40" s="59">
        <f t="shared" si="116"/>
        <v>32500</v>
      </c>
      <c r="AJ40" s="59">
        <f t="shared" si="116"/>
        <v>32500</v>
      </c>
      <c r="AK40" s="59">
        <f t="shared" si="116"/>
        <v>32500</v>
      </c>
      <c r="AL40" s="59">
        <f t="shared" si="116"/>
        <v>97500</v>
      </c>
      <c r="AM40" s="59">
        <f t="shared" si="116"/>
        <v>32500</v>
      </c>
      <c r="AN40" s="59">
        <f t="shared" si="116"/>
        <v>32500</v>
      </c>
      <c r="AO40" s="59">
        <f t="shared" si="116"/>
        <v>32500</v>
      </c>
      <c r="AP40" s="59">
        <f t="shared" si="116"/>
        <v>97500</v>
      </c>
    </row>
    <row r="41" spans="1:42" ht="15.75" customHeight="1" x14ac:dyDescent="0.3">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42" ht="18.75" customHeight="1" x14ac:dyDescent="0.35">
      <c r="A42" s="38" t="s">
        <v>17</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42" ht="15.75" customHeight="1" x14ac:dyDescent="0.3">
      <c r="A43" s="39" t="s">
        <v>27</v>
      </c>
      <c r="B43" s="40"/>
      <c r="C43" s="40" t="s">
        <v>49</v>
      </c>
      <c r="D43" s="57"/>
      <c r="E43" s="57"/>
      <c r="F43" s="41" t="s">
        <v>51</v>
      </c>
      <c r="G43" s="42">
        <v>45474</v>
      </c>
      <c r="H43" s="42">
        <v>45505</v>
      </c>
      <c r="I43" s="42">
        <v>45536</v>
      </c>
      <c r="J43" s="43" t="s">
        <v>33</v>
      </c>
      <c r="K43" s="42">
        <v>45566</v>
      </c>
      <c r="L43" s="42">
        <v>45597</v>
      </c>
      <c r="M43" s="42">
        <v>45627</v>
      </c>
      <c r="N43" s="43" t="s">
        <v>34</v>
      </c>
      <c r="O43" s="42">
        <v>45658</v>
      </c>
      <c r="P43" s="42">
        <v>45689</v>
      </c>
      <c r="Q43" s="42">
        <v>45717</v>
      </c>
      <c r="R43" s="43" t="s">
        <v>35</v>
      </c>
      <c r="S43" s="42">
        <v>45748</v>
      </c>
      <c r="T43" s="42">
        <v>45778</v>
      </c>
      <c r="U43" s="42">
        <v>45809</v>
      </c>
      <c r="V43" s="43" t="s">
        <v>36</v>
      </c>
      <c r="W43" s="42">
        <v>45839</v>
      </c>
      <c r="X43" s="42">
        <v>45870</v>
      </c>
      <c r="Y43" s="42">
        <v>45901</v>
      </c>
      <c r="Z43" s="143" t="s">
        <v>36</v>
      </c>
      <c r="AA43" s="42">
        <v>45931</v>
      </c>
      <c r="AB43" s="42">
        <v>45962</v>
      </c>
      <c r="AC43" s="42">
        <v>45992</v>
      </c>
      <c r="AD43" s="143" t="s">
        <v>122</v>
      </c>
      <c r="AE43" s="42">
        <v>46023</v>
      </c>
      <c r="AF43" s="42">
        <v>46054</v>
      </c>
      <c r="AG43" s="42">
        <v>46082</v>
      </c>
      <c r="AH43" s="143" t="s">
        <v>123</v>
      </c>
      <c r="AI43" s="42">
        <v>46113</v>
      </c>
      <c r="AJ43" s="42">
        <v>46143</v>
      </c>
      <c r="AK43" s="42">
        <v>46174</v>
      </c>
      <c r="AL43" s="143" t="s">
        <v>124</v>
      </c>
      <c r="AM43" s="42">
        <v>46204</v>
      </c>
      <c r="AN43" s="42">
        <v>46235</v>
      </c>
      <c r="AO43" s="42">
        <v>46266</v>
      </c>
      <c r="AP43" s="143" t="s">
        <v>125</v>
      </c>
    </row>
    <row r="44" spans="1:42" ht="15.75" customHeight="1" x14ac:dyDescent="0.3">
      <c r="A44" s="60" t="s">
        <v>17</v>
      </c>
      <c r="B44" s="59"/>
      <c r="C44" s="59">
        <f>SUM(C33,C40,C25,C15)</f>
        <v>5180000</v>
      </c>
      <c r="D44" s="60"/>
      <c r="E44" s="60"/>
      <c r="F44" s="60"/>
      <c r="G44" s="59">
        <f t="shared" ref="G44:I44" si="117">G15+G25+G33+G40</f>
        <v>265833.33333333337</v>
      </c>
      <c r="H44" s="59">
        <f t="shared" si="117"/>
        <v>351250.00000000006</v>
      </c>
      <c r="I44" s="59">
        <f t="shared" si="117"/>
        <v>351250.00000000006</v>
      </c>
      <c r="J44" s="59">
        <f>SUM(G44:I44)</f>
        <v>968333.33333333349</v>
      </c>
      <c r="K44" s="59">
        <f t="shared" ref="K44:M44" si="118">K15+K25+K33+K40</f>
        <v>431666.66666666674</v>
      </c>
      <c r="L44" s="59">
        <f t="shared" si="118"/>
        <v>431666.66666666674</v>
      </c>
      <c r="M44" s="59">
        <f t="shared" si="118"/>
        <v>431666.66666666674</v>
      </c>
      <c r="N44" s="59">
        <f>SUM(K44:M44)</f>
        <v>1295000.0000000002</v>
      </c>
      <c r="O44" s="59">
        <f t="shared" ref="O44:Q44" si="119">O15+O25+O33+O40</f>
        <v>431666.66666666674</v>
      </c>
      <c r="P44" s="59">
        <f t="shared" si="119"/>
        <v>431666.66666666674</v>
      </c>
      <c r="Q44" s="59">
        <f t="shared" si="119"/>
        <v>431666.66666666674</v>
      </c>
      <c r="R44" s="59">
        <f>SUM(O44:Q44)</f>
        <v>1295000.0000000002</v>
      </c>
      <c r="S44" s="59">
        <f t="shared" ref="S44:U44" si="120">S15+S25+S33+S40</f>
        <v>431666.66666666674</v>
      </c>
      <c r="T44" s="59">
        <f t="shared" si="120"/>
        <v>431666.66666666674</v>
      </c>
      <c r="U44" s="59">
        <f t="shared" si="120"/>
        <v>431666.66666666674</v>
      </c>
      <c r="V44" s="59">
        <f>SUM(S44:U44)</f>
        <v>1295000.0000000002</v>
      </c>
      <c r="W44" s="59">
        <f t="shared" ref="W44:Y44" si="121">W15+W25+W33+W40</f>
        <v>431666.66666666674</v>
      </c>
      <c r="X44" s="59">
        <f t="shared" si="121"/>
        <v>431666.66666666674</v>
      </c>
      <c r="Y44" s="59">
        <f t="shared" si="121"/>
        <v>431666.66666666674</v>
      </c>
      <c r="Z44" s="59">
        <f>SUM(W44:Y44)</f>
        <v>1295000.0000000002</v>
      </c>
      <c r="AA44" s="59">
        <f t="shared" ref="AA44:AC44" si="122">AA15+AA25+AA33+AA40</f>
        <v>431666.66666666674</v>
      </c>
      <c r="AB44" s="59">
        <f t="shared" si="122"/>
        <v>431666.66666666674</v>
      </c>
      <c r="AC44" s="59">
        <f t="shared" si="122"/>
        <v>431666.66666666674</v>
      </c>
      <c r="AD44" s="59">
        <f t="shared" ref="AD44" si="123">SUM(AA44:AC44)</f>
        <v>1295000.0000000002</v>
      </c>
      <c r="AE44" s="59">
        <f t="shared" ref="AE44:AG44" si="124">AE15+AE25+AE33+AE40</f>
        <v>431666.66666666674</v>
      </c>
      <c r="AF44" s="59">
        <f t="shared" si="124"/>
        <v>431666.66666666674</v>
      </c>
      <c r="AG44" s="59">
        <f t="shared" si="124"/>
        <v>431666.66666666674</v>
      </c>
      <c r="AH44" s="59">
        <f t="shared" ref="AH44" si="125">SUM(AE44:AG44)</f>
        <v>1295000.0000000002</v>
      </c>
      <c r="AI44" s="59">
        <f t="shared" ref="AI44:AK44" si="126">AI15+AI25+AI33+AI40</f>
        <v>431666.66666666674</v>
      </c>
      <c r="AJ44" s="59">
        <f t="shared" si="126"/>
        <v>431666.66666666674</v>
      </c>
      <c r="AK44" s="59">
        <f t="shared" si="126"/>
        <v>431666.66666666674</v>
      </c>
      <c r="AL44" s="59">
        <f t="shared" ref="AL44" si="127">SUM(AI44:AK44)</f>
        <v>1295000.0000000002</v>
      </c>
      <c r="AM44" s="59">
        <f t="shared" ref="AM44:AO44" si="128">AM15+AM25+AM33+AM40</f>
        <v>431666.66666666674</v>
      </c>
      <c r="AN44" s="59">
        <f t="shared" si="128"/>
        <v>431666.66666666674</v>
      </c>
      <c r="AO44" s="59">
        <f t="shared" si="128"/>
        <v>431666.66666666674</v>
      </c>
      <c r="AP44" s="59">
        <f t="shared" ref="AP44" si="129">SUM(AM44:AO44)</f>
        <v>1295000.0000000002</v>
      </c>
    </row>
    <row r="45" spans="1:42" ht="15.75" customHeight="1" x14ac:dyDescent="0.3">
      <c r="A45" s="4"/>
      <c r="B45" s="4"/>
      <c r="C45" s="4"/>
      <c r="D45" s="4"/>
      <c r="E45" s="4"/>
      <c r="F45" s="4"/>
      <c r="G45" s="4"/>
      <c r="H45" s="4"/>
      <c r="I45" s="4"/>
      <c r="J45" s="4"/>
      <c r="K45" s="4"/>
      <c r="L45" s="4"/>
      <c r="M45" s="4"/>
      <c r="N45" s="4"/>
      <c r="O45" s="4"/>
      <c r="P45" s="4"/>
      <c r="Q45" s="4"/>
      <c r="R45" s="4"/>
      <c r="S45" s="4"/>
      <c r="T45" s="4"/>
      <c r="U45" s="4"/>
      <c r="V45" s="4"/>
    </row>
    <row r="46" spans="1:42" ht="15.75" customHeight="1" x14ac:dyDescent="0.3">
      <c r="A46" s="4"/>
      <c r="B46" s="4"/>
      <c r="C46" s="4"/>
      <c r="D46" s="4"/>
      <c r="E46" s="4"/>
      <c r="F46" s="4"/>
      <c r="G46" s="4"/>
      <c r="H46" s="4"/>
      <c r="I46" s="4"/>
      <c r="J46" s="4"/>
      <c r="K46" s="4"/>
      <c r="L46" s="4"/>
      <c r="M46" s="4"/>
      <c r="N46" s="4"/>
      <c r="O46" s="4"/>
      <c r="P46" s="4"/>
      <c r="Q46" s="4"/>
      <c r="R46" s="4"/>
      <c r="S46" s="4"/>
      <c r="T46" s="4"/>
      <c r="U46" s="4"/>
      <c r="V46" s="4"/>
    </row>
    <row r="47" spans="1:42" ht="21" customHeight="1" x14ac:dyDescent="0.4">
      <c r="A47" s="62" t="s">
        <v>66</v>
      </c>
      <c r="B47" s="63"/>
      <c r="C47" s="64" t="s">
        <v>67</v>
      </c>
      <c r="D47" s="4"/>
      <c r="F47" s="4"/>
      <c r="G47" s="4"/>
      <c r="H47" s="4"/>
      <c r="I47" s="4"/>
      <c r="J47" s="4"/>
      <c r="K47" s="4"/>
      <c r="L47" s="4"/>
      <c r="M47" s="4"/>
      <c r="N47" s="4"/>
      <c r="O47" s="4"/>
      <c r="P47" s="4"/>
      <c r="Q47" s="4"/>
      <c r="R47" s="4"/>
      <c r="S47" s="4"/>
      <c r="T47" s="4"/>
      <c r="U47" s="4"/>
      <c r="V47" s="4"/>
    </row>
    <row r="48" spans="1:42" ht="18.75" customHeight="1" x14ac:dyDescent="0.35">
      <c r="A48" s="65" t="s">
        <v>68</v>
      </c>
      <c r="B48" s="66"/>
      <c r="C48" s="66">
        <f>C44/24</f>
        <v>215833.33333333334</v>
      </c>
      <c r="D48" s="4"/>
      <c r="E48" s="4"/>
      <c r="F48" s="4"/>
      <c r="G48" s="4"/>
      <c r="H48" s="4"/>
      <c r="I48" s="4"/>
      <c r="J48" s="4"/>
      <c r="K48" s="4"/>
      <c r="L48" s="4"/>
      <c r="M48" s="4"/>
      <c r="N48" s="4"/>
      <c r="O48" s="4"/>
      <c r="P48" s="4"/>
      <c r="Q48" s="4"/>
      <c r="R48" s="4"/>
      <c r="S48" s="4"/>
      <c r="T48" s="4"/>
      <c r="U48" s="4"/>
      <c r="V48" s="4"/>
    </row>
    <row r="49" spans="1:22" ht="18.75" customHeight="1" x14ac:dyDescent="0.35">
      <c r="A49" s="65" t="s">
        <v>69</v>
      </c>
      <c r="B49" s="66"/>
      <c r="C49" s="66">
        <v>1000000</v>
      </c>
      <c r="D49" s="4"/>
      <c r="F49" s="4"/>
      <c r="G49" s="4"/>
      <c r="H49" s="4"/>
      <c r="I49" s="4"/>
      <c r="J49" s="4"/>
      <c r="K49" s="4"/>
      <c r="L49" s="4"/>
      <c r="M49" s="4"/>
      <c r="N49" s="4"/>
      <c r="O49" s="4"/>
      <c r="P49" s="4"/>
      <c r="Q49" s="4"/>
      <c r="R49" s="4"/>
      <c r="S49" s="4"/>
      <c r="T49" s="4"/>
      <c r="U49" s="4"/>
      <c r="V49" s="4"/>
    </row>
    <row r="50" spans="1:22" ht="37.5" customHeight="1" x14ac:dyDescent="0.35">
      <c r="A50" s="67" t="s">
        <v>70</v>
      </c>
      <c r="B50" s="68"/>
      <c r="C50" s="69">
        <f>(C49/C48)</f>
        <v>4.6332046332046328</v>
      </c>
      <c r="D50" s="4"/>
      <c r="E50" s="4"/>
      <c r="F50" s="4"/>
      <c r="G50" s="4"/>
      <c r="H50" s="4"/>
      <c r="I50" s="4"/>
      <c r="J50" s="4"/>
      <c r="K50" s="4"/>
      <c r="L50" s="4"/>
      <c r="M50" s="4"/>
      <c r="N50" s="4"/>
      <c r="O50" s="4"/>
      <c r="P50" s="4"/>
      <c r="Q50" s="4"/>
      <c r="R50" s="4"/>
      <c r="S50" s="4"/>
      <c r="T50" s="4"/>
      <c r="U50" s="4"/>
      <c r="V50" s="4"/>
    </row>
    <row r="51" spans="1:22" ht="15.75" customHeight="1" x14ac:dyDescent="0.3">
      <c r="A51" s="4"/>
      <c r="B51" s="4"/>
      <c r="C51" s="4"/>
      <c r="D51" s="4"/>
      <c r="E51" s="4"/>
      <c r="F51" s="4"/>
      <c r="G51" s="4"/>
      <c r="H51" s="4"/>
      <c r="I51" s="4"/>
      <c r="J51" s="4"/>
      <c r="K51" s="4"/>
      <c r="L51" s="4"/>
      <c r="M51" s="4"/>
      <c r="N51" s="4"/>
      <c r="O51" s="4"/>
      <c r="P51" s="4"/>
      <c r="Q51" s="4"/>
      <c r="R51" s="4"/>
      <c r="S51" s="4"/>
      <c r="T51" s="4"/>
      <c r="U51" s="4"/>
      <c r="V51" s="4"/>
    </row>
    <row r="52" spans="1:22" ht="21" hidden="1" customHeight="1" x14ac:dyDescent="0.4">
      <c r="A52" s="70" t="s">
        <v>71</v>
      </c>
      <c r="B52" s="71"/>
      <c r="C52" s="72"/>
      <c r="D52" s="4"/>
      <c r="E52" s="4"/>
      <c r="F52" s="4"/>
      <c r="G52" s="4"/>
      <c r="H52" s="4"/>
      <c r="I52" s="4"/>
      <c r="J52" s="4"/>
      <c r="K52" s="4"/>
      <c r="L52" s="4"/>
      <c r="M52" s="4"/>
      <c r="N52" s="4"/>
      <c r="O52" s="4"/>
      <c r="P52" s="4"/>
      <c r="Q52" s="4"/>
      <c r="R52" s="4"/>
      <c r="S52" s="4"/>
      <c r="T52" s="4"/>
      <c r="U52" s="4"/>
      <c r="V52" s="4"/>
    </row>
    <row r="53" spans="1:22" ht="18.75" hidden="1" customHeight="1" x14ac:dyDescent="0.35">
      <c r="A53" s="73" t="s">
        <v>68</v>
      </c>
      <c r="B53" s="49"/>
      <c r="C53" s="74" t="e">
        <f>-(#REF!/12)</f>
        <v>#REF!</v>
      </c>
      <c r="D53" s="4"/>
      <c r="E53" s="4"/>
      <c r="F53" s="4"/>
      <c r="G53" s="4"/>
      <c r="H53" s="4"/>
      <c r="I53" s="4"/>
      <c r="J53" s="4"/>
      <c r="K53" s="4"/>
      <c r="L53" s="4"/>
      <c r="M53" s="4"/>
      <c r="N53" s="4"/>
      <c r="O53" s="4"/>
      <c r="P53" s="4"/>
      <c r="Q53" s="4"/>
      <c r="R53" s="4"/>
      <c r="S53" s="4"/>
      <c r="T53" s="4"/>
      <c r="U53" s="4"/>
      <c r="V53" s="4"/>
    </row>
    <row r="54" spans="1:22" ht="18.75" hidden="1" customHeight="1" x14ac:dyDescent="0.35">
      <c r="A54" s="73" t="s">
        <v>69</v>
      </c>
      <c r="B54" s="49"/>
      <c r="C54" s="74">
        <v>300000</v>
      </c>
      <c r="D54" s="4"/>
      <c r="E54" s="4"/>
      <c r="F54" s="4"/>
      <c r="G54" s="4"/>
      <c r="H54" s="4"/>
      <c r="I54" s="4"/>
      <c r="J54" s="4"/>
      <c r="K54" s="4"/>
      <c r="L54" s="4"/>
      <c r="M54" s="4"/>
      <c r="N54" s="4"/>
      <c r="O54" s="4"/>
      <c r="P54" s="4"/>
      <c r="Q54" s="4"/>
      <c r="R54" s="4"/>
      <c r="S54" s="4"/>
      <c r="T54" s="4"/>
      <c r="U54" s="4"/>
      <c r="V54" s="4"/>
    </row>
    <row r="55" spans="1:22" ht="18.75" hidden="1" customHeight="1" x14ac:dyDescent="0.35">
      <c r="A55" s="73" t="s">
        <v>72</v>
      </c>
      <c r="B55" s="49"/>
      <c r="C55" s="74">
        <f>SaaS!M15</f>
        <v>1592155.4908919642</v>
      </c>
      <c r="D55" s="4"/>
      <c r="E55" s="4"/>
      <c r="F55" s="4"/>
      <c r="G55" s="4"/>
      <c r="H55" s="4"/>
      <c r="I55" s="4"/>
      <c r="J55" s="4"/>
      <c r="K55" s="4"/>
      <c r="L55" s="4"/>
      <c r="M55" s="4"/>
      <c r="N55" s="4"/>
      <c r="O55" s="4"/>
      <c r="P55" s="4"/>
      <c r="Q55" s="4"/>
      <c r="R55" s="4"/>
      <c r="S55" s="4"/>
      <c r="T55" s="4"/>
      <c r="U55" s="4"/>
      <c r="V55" s="4"/>
    </row>
    <row r="56" spans="1:22" ht="18.75" hidden="1" customHeight="1" x14ac:dyDescent="0.35">
      <c r="A56" s="73" t="s">
        <v>73</v>
      </c>
      <c r="B56" s="49"/>
      <c r="C56" s="74">
        <f>C54+C55</f>
        <v>1892155.4908919642</v>
      </c>
      <c r="D56" s="4"/>
      <c r="E56" s="4"/>
      <c r="F56" s="4"/>
      <c r="G56" s="4"/>
      <c r="H56" s="4"/>
      <c r="I56" s="4"/>
      <c r="J56" s="4"/>
      <c r="K56" s="4"/>
      <c r="L56" s="4"/>
      <c r="M56" s="4"/>
      <c r="N56" s="4"/>
      <c r="O56" s="4"/>
      <c r="P56" s="4"/>
      <c r="Q56" s="4"/>
      <c r="R56" s="4"/>
      <c r="S56" s="4"/>
      <c r="T56" s="4"/>
      <c r="U56" s="4"/>
      <c r="V56" s="4"/>
    </row>
    <row r="57" spans="1:22" ht="57" hidden="1" customHeight="1" x14ac:dyDescent="0.35">
      <c r="A57" s="75" t="s">
        <v>74</v>
      </c>
      <c r="B57" s="76"/>
      <c r="C57" s="77" t="e">
        <f>-(C56/C53)</f>
        <v>#REF!</v>
      </c>
      <c r="D57" s="4"/>
      <c r="E57" s="4"/>
      <c r="F57" s="4"/>
      <c r="G57" s="4"/>
      <c r="H57" s="4"/>
      <c r="I57" s="4"/>
      <c r="J57" s="4"/>
      <c r="K57" s="4"/>
      <c r="L57" s="4"/>
      <c r="M57" s="4"/>
      <c r="N57" s="4"/>
      <c r="O57" s="4"/>
      <c r="P57" s="4"/>
      <c r="Q57" s="4"/>
      <c r="R57" s="4"/>
      <c r="S57" s="4"/>
      <c r="T57" s="4"/>
      <c r="U57" s="4"/>
      <c r="V57" s="4"/>
    </row>
    <row r="58" spans="1:22" ht="15.75" customHeight="1" x14ac:dyDescent="0.3">
      <c r="A58" s="4"/>
      <c r="B58" s="4"/>
      <c r="C58" s="4"/>
      <c r="D58" s="4"/>
      <c r="E58" s="4"/>
      <c r="F58" s="4"/>
      <c r="G58" s="4"/>
      <c r="H58" s="4"/>
      <c r="I58" s="4"/>
      <c r="J58" s="4"/>
      <c r="K58" s="4"/>
      <c r="L58" s="4"/>
      <c r="M58" s="4"/>
      <c r="N58" s="4"/>
      <c r="O58" s="4"/>
      <c r="P58" s="4"/>
      <c r="Q58" s="4"/>
      <c r="R58" s="4"/>
      <c r="S58" s="4"/>
      <c r="T58" s="4"/>
      <c r="U58" s="4"/>
      <c r="V58" s="4"/>
    </row>
    <row r="59" spans="1:22" ht="21" customHeight="1" x14ac:dyDescent="0.4">
      <c r="A59" s="78" t="s">
        <v>75</v>
      </c>
      <c r="B59" s="10"/>
      <c r="C59" s="79" t="s">
        <v>67</v>
      </c>
      <c r="D59" s="4"/>
      <c r="E59" s="4"/>
      <c r="F59" s="4"/>
      <c r="G59" s="4"/>
      <c r="H59" s="4"/>
      <c r="I59" s="4"/>
      <c r="J59" s="4"/>
      <c r="K59" s="4"/>
      <c r="L59" s="4"/>
      <c r="M59" s="4"/>
      <c r="N59" s="4"/>
      <c r="O59" s="4"/>
      <c r="P59" s="4"/>
      <c r="Q59" s="4"/>
      <c r="R59" s="4"/>
      <c r="S59" s="4"/>
      <c r="T59" s="4"/>
      <c r="U59" s="4"/>
      <c r="V59" s="4"/>
    </row>
    <row r="60" spans="1:22" ht="18.75" customHeight="1" x14ac:dyDescent="0.35">
      <c r="A60" s="65" t="s">
        <v>68</v>
      </c>
      <c r="B60" s="66"/>
      <c r="C60" s="66">
        <f>C48</f>
        <v>215833.33333333334</v>
      </c>
      <c r="D60" s="4"/>
      <c r="E60" s="4"/>
      <c r="F60" s="4"/>
      <c r="G60" s="4"/>
      <c r="H60" s="4"/>
      <c r="I60" s="4"/>
      <c r="J60" s="4"/>
      <c r="K60" s="4"/>
      <c r="L60" s="4"/>
      <c r="M60" s="4"/>
      <c r="N60" s="4"/>
      <c r="O60" s="4"/>
      <c r="P60" s="4"/>
      <c r="Q60" s="4"/>
      <c r="R60" s="4"/>
      <c r="S60" s="4"/>
      <c r="T60" s="4"/>
      <c r="U60" s="4"/>
      <c r="V60" s="4"/>
    </row>
    <row r="61" spans="1:22" ht="18.75" customHeight="1" x14ac:dyDescent="0.35">
      <c r="A61" s="65" t="s">
        <v>69</v>
      </c>
      <c r="B61" s="66"/>
      <c r="C61" s="66">
        <v>1000000</v>
      </c>
      <c r="D61" s="4"/>
      <c r="E61" s="4"/>
      <c r="F61" s="4"/>
      <c r="G61" s="4"/>
      <c r="H61" s="4"/>
      <c r="I61" s="4"/>
      <c r="J61" s="4"/>
      <c r="K61" s="4"/>
      <c r="L61" s="4"/>
      <c r="M61" s="4"/>
      <c r="N61" s="4"/>
      <c r="O61" s="4"/>
      <c r="P61" s="4"/>
      <c r="Q61" s="4"/>
      <c r="R61" s="4"/>
      <c r="S61" s="4"/>
      <c r="T61" s="4"/>
      <c r="U61" s="4"/>
      <c r="V61" s="4"/>
    </row>
    <row r="62" spans="1:22" ht="37.5" customHeight="1" x14ac:dyDescent="0.35">
      <c r="A62" s="80" t="s">
        <v>76</v>
      </c>
      <c r="B62" s="66"/>
      <c r="C62" s="66">
        <f>'COGS and Sales'!AB24</f>
        <v>25904000</v>
      </c>
      <c r="D62" s="4"/>
      <c r="E62" s="4"/>
      <c r="F62" s="4"/>
      <c r="G62" s="4"/>
      <c r="H62" s="4"/>
      <c r="I62" s="4"/>
      <c r="J62" s="4"/>
      <c r="K62" s="4"/>
      <c r="L62" s="4"/>
      <c r="M62" s="4"/>
      <c r="N62" s="4"/>
      <c r="O62" s="4"/>
      <c r="P62" s="4"/>
      <c r="Q62" s="4"/>
      <c r="R62" s="4"/>
      <c r="S62" s="4"/>
      <c r="T62" s="4"/>
      <c r="U62" s="4"/>
      <c r="V62" s="4"/>
    </row>
    <row r="63" spans="1:22" ht="18.75" customHeight="1" x14ac:dyDescent="0.35">
      <c r="A63" s="65" t="s">
        <v>77</v>
      </c>
      <c r="B63" s="66"/>
      <c r="C63" s="66">
        <f>C61+C62</f>
        <v>26904000</v>
      </c>
      <c r="D63" s="4"/>
      <c r="E63" s="4"/>
      <c r="F63" s="4"/>
      <c r="G63" s="4"/>
      <c r="H63" s="4"/>
      <c r="I63" s="4"/>
      <c r="J63" s="4"/>
      <c r="K63" s="4"/>
      <c r="L63" s="4"/>
      <c r="M63" s="4"/>
      <c r="N63" s="4"/>
      <c r="O63" s="4"/>
      <c r="P63" s="4"/>
      <c r="Q63" s="4"/>
      <c r="R63" s="4"/>
      <c r="S63" s="4"/>
      <c r="T63" s="4"/>
      <c r="U63" s="4"/>
      <c r="V63" s="4"/>
    </row>
    <row r="64" spans="1:22" ht="57" customHeight="1" x14ac:dyDescent="0.35">
      <c r="A64" s="67" t="s">
        <v>78</v>
      </c>
      <c r="B64" s="68"/>
      <c r="C64" s="69">
        <f>(C63/C60)</f>
        <v>124.65173745173745</v>
      </c>
      <c r="D64" s="4"/>
      <c r="E64" s="4"/>
      <c r="F64" s="4"/>
      <c r="G64" s="4"/>
      <c r="H64" s="4"/>
      <c r="I64" s="4"/>
      <c r="J64" s="4"/>
      <c r="K64" s="4"/>
      <c r="L64" s="4"/>
      <c r="M64" s="4"/>
      <c r="N64" s="4"/>
      <c r="O64" s="4"/>
      <c r="P64" s="4"/>
      <c r="Q64" s="4"/>
      <c r="R64" s="4"/>
      <c r="S64" s="4"/>
      <c r="T64" s="4"/>
      <c r="U64" s="4"/>
      <c r="V64" s="4"/>
    </row>
    <row r="65" spans="1:22" ht="15.75" customHeight="1" x14ac:dyDescent="0.3">
      <c r="A65" s="4"/>
      <c r="B65" s="4"/>
      <c r="C65" s="4"/>
      <c r="D65" s="4"/>
      <c r="E65" s="4"/>
      <c r="F65" s="4"/>
      <c r="G65" s="4"/>
      <c r="H65" s="4"/>
      <c r="I65" s="4"/>
      <c r="J65" s="4"/>
      <c r="K65" s="4"/>
      <c r="L65" s="4"/>
      <c r="M65" s="4"/>
      <c r="N65" s="4"/>
      <c r="O65" s="4"/>
      <c r="P65" s="4"/>
      <c r="Q65" s="4"/>
      <c r="R65" s="4"/>
      <c r="S65" s="4"/>
      <c r="T65" s="4"/>
      <c r="U65" s="4"/>
      <c r="V65" s="4"/>
    </row>
    <row r="66" spans="1:22" ht="15.75" customHeight="1" x14ac:dyDescent="0.3">
      <c r="A66" s="4"/>
      <c r="B66" s="4"/>
      <c r="C66" s="4"/>
      <c r="D66" s="4"/>
      <c r="E66" s="4"/>
      <c r="F66" s="4"/>
      <c r="G66" s="4"/>
      <c r="H66" s="4"/>
      <c r="I66" s="4"/>
      <c r="J66" s="4"/>
      <c r="K66" s="4"/>
      <c r="L66" s="4"/>
      <c r="M66" s="4"/>
      <c r="N66" s="4"/>
      <c r="O66" s="4"/>
      <c r="P66" s="4"/>
      <c r="Q66" s="4"/>
      <c r="R66" s="4"/>
      <c r="S66" s="4"/>
      <c r="T66" s="4"/>
      <c r="U66" s="4"/>
      <c r="V66" s="4"/>
    </row>
    <row r="67" spans="1:22" ht="15.75" customHeight="1" x14ac:dyDescent="0.3">
      <c r="A67" s="4"/>
      <c r="B67" s="4"/>
      <c r="C67" s="4"/>
      <c r="D67" s="4"/>
      <c r="E67" s="4"/>
      <c r="F67" s="4"/>
      <c r="G67" s="4"/>
      <c r="H67" s="4"/>
      <c r="I67" s="4"/>
      <c r="J67" s="4"/>
      <c r="K67" s="4"/>
      <c r="L67" s="4"/>
      <c r="M67" s="4"/>
      <c r="N67" s="4"/>
      <c r="O67" s="4"/>
      <c r="P67" s="4"/>
      <c r="Q67" s="4"/>
      <c r="R67" s="4"/>
      <c r="S67" s="4"/>
      <c r="T67" s="4"/>
      <c r="U67" s="4"/>
      <c r="V67" s="4"/>
    </row>
    <row r="68" spans="1:22" ht="15.75" customHeight="1" x14ac:dyDescent="0.3">
      <c r="A68" s="4"/>
      <c r="B68" s="4"/>
      <c r="C68" s="4" t="s">
        <v>79</v>
      </c>
      <c r="D68" s="4"/>
      <c r="E68" s="4"/>
      <c r="F68" s="4"/>
      <c r="G68" s="4"/>
      <c r="H68" s="4"/>
      <c r="I68" s="4"/>
      <c r="J68" s="4"/>
      <c r="K68" s="4"/>
      <c r="L68" s="4"/>
      <c r="M68" s="4"/>
      <c r="N68" s="4"/>
      <c r="O68" s="4"/>
      <c r="P68" s="4"/>
      <c r="Q68" s="4"/>
      <c r="R68" s="4"/>
      <c r="S68" s="4"/>
      <c r="T68" s="4"/>
      <c r="U68" s="4"/>
      <c r="V68" s="4"/>
    </row>
    <row r="69" spans="1:22" ht="15.75" customHeight="1" x14ac:dyDescent="0.3">
      <c r="A69" s="4"/>
      <c r="B69" s="4"/>
      <c r="C69" s="4"/>
      <c r="D69" s="4"/>
      <c r="E69" s="4"/>
      <c r="F69" s="4"/>
      <c r="G69" s="4"/>
      <c r="H69" s="4"/>
      <c r="I69" s="4"/>
      <c r="J69" s="4"/>
      <c r="K69" s="4"/>
      <c r="L69" s="4"/>
      <c r="M69" s="4"/>
      <c r="N69" s="4"/>
      <c r="O69" s="4"/>
      <c r="P69" s="4"/>
      <c r="Q69" s="4"/>
      <c r="R69" s="4"/>
      <c r="S69" s="4"/>
      <c r="T69" s="4"/>
      <c r="U69" s="4"/>
      <c r="V69" s="4"/>
    </row>
    <row r="70" spans="1:22" ht="15.75" customHeight="1" x14ac:dyDescent="0.3">
      <c r="A70" s="4"/>
      <c r="B70" s="4"/>
      <c r="C70" s="4"/>
      <c r="D70" s="4"/>
      <c r="E70" s="4"/>
      <c r="F70" s="4"/>
      <c r="G70" s="4"/>
      <c r="H70" s="4"/>
      <c r="I70" s="4"/>
      <c r="J70" s="4"/>
      <c r="K70" s="4"/>
      <c r="L70" s="4"/>
      <c r="M70" s="4"/>
      <c r="N70" s="4"/>
      <c r="O70" s="4"/>
      <c r="P70" s="4"/>
      <c r="Q70" s="4"/>
      <c r="R70" s="4"/>
      <c r="S70" s="4"/>
      <c r="T70" s="4"/>
      <c r="U70" s="4"/>
      <c r="V70" s="4"/>
    </row>
    <row r="71" spans="1:22" ht="15.75" customHeight="1" x14ac:dyDescent="0.3">
      <c r="A71" s="4"/>
      <c r="B71" s="4"/>
      <c r="C71" s="4"/>
      <c r="D71" s="4"/>
      <c r="E71" s="4"/>
      <c r="F71" s="4"/>
      <c r="G71" s="4"/>
      <c r="H71" s="4"/>
      <c r="I71" s="4"/>
      <c r="J71" s="4"/>
      <c r="K71" s="4"/>
      <c r="L71" s="4"/>
      <c r="M71" s="4"/>
      <c r="N71" s="4"/>
      <c r="O71" s="4"/>
      <c r="P71" s="4"/>
      <c r="Q71" s="4"/>
      <c r="R71" s="4"/>
      <c r="S71" s="4"/>
      <c r="T71" s="4"/>
      <c r="U71" s="4"/>
      <c r="V71" s="4"/>
    </row>
    <row r="72" spans="1:22" ht="15.75" customHeight="1" x14ac:dyDescent="0.3">
      <c r="A72" s="4"/>
      <c r="B72" s="4"/>
      <c r="C72" s="4"/>
      <c r="D72" s="4"/>
      <c r="E72" s="4"/>
      <c r="F72" s="4"/>
      <c r="G72" s="4"/>
      <c r="H72" s="4"/>
      <c r="I72" s="4"/>
      <c r="J72" s="4"/>
      <c r="K72" s="4"/>
      <c r="L72" s="4"/>
      <c r="M72" s="4"/>
      <c r="N72" s="4"/>
      <c r="O72" s="4"/>
      <c r="P72" s="4"/>
      <c r="Q72" s="4"/>
      <c r="R72" s="4"/>
      <c r="S72" s="4"/>
      <c r="T72" s="4"/>
      <c r="U72" s="4"/>
      <c r="V72" s="4"/>
    </row>
    <row r="73" spans="1:22" ht="15.75" customHeight="1" x14ac:dyDescent="0.3">
      <c r="A73" s="4"/>
      <c r="B73" s="4"/>
      <c r="C73" s="4"/>
      <c r="D73" s="4"/>
      <c r="E73" s="4"/>
      <c r="F73" s="4"/>
      <c r="G73" s="4"/>
      <c r="H73" s="4"/>
      <c r="I73" s="4"/>
      <c r="J73" s="4"/>
      <c r="K73" s="4"/>
      <c r="L73" s="4"/>
      <c r="M73" s="4"/>
      <c r="N73" s="4"/>
      <c r="O73" s="4"/>
      <c r="P73" s="4"/>
      <c r="Q73" s="4"/>
      <c r="R73" s="4"/>
      <c r="S73" s="4"/>
      <c r="T73" s="4"/>
      <c r="U73" s="4"/>
      <c r="V73" s="4"/>
    </row>
    <row r="74" spans="1:22" ht="15.75" customHeight="1" x14ac:dyDescent="0.3">
      <c r="A74" s="4"/>
      <c r="B74" s="4"/>
      <c r="C74" s="4"/>
      <c r="D74" s="4"/>
      <c r="E74" s="4"/>
      <c r="F74" s="4"/>
      <c r="G74" s="4"/>
      <c r="H74" s="4"/>
      <c r="I74" s="4"/>
      <c r="J74" s="4"/>
      <c r="K74" s="4"/>
      <c r="L74" s="4"/>
      <c r="M74" s="4"/>
      <c r="N74" s="4"/>
      <c r="O74" s="4"/>
      <c r="P74" s="4"/>
      <c r="Q74" s="4"/>
      <c r="R74" s="4"/>
      <c r="S74" s="4"/>
      <c r="T74" s="4"/>
      <c r="U74" s="4"/>
      <c r="V74" s="4"/>
    </row>
    <row r="75" spans="1:22" ht="15.75" customHeight="1" x14ac:dyDescent="0.3">
      <c r="A75" s="4"/>
      <c r="B75" s="4"/>
      <c r="C75" s="4"/>
      <c r="D75" s="4"/>
      <c r="E75" s="4"/>
      <c r="F75" s="4"/>
      <c r="G75" s="4"/>
      <c r="H75" s="4"/>
      <c r="I75" s="4"/>
      <c r="J75" s="4"/>
      <c r="K75" s="4"/>
      <c r="L75" s="4"/>
      <c r="M75" s="4"/>
      <c r="N75" s="4"/>
      <c r="O75" s="4"/>
      <c r="P75" s="4"/>
      <c r="Q75" s="4"/>
      <c r="R75" s="4"/>
      <c r="S75" s="4"/>
      <c r="T75" s="4"/>
      <c r="U75" s="4"/>
      <c r="V75" s="4"/>
    </row>
    <row r="76" spans="1:22" ht="15.75" customHeight="1" x14ac:dyDescent="0.3">
      <c r="A76" s="4"/>
      <c r="B76" s="4"/>
      <c r="C76" s="4"/>
      <c r="D76" s="4"/>
      <c r="E76" s="4"/>
      <c r="F76" s="4"/>
      <c r="G76" s="4"/>
      <c r="H76" s="4"/>
      <c r="I76" s="4"/>
      <c r="J76" s="4"/>
      <c r="K76" s="4"/>
      <c r="L76" s="4"/>
      <c r="M76" s="4"/>
      <c r="N76" s="4"/>
      <c r="O76" s="4"/>
      <c r="P76" s="4"/>
      <c r="Q76" s="4"/>
      <c r="R76" s="4"/>
      <c r="S76" s="4"/>
      <c r="T76" s="4"/>
      <c r="U76" s="4"/>
      <c r="V76" s="4"/>
    </row>
    <row r="77" spans="1:22" ht="15.75" customHeight="1" x14ac:dyDescent="0.3">
      <c r="A77" s="4"/>
      <c r="B77" s="4"/>
      <c r="C77" s="4"/>
      <c r="D77" s="4"/>
      <c r="E77" s="4"/>
      <c r="F77" s="4"/>
      <c r="G77" s="4"/>
      <c r="H77" s="4"/>
      <c r="I77" s="4"/>
      <c r="J77" s="4"/>
      <c r="K77" s="4"/>
      <c r="L77" s="4"/>
      <c r="M77" s="4"/>
      <c r="N77" s="4"/>
      <c r="O77" s="4"/>
      <c r="P77" s="4"/>
      <c r="Q77" s="4"/>
      <c r="R77" s="4"/>
      <c r="S77" s="4"/>
      <c r="T77" s="4"/>
      <c r="U77" s="4"/>
      <c r="V77" s="4"/>
    </row>
    <row r="78" spans="1:22" ht="15.75" customHeight="1" x14ac:dyDescent="0.3">
      <c r="A78" s="4"/>
      <c r="B78" s="4"/>
      <c r="C78" s="4"/>
      <c r="D78" s="4"/>
      <c r="E78" s="4"/>
      <c r="F78" s="4"/>
      <c r="G78" s="4"/>
      <c r="H78" s="4"/>
      <c r="I78" s="4"/>
      <c r="J78" s="4"/>
      <c r="K78" s="4"/>
      <c r="L78" s="4"/>
      <c r="M78" s="4"/>
      <c r="N78" s="4"/>
      <c r="O78" s="4"/>
      <c r="P78" s="4"/>
      <c r="Q78" s="4"/>
      <c r="R78" s="4"/>
      <c r="S78" s="4"/>
      <c r="T78" s="4"/>
      <c r="U78" s="4"/>
      <c r="V78" s="4"/>
    </row>
    <row r="79" spans="1:22" ht="15.75" customHeight="1" x14ac:dyDescent="0.3">
      <c r="A79" s="4"/>
      <c r="B79" s="4"/>
      <c r="C79" s="4"/>
      <c r="D79" s="4"/>
      <c r="E79" s="4"/>
      <c r="F79" s="4"/>
      <c r="G79" s="4"/>
      <c r="H79" s="4"/>
      <c r="I79" s="4"/>
      <c r="J79" s="4"/>
      <c r="K79" s="4"/>
      <c r="L79" s="4"/>
      <c r="M79" s="4"/>
      <c r="N79" s="4"/>
      <c r="O79" s="4"/>
      <c r="P79" s="4"/>
      <c r="Q79" s="4"/>
      <c r="R79" s="4"/>
      <c r="S79" s="4"/>
      <c r="T79" s="4"/>
      <c r="U79" s="4"/>
      <c r="V79" s="4"/>
    </row>
    <row r="80" spans="1:22" ht="15.75" customHeight="1" x14ac:dyDescent="0.3">
      <c r="A80" s="4"/>
      <c r="B80" s="4"/>
      <c r="C80" s="4"/>
      <c r="D80" s="4"/>
      <c r="E80" s="4"/>
      <c r="F80" s="4"/>
      <c r="G80" s="4"/>
      <c r="H80" s="4"/>
      <c r="I80" s="4"/>
      <c r="J80" s="4"/>
      <c r="K80" s="4"/>
      <c r="L80" s="4"/>
      <c r="M80" s="4"/>
      <c r="N80" s="4"/>
      <c r="O80" s="4"/>
      <c r="P80" s="4"/>
      <c r="Q80" s="4"/>
      <c r="R80" s="4"/>
      <c r="S80" s="4"/>
      <c r="T80" s="4"/>
      <c r="U80" s="4"/>
      <c r="V80" s="4"/>
    </row>
    <row r="81" spans="1:22" ht="15.75" customHeight="1" x14ac:dyDescent="0.3">
      <c r="A81" s="4"/>
      <c r="B81" s="4"/>
      <c r="C81" s="4"/>
      <c r="D81" s="4"/>
      <c r="E81" s="4"/>
      <c r="F81" s="4"/>
      <c r="G81" s="4"/>
      <c r="H81" s="4"/>
      <c r="I81" s="4"/>
      <c r="J81" s="4"/>
      <c r="K81" s="4"/>
      <c r="L81" s="4"/>
      <c r="M81" s="4"/>
      <c r="N81" s="4"/>
      <c r="O81" s="4"/>
      <c r="P81" s="4"/>
      <c r="Q81" s="4"/>
      <c r="R81" s="4"/>
      <c r="S81" s="4"/>
      <c r="T81" s="4"/>
      <c r="U81" s="4"/>
      <c r="V81" s="4"/>
    </row>
    <row r="82" spans="1:22" ht="15.75" customHeight="1" x14ac:dyDescent="0.3">
      <c r="A82" s="4"/>
      <c r="B82" s="4"/>
      <c r="C82" s="4"/>
      <c r="D82" s="4"/>
      <c r="E82" s="4"/>
      <c r="F82" s="4"/>
      <c r="G82" s="4"/>
      <c r="H82" s="4"/>
      <c r="I82" s="4"/>
      <c r="J82" s="4"/>
      <c r="K82" s="4"/>
      <c r="L82" s="4"/>
      <c r="M82" s="4"/>
      <c r="N82" s="4"/>
      <c r="O82" s="4"/>
      <c r="P82" s="4"/>
      <c r="Q82" s="4"/>
      <c r="R82" s="4"/>
      <c r="S82" s="4"/>
      <c r="T82" s="4"/>
      <c r="U82" s="4"/>
      <c r="V82" s="4"/>
    </row>
    <row r="83" spans="1:22" ht="15.75" customHeight="1" x14ac:dyDescent="0.3">
      <c r="A83" s="4"/>
      <c r="B83" s="4"/>
      <c r="C83" s="4"/>
      <c r="D83" s="4"/>
      <c r="E83" s="4"/>
      <c r="F83" s="4"/>
      <c r="G83" s="4"/>
      <c r="H83" s="4"/>
      <c r="I83" s="4"/>
      <c r="J83" s="4"/>
      <c r="K83" s="4"/>
      <c r="L83" s="4"/>
      <c r="M83" s="4"/>
      <c r="N83" s="4"/>
      <c r="O83" s="4"/>
      <c r="P83" s="4"/>
      <c r="Q83" s="4"/>
      <c r="R83" s="4"/>
      <c r="S83" s="4"/>
      <c r="T83" s="4"/>
      <c r="U83" s="4"/>
      <c r="V83" s="4"/>
    </row>
    <row r="84" spans="1:22" ht="15.75" customHeight="1" x14ac:dyDescent="0.3">
      <c r="A84" s="4"/>
      <c r="B84" s="4"/>
      <c r="C84" s="4"/>
      <c r="D84" s="4"/>
      <c r="E84" s="4"/>
      <c r="F84" s="4"/>
      <c r="G84" s="4"/>
      <c r="H84" s="4"/>
      <c r="I84" s="4"/>
      <c r="J84" s="4"/>
      <c r="K84" s="4"/>
      <c r="L84" s="4"/>
      <c r="M84" s="4"/>
      <c r="N84" s="4"/>
      <c r="O84" s="4"/>
      <c r="P84" s="4"/>
      <c r="Q84" s="4"/>
      <c r="R84" s="4"/>
      <c r="S84" s="4"/>
      <c r="T84" s="4"/>
      <c r="U84" s="4"/>
      <c r="V84" s="4"/>
    </row>
    <row r="85" spans="1:22" ht="15.75" customHeight="1" x14ac:dyDescent="0.3">
      <c r="A85" s="4"/>
      <c r="B85" s="4"/>
      <c r="C85" s="4"/>
      <c r="D85" s="4"/>
      <c r="E85" s="4"/>
      <c r="F85" s="4"/>
      <c r="G85" s="4"/>
      <c r="H85" s="4"/>
      <c r="I85" s="4"/>
      <c r="J85" s="4"/>
      <c r="K85" s="4"/>
      <c r="L85" s="4"/>
      <c r="M85" s="4"/>
      <c r="N85" s="4"/>
      <c r="O85" s="4"/>
      <c r="P85" s="4"/>
      <c r="Q85" s="4"/>
      <c r="R85" s="4"/>
      <c r="S85" s="4"/>
      <c r="T85" s="4"/>
      <c r="U85" s="4"/>
      <c r="V85" s="4"/>
    </row>
    <row r="86" spans="1:22" ht="15.75" customHeight="1" x14ac:dyDescent="0.3">
      <c r="A86" s="4"/>
      <c r="B86" s="4"/>
      <c r="C86" s="4"/>
      <c r="D86" s="4"/>
      <c r="E86" s="4"/>
      <c r="F86" s="4"/>
      <c r="G86" s="4"/>
      <c r="H86" s="4"/>
      <c r="I86" s="4"/>
      <c r="J86" s="4"/>
      <c r="K86" s="4"/>
      <c r="L86" s="4"/>
      <c r="M86" s="4"/>
      <c r="N86" s="4"/>
      <c r="O86" s="4"/>
      <c r="P86" s="4"/>
      <c r="Q86" s="4"/>
      <c r="R86" s="4"/>
      <c r="S86" s="4"/>
      <c r="T86" s="4"/>
      <c r="U86" s="4"/>
      <c r="V86" s="4"/>
    </row>
    <row r="87" spans="1:22" ht="15.75" customHeight="1" x14ac:dyDescent="0.3">
      <c r="A87" s="4"/>
      <c r="B87" s="4"/>
      <c r="C87" s="4"/>
      <c r="D87" s="4"/>
      <c r="E87" s="4"/>
      <c r="F87" s="4"/>
      <c r="G87" s="4"/>
      <c r="H87" s="4"/>
      <c r="I87" s="4"/>
      <c r="J87" s="4"/>
      <c r="K87" s="4"/>
      <c r="L87" s="4"/>
      <c r="M87" s="4"/>
      <c r="N87" s="4"/>
      <c r="O87" s="4"/>
      <c r="P87" s="4"/>
      <c r="Q87" s="4"/>
      <c r="R87" s="4"/>
      <c r="S87" s="4"/>
      <c r="T87" s="4"/>
      <c r="U87" s="4"/>
      <c r="V87" s="4"/>
    </row>
    <row r="88" spans="1:22" ht="15.75" customHeight="1" x14ac:dyDescent="0.3">
      <c r="A88" s="4"/>
      <c r="B88" s="4"/>
      <c r="C88" s="4"/>
      <c r="D88" s="4"/>
      <c r="E88" s="4"/>
      <c r="F88" s="4"/>
      <c r="G88" s="4"/>
      <c r="H88" s="4"/>
      <c r="I88" s="4"/>
      <c r="J88" s="4"/>
      <c r="K88" s="4"/>
      <c r="L88" s="4"/>
      <c r="M88" s="4"/>
      <c r="N88" s="4"/>
      <c r="O88" s="4"/>
      <c r="P88" s="4"/>
      <c r="Q88" s="4"/>
      <c r="R88" s="4"/>
      <c r="S88" s="4"/>
      <c r="T88" s="4"/>
      <c r="U88" s="4"/>
      <c r="V88" s="4"/>
    </row>
    <row r="89" spans="1:22" ht="15.75" customHeight="1" x14ac:dyDescent="0.3">
      <c r="A89" s="4"/>
      <c r="B89" s="4"/>
      <c r="C89" s="4"/>
      <c r="D89" s="4"/>
      <c r="E89" s="4"/>
      <c r="F89" s="4"/>
      <c r="G89" s="4"/>
      <c r="H89" s="4"/>
      <c r="I89" s="4"/>
      <c r="J89" s="4"/>
      <c r="K89" s="4"/>
      <c r="L89" s="4"/>
      <c r="M89" s="4"/>
      <c r="N89" s="4"/>
      <c r="O89" s="4"/>
      <c r="P89" s="4"/>
      <c r="Q89" s="4"/>
      <c r="R89" s="4"/>
      <c r="S89" s="4"/>
      <c r="T89" s="4"/>
      <c r="U89" s="4"/>
      <c r="V89" s="4"/>
    </row>
    <row r="90" spans="1:22" ht="15.75" customHeight="1" x14ac:dyDescent="0.3">
      <c r="A90" s="4"/>
      <c r="B90" s="4"/>
      <c r="C90" s="4"/>
      <c r="D90" s="4"/>
      <c r="E90" s="4"/>
      <c r="F90" s="4"/>
      <c r="G90" s="4"/>
      <c r="H90" s="4"/>
      <c r="I90" s="4"/>
      <c r="J90" s="4"/>
      <c r="K90" s="4"/>
      <c r="L90" s="4"/>
      <c r="M90" s="4"/>
      <c r="N90" s="4"/>
      <c r="O90" s="4"/>
      <c r="P90" s="4"/>
      <c r="Q90" s="4"/>
      <c r="R90" s="4"/>
      <c r="S90" s="4"/>
      <c r="T90" s="4"/>
      <c r="U90" s="4"/>
      <c r="V90" s="4"/>
    </row>
    <row r="91" spans="1:22" ht="15.75" customHeight="1" x14ac:dyDescent="0.3">
      <c r="A91" s="4"/>
      <c r="B91" s="4"/>
      <c r="C91" s="4"/>
      <c r="D91" s="4"/>
      <c r="E91" s="4"/>
      <c r="F91" s="4"/>
      <c r="G91" s="4"/>
      <c r="H91" s="4"/>
      <c r="I91" s="4"/>
      <c r="J91" s="4"/>
      <c r="K91" s="4"/>
      <c r="L91" s="4"/>
      <c r="M91" s="4"/>
      <c r="N91" s="4"/>
      <c r="O91" s="4"/>
      <c r="P91" s="4"/>
      <c r="Q91" s="4"/>
      <c r="R91" s="4"/>
      <c r="S91" s="4"/>
      <c r="T91" s="4"/>
      <c r="U91" s="4"/>
      <c r="V91" s="4"/>
    </row>
    <row r="92" spans="1:22" ht="15.75" customHeight="1" x14ac:dyDescent="0.3">
      <c r="A92" s="4"/>
      <c r="B92" s="4"/>
      <c r="C92" s="4"/>
      <c r="D92" s="4"/>
      <c r="E92" s="4"/>
      <c r="F92" s="4"/>
      <c r="G92" s="4"/>
      <c r="H92" s="4"/>
      <c r="I92" s="4"/>
      <c r="J92" s="4"/>
      <c r="K92" s="4"/>
      <c r="L92" s="4"/>
      <c r="M92" s="4"/>
      <c r="N92" s="4"/>
      <c r="O92" s="4"/>
      <c r="P92" s="4"/>
      <c r="Q92" s="4"/>
      <c r="R92" s="4"/>
      <c r="S92" s="4"/>
      <c r="T92" s="4"/>
      <c r="U92" s="4"/>
      <c r="V92" s="4"/>
    </row>
    <row r="93" spans="1:22" ht="15.75" customHeight="1" x14ac:dyDescent="0.3">
      <c r="A93" s="4"/>
      <c r="B93" s="4"/>
      <c r="C93" s="4"/>
      <c r="D93" s="4"/>
      <c r="E93" s="4"/>
      <c r="F93" s="4"/>
      <c r="G93" s="4"/>
      <c r="H93" s="4"/>
      <c r="I93" s="4"/>
      <c r="J93" s="4"/>
      <c r="K93" s="4"/>
      <c r="L93" s="4"/>
      <c r="M93" s="4"/>
      <c r="N93" s="4"/>
      <c r="O93" s="4"/>
      <c r="P93" s="4"/>
      <c r="Q93" s="4"/>
      <c r="R93" s="4"/>
      <c r="S93" s="4"/>
      <c r="T93" s="4"/>
      <c r="U93" s="4"/>
      <c r="V93" s="4"/>
    </row>
    <row r="94" spans="1:22" ht="15.75" customHeight="1" x14ac:dyDescent="0.3">
      <c r="A94" s="4"/>
      <c r="B94" s="4"/>
      <c r="C94" s="4"/>
      <c r="D94" s="4"/>
      <c r="E94" s="4"/>
      <c r="F94" s="4"/>
      <c r="G94" s="4"/>
      <c r="H94" s="4"/>
      <c r="I94" s="4"/>
      <c r="J94" s="4"/>
      <c r="K94" s="4"/>
      <c r="L94" s="4"/>
      <c r="M94" s="4"/>
      <c r="N94" s="4"/>
      <c r="O94" s="4"/>
      <c r="P94" s="4"/>
      <c r="Q94" s="4"/>
      <c r="R94" s="4"/>
      <c r="S94" s="4"/>
      <c r="T94" s="4"/>
      <c r="U94" s="4"/>
      <c r="V94" s="4"/>
    </row>
    <row r="95" spans="1:22" ht="15.75" customHeight="1" x14ac:dyDescent="0.3">
      <c r="A95" s="4"/>
      <c r="B95" s="4"/>
      <c r="C95" s="4"/>
      <c r="D95" s="4"/>
      <c r="E95" s="4"/>
      <c r="F95" s="4"/>
      <c r="G95" s="4"/>
      <c r="H95" s="4"/>
      <c r="I95" s="4"/>
      <c r="J95" s="4"/>
      <c r="K95" s="4"/>
      <c r="L95" s="4"/>
      <c r="M95" s="4"/>
      <c r="N95" s="4"/>
      <c r="O95" s="4"/>
      <c r="P95" s="4"/>
      <c r="Q95" s="4"/>
      <c r="R95" s="4"/>
      <c r="S95" s="4"/>
      <c r="T95" s="4"/>
      <c r="U95" s="4"/>
      <c r="V95" s="4"/>
    </row>
    <row r="96" spans="1:22" ht="15.75" customHeight="1" x14ac:dyDescent="0.3">
      <c r="A96" s="4"/>
      <c r="B96" s="4"/>
      <c r="C96" s="4"/>
      <c r="D96" s="4"/>
      <c r="E96" s="4"/>
      <c r="F96" s="4"/>
      <c r="G96" s="4"/>
      <c r="H96" s="4"/>
      <c r="I96" s="4"/>
      <c r="J96" s="4"/>
      <c r="K96" s="4"/>
      <c r="L96" s="4"/>
      <c r="M96" s="4"/>
      <c r="N96" s="4"/>
      <c r="O96" s="4"/>
      <c r="P96" s="4"/>
      <c r="Q96" s="4"/>
      <c r="R96" s="4"/>
      <c r="S96" s="4"/>
      <c r="T96" s="4"/>
      <c r="U96" s="4"/>
      <c r="V96" s="4"/>
    </row>
    <row r="97" spans="1:22" ht="15.75" customHeight="1" x14ac:dyDescent="0.3">
      <c r="A97" s="4"/>
      <c r="B97" s="4"/>
      <c r="C97" s="4"/>
      <c r="D97" s="4"/>
      <c r="E97" s="4"/>
      <c r="F97" s="4"/>
      <c r="G97" s="4"/>
      <c r="H97" s="4"/>
      <c r="I97" s="4"/>
      <c r="J97" s="4"/>
      <c r="K97" s="4"/>
      <c r="L97" s="4"/>
      <c r="M97" s="4"/>
      <c r="N97" s="4"/>
      <c r="O97" s="4"/>
      <c r="P97" s="4"/>
      <c r="Q97" s="4"/>
      <c r="R97" s="4"/>
      <c r="S97" s="4"/>
      <c r="T97" s="4"/>
      <c r="U97" s="4"/>
      <c r="V97" s="4"/>
    </row>
    <row r="98" spans="1:22" ht="15.75" customHeight="1" x14ac:dyDescent="0.3">
      <c r="A98" s="4"/>
      <c r="B98" s="4"/>
      <c r="C98" s="4"/>
      <c r="D98" s="4"/>
      <c r="E98" s="4"/>
      <c r="F98" s="4"/>
      <c r="G98" s="4"/>
      <c r="H98" s="4"/>
      <c r="I98" s="4"/>
      <c r="J98" s="4"/>
      <c r="K98" s="4"/>
      <c r="L98" s="4"/>
      <c r="M98" s="4"/>
      <c r="N98" s="4"/>
      <c r="O98" s="4"/>
      <c r="P98" s="4"/>
      <c r="Q98" s="4"/>
      <c r="R98" s="4"/>
      <c r="S98" s="4"/>
      <c r="T98" s="4"/>
      <c r="U98" s="4"/>
      <c r="V98" s="4"/>
    </row>
    <row r="99" spans="1:22" ht="15.75" customHeight="1" x14ac:dyDescent="0.3">
      <c r="A99" s="4"/>
      <c r="B99" s="4"/>
      <c r="C99" s="4"/>
      <c r="D99" s="4"/>
      <c r="E99" s="4"/>
      <c r="F99" s="4"/>
      <c r="G99" s="4"/>
      <c r="H99" s="4"/>
      <c r="I99" s="4"/>
      <c r="J99" s="4"/>
      <c r="K99" s="4"/>
      <c r="L99" s="4"/>
      <c r="M99" s="4"/>
      <c r="N99" s="4"/>
      <c r="O99" s="4"/>
      <c r="P99" s="4"/>
      <c r="Q99" s="4"/>
      <c r="R99" s="4"/>
      <c r="S99" s="4"/>
      <c r="T99" s="4"/>
      <c r="U99" s="4"/>
      <c r="V99" s="4"/>
    </row>
    <row r="100" spans="1:22" ht="15.75" customHeight="1" x14ac:dyDescent="0.3">
      <c r="A100" s="4"/>
      <c r="B100" s="4"/>
      <c r="C100" s="4"/>
      <c r="D100" s="4"/>
      <c r="E100" s="4"/>
      <c r="F100" s="4"/>
      <c r="G100" s="4"/>
      <c r="H100" s="4"/>
      <c r="I100" s="4"/>
      <c r="J100" s="4"/>
      <c r="K100" s="4"/>
      <c r="L100" s="4"/>
      <c r="M100" s="4"/>
      <c r="N100" s="4"/>
      <c r="O100" s="4"/>
      <c r="P100" s="4"/>
      <c r="Q100" s="4"/>
      <c r="R100" s="4"/>
      <c r="S100" s="4"/>
      <c r="T100" s="4"/>
      <c r="U100" s="4"/>
      <c r="V100" s="4"/>
    </row>
    <row r="101" spans="1:22" ht="15.75" customHeight="1" x14ac:dyDescent="0.3">
      <c r="A101" s="4"/>
      <c r="B101" s="4"/>
      <c r="C101" s="4"/>
      <c r="D101" s="4"/>
      <c r="E101" s="4"/>
      <c r="F101" s="4"/>
      <c r="G101" s="4"/>
      <c r="H101" s="4"/>
      <c r="I101" s="4"/>
      <c r="J101" s="4"/>
      <c r="K101" s="4"/>
      <c r="L101" s="4"/>
      <c r="M101" s="4"/>
      <c r="N101" s="4"/>
      <c r="O101" s="4"/>
      <c r="P101" s="4"/>
      <c r="Q101" s="4"/>
      <c r="R101" s="4"/>
      <c r="S101" s="4"/>
      <c r="T101" s="4"/>
      <c r="U101" s="4"/>
      <c r="V101" s="4"/>
    </row>
    <row r="102" spans="1:22" ht="15.75" customHeight="1" x14ac:dyDescent="0.3">
      <c r="A102" s="4"/>
      <c r="B102" s="4"/>
      <c r="C102" s="4"/>
      <c r="D102" s="4"/>
      <c r="E102" s="4"/>
      <c r="F102" s="4"/>
      <c r="G102" s="4"/>
      <c r="H102" s="4"/>
      <c r="I102" s="4"/>
      <c r="J102" s="4"/>
      <c r="K102" s="4"/>
      <c r="L102" s="4"/>
      <c r="M102" s="4"/>
      <c r="N102" s="4"/>
      <c r="O102" s="4"/>
      <c r="P102" s="4"/>
      <c r="Q102" s="4"/>
      <c r="R102" s="4"/>
      <c r="S102" s="4"/>
      <c r="T102" s="4"/>
      <c r="U102" s="4"/>
      <c r="V102" s="4"/>
    </row>
    <row r="103" spans="1:22" ht="15.75" customHeight="1" x14ac:dyDescent="0.3">
      <c r="A103" s="4"/>
      <c r="B103" s="4"/>
      <c r="C103" s="4"/>
      <c r="D103" s="4"/>
      <c r="E103" s="4"/>
      <c r="F103" s="4"/>
      <c r="G103" s="4"/>
      <c r="H103" s="4"/>
      <c r="I103" s="4"/>
      <c r="J103" s="4"/>
      <c r="K103" s="4"/>
      <c r="L103" s="4"/>
      <c r="M103" s="4"/>
      <c r="N103" s="4"/>
      <c r="O103" s="4"/>
      <c r="P103" s="4"/>
      <c r="Q103" s="4"/>
      <c r="R103" s="4"/>
      <c r="S103" s="4"/>
      <c r="T103" s="4"/>
      <c r="U103" s="4"/>
      <c r="V103" s="4"/>
    </row>
    <row r="104" spans="1:22" ht="15.75" customHeight="1" x14ac:dyDescent="0.3">
      <c r="A104" s="4"/>
      <c r="B104" s="4"/>
      <c r="C104" s="4"/>
      <c r="D104" s="4"/>
      <c r="E104" s="4"/>
      <c r="F104" s="4"/>
      <c r="G104" s="4"/>
      <c r="H104" s="4"/>
      <c r="I104" s="4"/>
      <c r="J104" s="4"/>
      <c r="K104" s="4"/>
      <c r="L104" s="4"/>
      <c r="M104" s="4"/>
      <c r="N104" s="4"/>
      <c r="O104" s="4"/>
      <c r="P104" s="4"/>
      <c r="Q104" s="4"/>
      <c r="R104" s="4"/>
      <c r="S104" s="4"/>
      <c r="T104" s="4"/>
      <c r="U104" s="4"/>
      <c r="V104" s="4"/>
    </row>
    <row r="105" spans="1:22" ht="15.75" customHeight="1" x14ac:dyDescent="0.3">
      <c r="A105" s="4"/>
      <c r="B105" s="4"/>
      <c r="C105" s="4"/>
      <c r="D105" s="4"/>
      <c r="E105" s="4"/>
      <c r="F105" s="4"/>
      <c r="G105" s="4"/>
      <c r="H105" s="4"/>
      <c r="I105" s="4"/>
      <c r="J105" s="4"/>
      <c r="K105" s="4"/>
      <c r="L105" s="4"/>
      <c r="M105" s="4"/>
      <c r="N105" s="4"/>
      <c r="O105" s="4"/>
      <c r="P105" s="4"/>
      <c r="Q105" s="4"/>
      <c r="R105" s="4"/>
      <c r="S105" s="4"/>
      <c r="T105" s="4"/>
      <c r="U105" s="4"/>
      <c r="V105" s="4"/>
    </row>
    <row r="106" spans="1:22" ht="15.75" customHeight="1" x14ac:dyDescent="0.3">
      <c r="A106" s="4"/>
      <c r="B106" s="4"/>
      <c r="C106" s="4"/>
      <c r="D106" s="4"/>
      <c r="E106" s="4"/>
      <c r="F106" s="4"/>
      <c r="G106" s="4"/>
      <c r="H106" s="4"/>
      <c r="I106" s="4"/>
      <c r="J106" s="4"/>
      <c r="K106" s="4"/>
      <c r="L106" s="4"/>
      <c r="M106" s="4"/>
      <c r="N106" s="4"/>
      <c r="O106" s="4"/>
      <c r="P106" s="4"/>
      <c r="Q106" s="4"/>
      <c r="R106" s="4"/>
      <c r="S106" s="4"/>
      <c r="T106" s="4"/>
      <c r="U106" s="4"/>
      <c r="V106" s="4"/>
    </row>
    <row r="107" spans="1:22" ht="15.75" customHeight="1" x14ac:dyDescent="0.3">
      <c r="A107" s="4"/>
      <c r="B107" s="4"/>
      <c r="C107" s="4"/>
      <c r="D107" s="4"/>
      <c r="E107" s="4"/>
      <c r="F107" s="4"/>
      <c r="G107" s="4"/>
      <c r="H107" s="4"/>
      <c r="I107" s="4"/>
      <c r="J107" s="4"/>
      <c r="K107" s="4"/>
      <c r="L107" s="4"/>
      <c r="M107" s="4"/>
      <c r="N107" s="4"/>
      <c r="O107" s="4"/>
      <c r="P107" s="4"/>
      <c r="Q107" s="4"/>
      <c r="R107" s="4"/>
      <c r="S107" s="4"/>
      <c r="T107" s="4"/>
      <c r="U107" s="4"/>
      <c r="V107" s="4"/>
    </row>
    <row r="108" spans="1:22" ht="15.75" customHeight="1" x14ac:dyDescent="0.3">
      <c r="A108" s="4"/>
      <c r="B108" s="4"/>
      <c r="C108" s="4"/>
      <c r="D108" s="4"/>
      <c r="E108" s="4"/>
      <c r="F108" s="4"/>
      <c r="G108" s="4"/>
      <c r="H108" s="4"/>
      <c r="I108" s="4"/>
      <c r="J108" s="4"/>
      <c r="K108" s="4"/>
      <c r="L108" s="4"/>
      <c r="M108" s="4"/>
      <c r="N108" s="4"/>
      <c r="O108" s="4"/>
      <c r="P108" s="4"/>
      <c r="Q108" s="4"/>
      <c r="R108" s="4"/>
      <c r="S108" s="4"/>
      <c r="T108" s="4"/>
      <c r="U108" s="4"/>
      <c r="V108" s="4"/>
    </row>
    <row r="109" spans="1:22" ht="15.75" customHeight="1" x14ac:dyDescent="0.3">
      <c r="A109" s="4"/>
      <c r="B109" s="4"/>
      <c r="C109" s="4"/>
      <c r="D109" s="4"/>
      <c r="E109" s="4"/>
      <c r="F109" s="4"/>
      <c r="G109" s="4"/>
      <c r="H109" s="4"/>
      <c r="I109" s="4"/>
      <c r="J109" s="4"/>
      <c r="K109" s="4"/>
      <c r="L109" s="4"/>
      <c r="M109" s="4"/>
      <c r="N109" s="4"/>
      <c r="O109" s="4"/>
      <c r="P109" s="4"/>
      <c r="Q109" s="4"/>
      <c r="R109" s="4"/>
      <c r="S109" s="4"/>
      <c r="T109" s="4"/>
      <c r="U109" s="4"/>
      <c r="V109" s="4"/>
    </row>
    <row r="110" spans="1:22" ht="15.75" customHeight="1" x14ac:dyDescent="0.3">
      <c r="A110" s="4"/>
      <c r="B110" s="4"/>
      <c r="C110" s="4"/>
      <c r="D110" s="4"/>
      <c r="E110" s="4"/>
      <c r="F110" s="4"/>
      <c r="G110" s="4"/>
      <c r="H110" s="4"/>
      <c r="I110" s="4"/>
      <c r="J110" s="4"/>
      <c r="K110" s="4"/>
      <c r="L110" s="4"/>
      <c r="M110" s="4"/>
      <c r="N110" s="4"/>
      <c r="O110" s="4"/>
      <c r="P110" s="4"/>
      <c r="Q110" s="4"/>
      <c r="R110" s="4"/>
      <c r="S110" s="4"/>
      <c r="T110" s="4"/>
      <c r="U110" s="4"/>
      <c r="V110" s="4"/>
    </row>
    <row r="111" spans="1:22" ht="15.75" customHeight="1" x14ac:dyDescent="0.3">
      <c r="A111" s="4"/>
      <c r="B111" s="4"/>
      <c r="C111" s="4"/>
      <c r="D111" s="4"/>
      <c r="E111" s="4"/>
      <c r="F111" s="4"/>
      <c r="G111" s="4"/>
      <c r="H111" s="4"/>
      <c r="I111" s="4"/>
      <c r="J111" s="4"/>
      <c r="K111" s="4"/>
      <c r="L111" s="4"/>
      <c r="M111" s="4"/>
      <c r="N111" s="4"/>
      <c r="O111" s="4"/>
      <c r="P111" s="4"/>
      <c r="Q111" s="4"/>
      <c r="R111" s="4"/>
      <c r="S111" s="4"/>
      <c r="T111" s="4"/>
      <c r="U111" s="4"/>
      <c r="V111" s="4"/>
    </row>
    <row r="112" spans="1:22" ht="15.75" customHeight="1" x14ac:dyDescent="0.3">
      <c r="A112" s="4"/>
      <c r="B112" s="4"/>
      <c r="C112" s="4"/>
      <c r="D112" s="4"/>
      <c r="E112" s="4"/>
      <c r="F112" s="4"/>
      <c r="G112" s="4"/>
      <c r="H112" s="4"/>
      <c r="I112" s="4"/>
      <c r="J112" s="4"/>
      <c r="K112" s="4"/>
      <c r="L112" s="4"/>
      <c r="M112" s="4"/>
      <c r="N112" s="4"/>
      <c r="O112" s="4"/>
      <c r="P112" s="4"/>
      <c r="Q112" s="4"/>
      <c r="R112" s="4"/>
      <c r="S112" s="4"/>
      <c r="T112" s="4"/>
      <c r="U112" s="4"/>
      <c r="V112" s="4"/>
    </row>
    <row r="113" spans="1:22" ht="15.75" customHeight="1" x14ac:dyDescent="0.3">
      <c r="A113" s="4"/>
      <c r="B113" s="4"/>
      <c r="C113" s="4"/>
      <c r="D113" s="4"/>
      <c r="E113" s="4"/>
      <c r="F113" s="4"/>
      <c r="G113" s="4"/>
      <c r="H113" s="4"/>
      <c r="I113" s="4"/>
      <c r="J113" s="4"/>
      <c r="K113" s="4"/>
      <c r="L113" s="4"/>
      <c r="M113" s="4"/>
      <c r="N113" s="4"/>
      <c r="O113" s="4"/>
      <c r="P113" s="4"/>
      <c r="Q113" s="4"/>
      <c r="R113" s="4"/>
      <c r="S113" s="4"/>
      <c r="T113" s="4"/>
      <c r="U113" s="4"/>
      <c r="V113" s="4"/>
    </row>
    <row r="114" spans="1:22" ht="15.75" customHeight="1" x14ac:dyDescent="0.3">
      <c r="A114" s="4"/>
      <c r="B114" s="4"/>
      <c r="C114" s="4"/>
      <c r="D114" s="4"/>
      <c r="E114" s="4"/>
      <c r="F114" s="4"/>
      <c r="G114" s="4"/>
      <c r="H114" s="4"/>
      <c r="I114" s="4"/>
      <c r="J114" s="4"/>
      <c r="K114" s="4"/>
      <c r="L114" s="4"/>
      <c r="M114" s="4"/>
      <c r="N114" s="4"/>
      <c r="O114" s="4"/>
      <c r="P114" s="4"/>
      <c r="Q114" s="4"/>
      <c r="R114" s="4"/>
      <c r="S114" s="4"/>
      <c r="T114" s="4"/>
      <c r="U114" s="4"/>
      <c r="V114" s="4"/>
    </row>
    <row r="115" spans="1:22" ht="15.75" customHeight="1" x14ac:dyDescent="0.3">
      <c r="A115" s="4"/>
      <c r="B115" s="4"/>
      <c r="C115" s="4"/>
      <c r="D115" s="4"/>
      <c r="E115" s="4"/>
      <c r="F115" s="4"/>
      <c r="G115" s="4"/>
      <c r="H115" s="4"/>
      <c r="I115" s="4"/>
      <c r="J115" s="4"/>
      <c r="K115" s="4"/>
      <c r="L115" s="4"/>
      <c r="M115" s="4"/>
      <c r="N115" s="4"/>
      <c r="O115" s="4"/>
      <c r="P115" s="4"/>
      <c r="Q115" s="4"/>
      <c r="R115" s="4"/>
      <c r="S115" s="4"/>
      <c r="T115" s="4"/>
      <c r="U115" s="4"/>
      <c r="V115" s="4"/>
    </row>
    <row r="116" spans="1:22" ht="15.75" customHeight="1" x14ac:dyDescent="0.3">
      <c r="A116" s="4"/>
      <c r="B116" s="4"/>
      <c r="C116" s="4"/>
      <c r="D116" s="4"/>
      <c r="E116" s="4"/>
      <c r="F116" s="4"/>
      <c r="G116" s="4"/>
      <c r="H116" s="4"/>
      <c r="I116" s="4"/>
      <c r="J116" s="4"/>
      <c r="K116" s="4"/>
      <c r="L116" s="4"/>
      <c r="M116" s="4"/>
      <c r="N116" s="4"/>
      <c r="O116" s="4"/>
      <c r="P116" s="4"/>
      <c r="Q116" s="4"/>
      <c r="R116" s="4"/>
      <c r="S116" s="4"/>
      <c r="T116" s="4"/>
      <c r="U116" s="4"/>
      <c r="V116" s="4"/>
    </row>
    <row r="117" spans="1:22" ht="15.75" customHeight="1" x14ac:dyDescent="0.3">
      <c r="A117" s="4"/>
      <c r="B117" s="4"/>
      <c r="C117" s="4"/>
      <c r="D117" s="4"/>
      <c r="E117" s="4"/>
      <c r="F117" s="4"/>
      <c r="G117" s="4"/>
      <c r="H117" s="4"/>
      <c r="I117" s="4"/>
      <c r="J117" s="4"/>
      <c r="K117" s="4"/>
      <c r="L117" s="4"/>
      <c r="M117" s="4"/>
      <c r="N117" s="4"/>
      <c r="O117" s="4"/>
      <c r="P117" s="4"/>
      <c r="Q117" s="4"/>
      <c r="R117" s="4"/>
      <c r="S117" s="4"/>
      <c r="T117" s="4"/>
      <c r="U117" s="4"/>
      <c r="V117" s="4"/>
    </row>
    <row r="118" spans="1:22" ht="15.75" customHeight="1" x14ac:dyDescent="0.3">
      <c r="A118" s="4"/>
      <c r="B118" s="4"/>
      <c r="C118" s="4"/>
      <c r="D118" s="4"/>
      <c r="E118" s="4"/>
      <c r="F118" s="4"/>
      <c r="G118" s="4"/>
      <c r="H118" s="4"/>
      <c r="I118" s="4"/>
      <c r="J118" s="4"/>
      <c r="K118" s="4"/>
      <c r="L118" s="4"/>
      <c r="M118" s="4"/>
      <c r="N118" s="4"/>
      <c r="O118" s="4"/>
      <c r="P118" s="4"/>
      <c r="Q118" s="4"/>
      <c r="R118" s="4"/>
      <c r="S118" s="4"/>
      <c r="T118" s="4"/>
      <c r="U118" s="4"/>
      <c r="V118" s="4"/>
    </row>
    <row r="119" spans="1:22" ht="15.75" customHeight="1" x14ac:dyDescent="0.3">
      <c r="A119" s="4"/>
      <c r="B119" s="4"/>
      <c r="C119" s="4"/>
      <c r="D119" s="4"/>
      <c r="E119" s="4"/>
      <c r="F119" s="4"/>
      <c r="G119" s="4"/>
      <c r="H119" s="4"/>
      <c r="I119" s="4"/>
      <c r="J119" s="4"/>
      <c r="K119" s="4"/>
      <c r="L119" s="4"/>
      <c r="M119" s="4"/>
      <c r="N119" s="4"/>
      <c r="O119" s="4"/>
      <c r="P119" s="4"/>
      <c r="Q119" s="4"/>
      <c r="R119" s="4"/>
      <c r="S119" s="4"/>
      <c r="T119" s="4"/>
      <c r="U119" s="4"/>
      <c r="V119" s="4"/>
    </row>
    <row r="120" spans="1:22" ht="15.75" customHeight="1" x14ac:dyDescent="0.3">
      <c r="A120" s="4"/>
      <c r="B120" s="4"/>
      <c r="C120" s="4"/>
      <c r="D120" s="4"/>
      <c r="E120" s="4"/>
      <c r="F120" s="4"/>
      <c r="G120" s="4"/>
      <c r="H120" s="4"/>
      <c r="I120" s="4"/>
      <c r="J120" s="4"/>
      <c r="K120" s="4"/>
      <c r="L120" s="4"/>
      <c r="M120" s="4"/>
      <c r="N120" s="4"/>
      <c r="O120" s="4"/>
      <c r="P120" s="4"/>
      <c r="Q120" s="4"/>
      <c r="R120" s="4"/>
      <c r="S120" s="4"/>
      <c r="T120" s="4"/>
      <c r="U120" s="4"/>
      <c r="V120" s="4"/>
    </row>
    <row r="121" spans="1:22" ht="15.75" customHeight="1" x14ac:dyDescent="0.3">
      <c r="A121" s="4"/>
      <c r="B121" s="4"/>
      <c r="C121" s="4"/>
      <c r="D121" s="4"/>
      <c r="E121" s="4"/>
      <c r="F121" s="4"/>
      <c r="G121" s="4"/>
      <c r="H121" s="4"/>
      <c r="I121" s="4"/>
      <c r="J121" s="4"/>
      <c r="K121" s="4"/>
      <c r="L121" s="4"/>
      <c r="M121" s="4"/>
      <c r="N121" s="4"/>
      <c r="O121" s="4"/>
      <c r="P121" s="4"/>
      <c r="Q121" s="4"/>
      <c r="R121" s="4"/>
      <c r="S121" s="4"/>
      <c r="T121" s="4"/>
      <c r="U121" s="4"/>
      <c r="V121" s="4"/>
    </row>
    <row r="122" spans="1:22" ht="15.75" customHeight="1" x14ac:dyDescent="0.3">
      <c r="A122" s="4"/>
      <c r="B122" s="4"/>
      <c r="C122" s="4"/>
      <c r="D122" s="4"/>
      <c r="E122" s="4"/>
      <c r="F122" s="4"/>
      <c r="G122" s="4"/>
      <c r="H122" s="4"/>
      <c r="I122" s="4"/>
      <c r="J122" s="4"/>
      <c r="K122" s="4"/>
      <c r="L122" s="4"/>
      <c r="M122" s="4"/>
      <c r="N122" s="4"/>
      <c r="O122" s="4"/>
      <c r="P122" s="4"/>
      <c r="Q122" s="4"/>
      <c r="R122" s="4"/>
      <c r="S122" s="4"/>
      <c r="T122" s="4"/>
      <c r="U122" s="4"/>
      <c r="V122" s="4"/>
    </row>
    <row r="123" spans="1:22" ht="15.75" customHeight="1" x14ac:dyDescent="0.3">
      <c r="A123" s="4"/>
      <c r="B123" s="4"/>
      <c r="C123" s="4"/>
      <c r="D123" s="4"/>
      <c r="E123" s="4"/>
      <c r="F123" s="4"/>
      <c r="G123" s="4"/>
      <c r="H123" s="4"/>
      <c r="I123" s="4"/>
      <c r="J123" s="4"/>
      <c r="K123" s="4"/>
      <c r="L123" s="4"/>
      <c r="M123" s="4"/>
      <c r="N123" s="4"/>
      <c r="O123" s="4"/>
      <c r="P123" s="4"/>
      <c r="Q123" s="4"/>
      <c r="R123" s="4"/>
      <c r="S123" s="4"/>
      <c r="T123" s="4"/>
      <c r="U123" s="4"/>
      <c r="V123" s="4"/>
    </row>
    <row r="124" spans="1:22" ht="15.75" customHeight="1" x14ac:dyDescent="0.3">
      <c r="A124" s="4"/>
      <c r="B124" s="4"/>
      <c r="C124" s="4"/>
      <c r="D124" s="4"/>
      <c r="E124" s="4"/>
      <c r="F124" s="4"/>
      <c r="G124" s="4"/>
      <c r="H124" s="4"/>
      <c r="I124" s="4"/>
      <c r="J124" s="4"/>
      <c r="K124" s="4"/>
      <c r="L124" s="4"/>
      <c r="M124" s="4"/>
      <c r="N124" s="4"/>
      <c r="O124" s="4"/>
      <c r="P124" s="4"/>
      <c r="Q124" s="4"/>
      <c r="R124" s="4"/>
      <c r="S124" s="4"/>
      <c r="T124" s="4"/>
      <c r="U124" s="4"/>
      <c r="V124" s="4"/>
    </row>
    <row r="125" spans="1:22" ht="15.75" customHeight="1" x14ac:dyDescent="0.3">
      <c r="A125" s="4"/>
      <c r="B125" s="4"/>
      <c r="C125" s="4"/>
      <c r="D125" s="4"/>
      <c r="E125" s="4"/>
      <c r="F125" s="4"/>
      <c r="G125" s="4"/>
      <c r="H125" s="4"/>
      <c r="I125" s="4"/>
      <c r="J125" s="4"/>
      <c r="K125" s="4"/>
      <c r="L125" s="4"/>
      <c r="M125" s="4"/>
      <c r="N125" s="4"/>
      <c r="O125" s="4"/>
      <c r="P125" s="4"/>
      <c r="Q125" s="4"/>
      <c r="R125" s="4"/>
      <c r="S125" s="4"/>
      <c r="T125" s="4"/>
      <c r="U125" s="4"/>
      <c r="V125" s="4"/>
    </row>
    <row r="126" spans="1:22" ht="15.75" customHeight="1" x14ac:dyDescent="0.3">
      <c r="A126" s="4"/>
      <c r="B126" s="4"/>
      <c r="C126" s="4"/>
      <c r="D126" s="4"/>
      <c r="E126" s="4"/>
      <c r="F126" s="4"/>
      <c r="G126" s="4"/>
      <c r="H126" s="4"/>
      <c r="I126" s="4"/>
      <c r="J126" s="4"/>
      <c r="K126" s="4"/>
      <c r="L126" s="4"/>
      <c r="M126" s="4"/>
      <c r="N126" s="4"/>
      <c r="O126" s="4"/>
      <c r="P126" s="4"/>
      <c r="Q126" s="4"/>
      <c r="R126" s="4"/>
      <c r="S126" s="4"/>
      <c r="T126" s="4"/>
      <c r="U126" s="4"/>
      <c r="V126" s="4"/>
    </row>
    <row r="127" spans="1:22" ht="15.75" customHeight="1" x14ac:dyDescent="0.3">
      <c r="A127" s="4"/>
      <c r="B127" s="4"/>
      <c r="C127" s="4"/>
      <c r="D127" s="4"/>
      <c r="E127" s="4"/>
      <c r="F127" s="4"/>
      <c r="G127" s="4"/>
      <c r="H127" s="4"/>
      <c r="I127" s="4"/>
      <c r="J127" s="4"/>
      <c r="K127" s="4"/>
      <c r="L127" s="4"/>
      <c r="M127" s="4"/>
      <c r="N127" s="4"/>
      <c r="O127" s="4"/>
      <c r="P127" s="4"/>
      <c r="Q127" s="4"/>
      <c r="R127" s="4"/>
      <c r="S127" s="4"/>
      <c r="T127" s="4"/>
      <c r="U127" s="4"/>
      <c r="V127" s="4"/>
    </row>
    <row r="128" spans="1:22" ht="15.75" customHeight="1" x14ac:dyDescent="0.3">
      <c r="A128" s="4"/>
      <c r="B128" s="4"/>
      <c r="C128" s="4"/>
      <c r="D128" s="4"/>
      <c r="E128" s="4"/>
      <c r="F128" s="4"/>
      <c r="G128" s="4"/>
      <c r="H128" s="4"/>
      <c r="I128" s="4"/>
      <c r="J128" s="4"/>
      <c r="K128" s="4"/>
      <c r="L128" s="4"/>
      <c r="M128" s="4"/>
      <c r="N128" s="4"/>
      <c r="O128" s="4"/>
      <c r="P128" s="4"/>
      <c r="Q128" s="4"/>
      <c r="R128" s="4"/>
      <c r="S128" s="4"/>
      <c r="T128" s="4"/>
      <c r="U128" s="4"/>
      <c r="V128" s="4"/>
    </row>
    <row r="129" spans="1:22" ht="15.75" customHeight="1" x14ac:dyDescent="0.3">
      <c r="A129" s="4"/>
      <c r="B129" s="4"/>
      <c r="C129" s="4"/>
      <c r="D129" s="4"/>
      <c r="E129" s="4"/>
      <c r="F129" s="4"/>
      <c r="G129" s="4"/>
      <c r="H129" s="4"/>
      <c r="I129" s="4"/>
      <c r="J129" s="4"/>
      <c r="K129" s="4"/>
      <c r="L129" s="4"/>
      <c r="M129" s="4"/>
      <c r="N129" s="4"/>
      <c r="O129" s="4"/>
      <c r="P129" s="4"/>
      <c r="Q129" s="4"/>
      <c r="R129" s="4"/>
      <c r="S129" s="4"/>
      <c r="T129" s="4"/>
      <c r="U129" s="4"/>
      <c r="V129" s="4"/>
    </row>
    <row r="130" spans="1:22" ht="15.75" customHeight="1" x14ac:dyDescent="0.3">
      <c r="A130" s="4"/>
      <c r="B130" s="4"/>
      <c r="C130" s="4"/>
      <c r="D130" s="4"/>
      <c r="E130" s="4"/>
      <c r="F130" s="4"/>
      <c r="G130" s="4"/>
      <c r="H130" s="4"/>
      <c r="I130" s="4"/>
      <c r="J130" s="4"/>
      <c r="K130" s="4"/>
      <c r="L130" s="4"/>
      <c r="M130" s="4"/>
      <c r="N130" s="4"/>
      <c r="O130" s="4"/>
      <c r="P130" s="4"/>
      <c r="Q130" s="4"/>
      <c r="R130" s="4"/>
      <c r="S130" s="4"/>
      <c r="T130" s="4"/>
      <c r="U130" s="4"/>
      <c r="V130" s="4"/>
    </row>
    <row r="131" spans="1:22" ht="15.75" customHeight="1" x14ac:dyDescent="0.3">
      <c r="A131" s="4"/>
      <c r="B131" s="4"/>
      <c r="C131" s="4"/>
      <c r="D131" s="4"/>
      <c r="E131" s="4"/>
      <c r="F131" s="4"/>
      <c r="G131" s="4"/>
      <c r="H131" s="4"/>
      <c r="I131" s="4"/>
      <c r="J131" s="4"/>
      <c r="K131" s="4"/>
      <c r="L131" s="4"/>
      <c r="M131" s="4"/>
      <c r="N131" s="4"/>
      <c r="O131" s="4"/>
      <c r="P131" s="4"/>
      <c r="Q131" s="4"/>
      <c r="R131" s="4"/>
      <c r="S131" s="4"/>
      <c r="T131" s="4"/>
      <c r="U131" s="4"/>
      <c r="V131" s="4"/>
    </row>
    <row r="132" spans="1:22" ht="15.75" customHeight="1" x14ac:dyDescent="0.3">
      <c r="A132" s="4"/>
      <c r="B132" s="4"/>
      <c r="C132" s="4"/>
      <c r="D132" s="4"/>
      <c r="E132" s="4"/>
      <c r="F132" s="4"/>
      <c r="G132" s="4"/>
      <c r="H132" s="4"/>
      <c r="I132" s="4"/>
      <c r="J132" s="4"/>
      <c r="K132" s="4"/>
      <c r="L132" s="4"/>
      <c r="M132" s="4"/>
      <c r="N132" s="4"/>
      <c r="O132" s="4"/>
      <c r="P132" s="4"/>
      <c r="Q132" s="4"/>
      <c r="R132" s="4"/>
      <c r="S132" s="4"/>
      <c r="T132" s="4"/>
      <c r="U132" s="4"/>
      <c r="V132" s="4"/>
    </row>
    <row r="133" spans="1:22" ht="15.75" customHeight="1" x14ac:dyDescent="0.3">
      <c r="A133" s="4"/>
      <c r="B133" s="4"/>
      <c r="C133" s="4"/>
      <c r="D133" s="4"/>
      <c r="E133" s="4"/>
      <c r="F133" s="4"/>
      <c r="G133" s="4"/>
      <c r="H133" s="4"/>
      <c r="I133" s="4"/>
      <c r="J133" s="4"/>
      <c r="K133" s="4"/>
      <c r="L133" s="4"/>
      <c r="M133" s="4"/>
      <c r="N133" s="4"/>
      <c r="O133" s="4"/>
      <c r="P133" s="4"/>
      <c r="Q133" s="4"/>
      <c r="R133" s="4"/>
      <c r="S133" s="4"/>
      <c r="T133" s="4"/>
      <c r="U133" s="4"/>
      <c r="V133" s="4"/>
    </row>
    <row r="134" spans="1:22" ht="15.75" customHeight="1" x14ac:dyDescent="0.3">
      <c r="A134" s="4"/>
      <c r="B134" s="4"/>
      <c r="C134" s="4"/>
      <c r="D134" s="4"/>
      <c r="E134" s="4"/>
      <c r="F134" s="4"/>
      <c r="G134" s="4"/>
      <c r="H134" s="4"/>
      <c r="I134" s="4"/>
      <c r="J134" s="4"/>
      <c r="K134" s="4"/>
      <c r="L134" s="4"/>
      <c r="M134" s="4"/>
      <c r="N134" s="4"/>
      <c r="O134" s="4"/>
      <c r="P134" s="4"/>
      <c r="Q134" s="4"/>
      <c r="R134" s="4"/>
      <c r="S134" s="4"/>
      <c r="T134" s="4"/>
      <c r="U134" s="4"/>
      <c r="V134" s="4"/>
    </row>
    <row r="135" spans="1:22" ht="15.75" customHeight="1" x14ac:dyDescent="0.3">
      <c r="A135" s="4"/>
      <c r="B135" s="4"/>
      <c r="C135" s="4"/>
      <c r="D135" s="4"/>
      <c r="E135" s="4"/>
      <c r="F135" s="4"/>
      <c r="G135" s="4"/>
      <c r="H135" s="4"/>
      <c r="I135" s="4"/>
      <c r="J135" s="4"/>
      <c r="K135" s="4"/>
      <c r="L135" s="4"/>
      <c r="M135" s="4"/>
      <c r="N135" s="4"/>
      <c r="O135" s="4"/>
      <c r="P135" s="4"/>
      <c r="Q135" s="4"/>
      <c r="R135" s="4"/>
      <c r="S135" s="4"/>
      <c r="T135" s="4"/>
      <c r="U135" s="4"/>
      <c r="V135" s="4"/>
    </row>
    <row r="136" spans="1:22" ht="15.75" customHeight="1" x14ac:dyDescent="0.3">
      <c r="A136" s="4"/>
      <c r="B136" s="4"/>
      <c r="C136" s="4"/>
      <c r="D136" s="4"/>
      <c r="E136" s="4"/>
      <c r="F136" s="4"/>
      <c r="G136" s="4"/>
      <c r="H136" s="4"/>
      <c r="I136" s="4"/>
      <c r="J136" s="4"/>
      <c r="K136" s="4"/>
      <c r="L136" s="4"/>
      <c r="M136" s="4"/>
      <c r="N136" s="4"/>
      <c r="O136" s="4"/>
      <c r="P136" s="4"/>
      <c r="Q136" s="4"/>
      <c r="R136" s="4"/>
      <c r="S136" s="4"/>
      <c r="T136" s="4"/>
      <c r="U136" s="4"/>
      <c r="V136" s="4"/>
    </row>
    <row r="137" spans="1:22" ht="15.75" customHeight="1" x14ac:dyDescent="0.3">
      <c r="A137" s="4"/>
      <c r="B137" s="4"/>
      <c r="C137" s="4"/>
      <c r="D137" s="4"/>
      <c r="E137" s="4"/>
      <c r="F137" s="4"/>
      <c r="G137" s="4"/>
      <c r="H137" s="4"/>
      <c r="I137" s="4"/>
      <c r="J137" s="4"/>
      <c r="K137" s="4"/>
      <c r="L137" s="4"/>
      <c r="M137" s="4"/>
      <c r="N137" s="4"/>
      <c r="O137" s="4"/>
      <c r="P137" s="4"/>
      <c r="Q137" s="4"/>
      <c r="R137" s="4"/>
      <c r="S137" s="4"/>
      <c r="T137" s="4"/>
      <c r="U137" s="4"/>
      <c r="V137" s="4"/>
    </row>
    <row r="138" spans="1:22" ht="15.75" customHeight="1" x14ac:dyDescent="0.3">
      <c r="A138" s="4"/>
      <c r="B138" s="4"/>
      <c r="C138" s="4"/>
      <c r="D138" s="4"/>
      <c r="E138" s="4"/>
      <c r="F138" s="4"/>
      <c r="G138" s="4"/>
      <c r="H138" s="4"/>
      <c r="I138" s="4"/>
      <c r="J138" s="4"/>
      <c r="K138" s="4"/>
      <c r="L138" s="4"/>
      <c r="M138" s="4"/>
      <c r="N138" s="4"/>
      <c r="O138" s="4"/>
      <c r="P138" s="4"/>
      <c r="Q138" s="4"/>
      <c r="R138" s="4"/>
      <c r="S138" s="4"/>
      <c r="T138" s="4"/>
      <c r="U138" s="4"/>
      <c r="V138" s="4"/>
    </row>
    <row r="139" spans="1:22" ht="15.75" customHeight="1" x14ac:dyDescent="0.3">
      <c r="A139" s="4"/>
      <c r="B139" s="4"/>
      <c r="C139" s="4"/>
      <c r="D139" s="4"/>
      <c r="E139" s="4"/>
      <c r="F139" s="4"/>
      <c r="G139" s="4"/>
      <c r="H139" s="4"/>
      <c r="I139" s="4"/>
      <c r="J139" s="4"/>
      <c r="K139" s="4"/>
      <c r="L139" s="4"/>
      <c r="M139" s="4"/>
      <c r="N139" s="4"/>
      <c r="O139" s="4"/>
      <c r="P139" s="4"/>
      <c r="Q139" s="4"/>
      <c r="R139" s="4"/>
      <c r="S139" s="4"/>
      <c r="T139" s="4"/>
      <c r="U139" s="4"/>
      <c r="V139" s="4"/>
    </row>
    <row r="140" spans="1:22" ht="15.75" customHeight="1" x14ac:dyDescent="0.3">
      <c r="A140" s="4"/>
      <c r="B140" s="4"/>
      <c r="C140" s="4"/>
      <c r="D140" s="4"/>
      <c r="E140" s="4"/>
      <c r="F140" s="4"/>
      <c r="G140" s="4"/>
      <c r="H140" s="4"/>
      <c r="I140" s="4"/>
      <c r="J140" s="4"/>
      <c r="K140" s="4"/>
      <c r="L140" s="4"/>
      <c r="M140" s="4"/>
      <c r="N140" s="4"/>
      <c r="O140" s="4"/>
      <c r="P140" s="4"/>
      <c r="Q140" s="4"/>
      <c r="R140" s="4"/>
      <c r="S140" s="4"/>
      <c r="T140" s="4"/>
      <c r="U140" s="4"/>
      <c r="V140" s="4"/>
    </row>
    <row r="141" spans="1:22" ht="15.75" customHeight="1" x14ac:dyDescent="0.3">
      <c r="A141" s="4"/>
      <c r="B141" s="4"/>
      <c r="C141" s="4"/>
      <c r="D141" s="4"/>
      <c r="E141" s="4"/>
      <c r="F141" s="4"/>
      <c r="G141" s="4"/>
      <c r="H141" s="4"/>
      <c r="I141" s="4"/>
      <c r="J141" s="4"/>
      <c r="K141" s="4"/>
      <c r="L141" s="4"/>
      <c r="M141" s="4"/>
      <c r="N141" s="4"/>
      <c r="O141" s="4"/>
      <c r="P141" s="4"/>
      <c r="Q141" s="4"/>
      <c r="R141" s="4"/>
      <c r="S141" s="4"/>
      <c r="T141" s="4"/>
      <c r="U141" s="4"/>
      <c r="V141" s="4"/>
    </row>
    <row r="142" spans="1:22" ht="15.75" customHeight="1" x14ac:dyDescent="0.3">
      <c r="A142" s="4"/>
      <c r="B142" s="4"/>
      <c r="C142" s="4"/>
      <c r="D142" s="4"/>
      <c r="E142" s="4"/>
      <c r="F142" s="4"/>
      <c r="G142" s="4"/>
      <c r="H142" s="4"/>
      <c r="I142" s="4"/>
      <c r="J142" s="4"/>
      <c r="K142" s="4"/>
      <c r="L142" s="4"/>
      <c r="M142" s="4"/>
      <c r="N142" s="4"/>
      <c r="O142" s="4"/>
      <c r="P142" s="4"/>
      <c r="Q142" s="4"/>
      <c r="R142" s="4"/>
      <c r="S142" s="4"/>
      <c r="T142" s="4"/>
      <c r="U142" s="4"/>
      <c r="V142" s="4"/>
    </row>
    <row r="143" spans="1:22" ht="15.75" customHeight="1" x14ac:dyDescent="0.3">
      <c r="A143" s="4"/>
      <c r="B143" s="4"/>
      <c r="C143" s="4"/>
      <c r="D143" s="4"/>
      <c r="E143" s="4"/>
      <c r="F143" s="4"/>
      <c r="G143" s="4"/>
      <c r="H143" s="4"/>
      <c r="I143" s="4"/>
      <c r="J143" s="4"/>
      <c r="K143" s="4"/>
      <c r="L143" s="4"/>
      <c r="M143" s="4"/>
      <c r="N143" s="4"/>
      <c r="O143" s="4"/>
      <c r="P143" s="4"/>
      <c r="Q143" s="4"/>
      <c r="R143" s="4"/>
      <c r="S143" s="4"/>
      <c r="T143" s="4"/>
      <c r="U143" s="4"/>
      <c r="V143" s="4"/>
    </row>
    <row r="144" spans="1:22" ht="15.75" customHeight="1" x14ac:dyDescent="0.3">
      <c r="A144" s="4"/>
      <c r="B144" s="4"/>
      <c r="C144" s="4"/>
      <c r="D144" s="4"/>
      <c r="E144" s="4"/>
      <c r="F144" s="4"/>
      <c r="G144" s="4"/>
      <c r="H144" s="4"/>
      <c r="I144" s="4"/>
      <c r="J144" s="4"/>
      <c r="K144" s="4"/>
      <c r="L144" s="4"/>
      <c r="M144" s="4"/>
      <c r="N144" s="4"/>
      <c r="O144" s="4"/>
      <c r="P144" s="4"/>
      <c r="Q144" s="4"/>
      <c r="R144" s="4"/>
      <c r="S144" s="4"/>
      <c r="T144" s="4"/>
      <c r="U144" s="4"/>
      <c r="V144" s="4"/>
    </row>
    <row r="145" spans="1:22" ht="15.75" customHeight="1" x14ac:dyDescent="0.3">
      <c r="A145" s="4"/>
      <c r="B145" s="4"/>
      <c r="C145" s="4"/>
      <c r="D145" s="4"/>
      <c r="E145" s="4"/>
      <c r="F145" s="4"/>
      <c r="G145" s="4"/>
      <c r="H145" s="4"/>
      <c r="I145" s="4"/>
      <c r="J145" s="4"/>
      <c r="K145" s="4"/>
      <c r="L145" s="4"/>
      <c r="M145" s="4"/>
      <c r="N145" s="4"/>
      <c r="O145" s="4"/>
      <c r="P145" s="4"/>
      <c r="Q145" s="4"/>
      <c r="R145" s="4"/>
      <c r="S145" s="4"/>
      <c r="T145" s="4"/>
      <c r="U145" s="4"/>
      <c r="V145" s="4"/>
    </row>
    <row r="146" spans="1:22" ht="15.75" customHeight="1" x14ac:dyDescent="0.3">
      <c r="A146" s="4"/>
      <c r="B146" s="4"/>
      <c r="C146" s="4"/>
      <c r="D146" s="4"/>
      <c r="E146" s="4"/>
      <c r="F146" s="4"/>
      <c r="G146" s="4"/>
      <c r="H146" s="4"/>
      <c r="I146" s="4"/>
      <c r="J146" s="4"/>
      <c r="K146" s="4"/>
      <c r="L146" s="4"/>
      <c r="M146" s="4"/>
      <c r="N146" s="4"/>
      <c r="O146" s="4"/>
      <c r="P146" s="4"/>
      <c r="Q146" s="4"/>
      <c r="R146" s="4"/>
      <c r="S146" s="4"/>
      <c r="T146" s="4"/>
      <c r="U146" s="4"/>
      <c r="V146" s="4"/>
    </row>
    <row r="147" spans="1:22" ht="15.75" customHeight="1" x14ac:dyDescent="0.3">
      <c r="A147" s="4"/>
      <c r="B147" s="4"/>
      <c r="C147" s="4"/>
      <c r="D147" s="4"/>
      <c r="E147" s="4"/>
      <c r="F147" s="4"/>
      <c r="G147" s="4"/>
      <c r="H147" s="4"/>
      <c r="I147" s="4"/>
      <c r="J147" s="4"/>
      <c r="K147" s="4"/>
      <c r="L147" s="4"/>
      <c r="M147" s="4"/>
      <c r="N147" s="4"/>
      <c r="O147" s="4"/>
      <c r="P147" s="4"/>
      <c r="Q147" s="4"/>
      <c r="R147" s="4"/>
      <c r="S147" s="4"/>
      <c r="T147" s="4"/>
      <c r="U147" s="4"/>
      <c r="V147" s="4"/>
    </row>
    <row r="148" spans="1:22" ht="15.75" customHeight="1" x14ac:dyDescent="0.3">
      <c r="A148" s="4"/>
      <c r="B148" s="4"/>
      <c r="C148" s="4"/>
      <c r="D148" s="4"/>
      <c r="E148" s="4"/>
      <c r="F148" s="4"/>
      <c r="G148" s="4"/>
      <c r="H148" s="4"/>
      <c r="I148" s="4"/>
      <c r="J148" s="4"/>
      <c r="K148" s="4"/>
      <c r="L148" s="4"/>
      <c r="M148" s="4"/>
      <c r="N148" s="4"/>
      <c r="O148" s="4"/>
      <c r="P148" s="4"/>
      <c r="Q148" s="4"/>
      <c r="R148" s="4"/>
      <c r="S148" s="4"/>
      <c r="T148" s="4"/>
      <c r="U148" s="4"/>
      <c r="V148" s="4"/>
    </row>
    <row r="149" spans="1:22" ht="15.75" customHeight="1" x14ac:dyDescent="0.3">
      <c r="A149" s="4"/>
      <c r="B149" s="4"/>
      <c r="C149" s="4"/>
      <c r="D149" s="4"/>
      <c r="E149" s="4"/>
      <c r="F149" s="4"/>
      <c r="G149" s="4"/>
      <c r="H149" s="4"/>
      <c r="I149" s="4"/>
      <c r="J149" s="4"/>
      <c r="K149" s="4"/>
      <c r="L149" s="4"/>
      <c r="M149" s="4"/>
      <c r="N149" s="4"/>
      <c r="O149" s="4"/>
      <c r="P149" s="4"/>
      <c r="Q149" s="4"/>
      <c r="R149" s="4"/>
      <c r="S149" s="4"/>
      <c r="T149" s="4"/>
      <c r="U149" s="4"/>
      <c r="V149" s="4"/>
    </row>
    <row r="150" spans="1:22" ht="15.75" customHeight="1" x14ac:dyDescent="0.3">
      <c r="A150" s="4"/>
      <c r="B150" s="4"/>
      <c r="C150" s="4"/>
      <c r="D150" s="4"/>
      <c r="E150" s="4"/>
      <c r="F150" s="4"/>
      <c r="G150" s="4"/>
      <c r="H150" s="4"/>
      <c r="I150" s="4"/>
      <c r="J150" s="4"/>
      <c r="K150" s="4"/>
      <c r="L150" s="4"/>
      <c r="M150" s="4"/>
      <c r="N150" s="4"/>
      <c r="O150" s="4"/>
      <c r="P150" s="4"/>
      <c r="Q150" s="4"/>
      <c r="R150" s="4"/>
      <c r="S150" s="4"/>
      <c r="T150" s="4"/>
      <c r="U150" s="4"/>
      <c r="V150" s="4"/>
    </row>
    <row r="151" spans="1:22" ht="15.75" customHeight="1" x14ac:dyDescent="0.3">
      <c r="A151" s="4"/>
      <c r="B151" s="4"/>
      <c r="C151" s="4"/>
      <c r="D151" s="4"/>
      <c r="E151" s="4"/>
      <c r="F151" s="4"/>
      <c r="G151" s="4"/>
      <c r="H151" s="4"/>
      <c r="I151" s="4"/>
      <c r="J151" s="4"/>
      <c r="K151" s="4"/>
      <c r="L151" s="4"/>
      <c r="M151" s="4"/>
      <c r="N151" s="4"/>
      <c r="O151" s="4"/>
      <c r="P151" s="4"/>
      <c r="Q151" s="4"/>
      <c r="R151" s="4"/>
      <c r="S151" s="4"/>
      <c r="T151" s="4"/>
      <c r="U151" s="4"/>
      <c r="V151" s="4"/>
    </row>
    <row r="152" spans="1:22" ht="15.75" customHeight="1" x14ac:dyDescent="0.3">
      <c r="A152" s="4"/>
      <c r="B152" s="4"/>
      <c r="C152" s="4"/>
      <c r="D152" s="4"/>
      <c r="E152" s="4"/>
      <c r="F152" s="4"/>
      <c r="G152" s="4"/>
      <c r="H152" s="4"/>
      <c r="I152" s="4"/>
      <c r="J152" s="4"/>
      <c r="K152" s="4"/>
      <c r="L152" s="4"/>
      <c r="M152" s="4"/>
      <c r="N152" s="4"/>
      <c r="O152" s="4"/>
      <c r="P152" s="4"/>
      <c r="Q152" s="4"/>
      <c r="R152" s="4"/>
      <c r="S152" s="4"/>
      <c r="T152" s="4"/>
      <c r="U152" s="4"/>
      <c r="V152" s="4"/>
    </row>
    <row r="153" spans="1:22" ht="15.75" customHeight="1" x14ac:dyDescent="0.3">
      <c r="A153" s="4"/>
      <c r="B153" s="4"/>
      <c r="C153" s="4"/>
      <c r="D153" s="4"/>
      <c r="E153" s="4"/>
      <c r="F153" s="4"/>
      <c r="G153" s="4"/>
      <c r="H153" s="4"/>
      <c r="I153" s="4"/>
      <c r="J153" s="4"/>
      <c r="K153" s="4"/>
      <c r="L153" s="4"/>
      <c r="M153" s="4"/>
      <c r="N153" s="4"/>
      <c r="O153" s="4"/>
      <c r="P153" s="4"/>
      <c r="Q153" s="4"/>
      <c r="R153" s="4"/>
      <c r="S153" s="4"/>
      <c r="T153" s="4"/>
      <c r="U153" s="4"/>
      <c r="V153" s="4"/>
    </row>
    <row r="154" spans="1:22" ht="15.75" customHeight="1" x14ac:dyDescent="0.3">
      <c r="A154" s="4"/>
      <c r="B154" s="4"/>
      <c r="C154" s="4"/>
      <c r="D154" s="4"/>
      <c r="E154" s="4"/>
      <c r="F154" s="4"/>
      <c r="G154" s="4"/>
      <c r="H154" s="4"/>
      <c r="I154" s="4"/>
      <c r="J154" s="4"/>
      <c r="K154" s="4"/>
      <c r="L154" s="4"/>
      <c r="M154" s="4"/>
      <c r="N154" s="4"/>
      <c r="O154" s="4"/>
      <c r="P154" s="4"/>
      <c r="Q154" s="4"/>
      <c r="R154" s="4"/>
      <c r="S154" s="4"/>
      <c r="T154" s="4"/>
      <c r="U154" s="4"/>
      <c r="V154" s="4"/>
    </row>
    <row r="155" spans="1:22" ht="15.75" customHeight="1" x14ac:dyDescent="0.3">
      <c r="A155" s="4"/>
      <c r="B155" s="4"/>
      <c r="C155" s="4"/>
      <c r="D155" s="4"/>
      <c r="E155" s="4"/>
      <c r="F155" s="4"/>
      <c r="G155" s="4"/>
      <c r="H155" s="4"/>
      <c r="I155" s="4"/>
      <c r="J155" s="4"/>
      <c r="K155" s="4"/>
      <c r="L155" s="4"/>
      <c r="M155" s="4"/>
      <c r="N155" s="4"/>
      <c r="O155" s="4"/>
      <c r="P155" s="4"/>
      <c r="Q155" s="4"/>
      <c r="R155" s="4"/>
      <c r="S155" s="4"/>
      <c r="T155" s="4"/>
      <c r="U155" s="4"/>
      <c r="V155" s="4"/>
    </row>
    <row r="156" spans="1:22" ht="15.75" customHeight="1" x14ac:dyDescent="0.3">
      <c r="A156" s="4"/>
      <c r="B156" s="4"/>
      <c r="C156" s="4"/>
      <c r="D156" s="4"/>
      <c r="E156" s="4"/>
      <c r="F156" s="4"/>
      <c r="G156" s="4"/>
      <c r="H156" s="4"/>
      <c r="I156" s="4"/>
      <c r="J156" s="4"/>
      <c r="K156" s="4"/>
      <c r="L156" s="4"/>
      <c r="M156" s="4"/>
      <c r="N156" s="4"/>
      <c r="O156" s="4"/>
      <c r="P156" s="4"/>
      <c r="Q156" s="4"/>
      <c r="R156" s="4"/>
      <c r="S156" s="4"/>
      <c r="T156" s="4"/>
      <c r="U156" s="4"/>
      <c r="V156" s="4"/>
    </row>
    <row r="157" spans="1:22" ht="15.75" customHeight="1" x14ac:dyDescent="0.3">
      <c r="A157" s="4"/>
      <c r="B157" s="4"/>
      <c r="C157" s="4"/>
      <c r="D157" s="4"/>
      <c r="E157" s="4"/>
      <c r="F157" s="4"/>
      <c r="G157" s="4"/>
      <c r="H157" s="4"/>
      <c r="I157" s="4"/>
      <c r="J157" s="4"/>
      <c r="K157" s="4"/>
      <c r="L157" s="4"/>
      <c r="M157" s="4"/>
      <c r="N157" s="4"/>
      <c r="O157" s="4"/>
      <c r="P157" s="4"/>
      <c r="Q157" s="4"/>
      <c r="R157" s="4"/>
      <c r="S157" s="4"/>
      <c r="T157" s="4"/>
      <c r="U157" s="4"/>
      <c r="V157" s="4"/>
    </row>
    <row r="158" spans="1:22" ht="15.75" customHeight="1" x14ac:dyDescent="0.3">
      <c r="A158" s="4"/>
      <c r="B158" s="4"/>
      <c r="C158" s="4"/>
      <c r="D158" s="4"/>
      <c r="E158" s="4"/>
      <c r="F158" s="4"/>
      <c r="G158" s="4"/>
      <c r="H158" s="4"/>
      <c r="I158" s="4"/>
      <c r="J158" s="4"/>
      <c r="K158" s="4"/>
      <c r="L158" s="4"/>
      <c r="M158" s="4"/>
      <c r="N158" s="4"/>
      <c r="O158" s="4"/>
      <c r="P158" s="4"/>
      <c r="Q158" s="4"/>
      <c r="R158" s="4"/>
      <c r="S158" s="4"/>
      <c r="T158" s="4"/>
      <c r="U158" s="4"/>
      <c r="V158" s="4"/>
    </row>
    <row r="159" spans="1:22" ht="15.75" customHeight="1" x14ac:dyDescent="0.3">
      <c r="A159" s="4"/>
      <c r="B159" s="4"/>
      <c r="C159" s="4"/>
      <c r="D159" s="4"/>
      <c r="E159" s="4"/>
      <c r="F159" s="4"/>
      <c r="G159" s="4"/>
      <c r="H159" s="4"/>
      <c r="I159" s="4"/>
      <c r="J159" s="4"/>
      <c r="K159" s="4"/>
      <c r="L159" s="4"/>
      <c r="M159" s="4"/>
      <c r="N159" s="4"/>
      <c r="O159" s="4"/>
      <c r="P159" s="4"/>
      <c r="Q159" s="4"/>
      <c r="R159" s="4"/>
      <c r="S159" s="4"/>
      <c r="T159" s="4"/>
      <c r="U159" s="4"/>
      <c r="V159" s="4"/>
    </row>
    <row r="160" spans="1:22" ht="15.75" customHeight="1" x14ac:dyDescent="0.3">
      <c r="A160" s="4"/>
      <c r="B160" s="4"/>
      <c r="C160" s="4"/>
      <c r="D160" s="4"/>
      <c r="E160" s="4"/>
      <c r="F160" s="4"/>
      <c r="G160" s="4"/>
      <c r="H160" s="4"/>
      <c r="I160" s="4"/>
      <c r="J160" s="4"/>
      <c r="K160" s="4"/>
      <c r="L160" s="4"/>
      <c r="M160" s="4"/>
      <c r="N160" s="4"/>
      <c r="O160" s="4"/>
      <c r="P160" s="4"/>
      <c r="Q160" s="4"/>
      <c r="R160" s="4"/>
      <c r="S160" s="4"/>
      <c r="T160" s="4"/>
      <c r="U160" s="4"/>
      <c r="V160" s="4"/>
    </row>
    <row r="161" spans="1:22" ht="15.75" customHeight="1" x14ac:dyDescent="0.3">
      <c r="A161" s="4"/>
      <c r="B161" s="4"/>
      <c r="C161" s="4"/>
      <c r="D161" s="4"/>
      <c r="E161" s="4"/>
      <c r="F161" s="4"/>
      <c r="G161" s="4"/>
      <c r="H161" s="4"/>
      <c r="I161" s="4"/>
      <c r="J161" s="4"/>
      <c r="K161" s="4"/>
      <c r="L161" s="4"/>
      <c r="M161" s="4"/>
      <c r="N161" s="4"/>
      <c r="O161" s="4"/>
      <c r="P161" s="4"/>
      <c r="Q161" s="4"/>
      <c r="R161" s="4"/>
      <c r="S161" s="4"/>
      <c r="T161" s="4"/>
      <c r="U161" s="4"/>
      <c r="V161" s="4"/>
    </row>
    <row r="162" spans="1:22" ht="15.75" customHeight="1" x14ac:dyDescent="0.3">
      <c r="A162" s="4"/>
      <c r="B162" s="4"/>
      <c r="C162" s="4"/>
      <c r="D162" s="4"/>
      <c r="E162" s="4"/>
      <c r="F162" s="4"/>
      <c r="G162" s="4"/>
      <c r="H162" s="4"/>
      <c r="I162" s="4"/>
      <c r="J162" s="4"/>
      <c r="K162" s="4"/>
      <c r="L162" s="4"/>
      <c r="M162" s="4"/>
      <c r="N162" s="4"/>
      <c r="O162" s="4"/>
      <c r="P162" s="4"/>
      <c r="Q162" s="4"/>
      <c r="R162" s="4"/>
      <c r="S162" s="4"/>
      <c r="T162" s="4"/>
      <c r="U162" s="4"/>
      <c r="V162" s="4"/>
    </row>
    <row r="163" spans="1:22" ht="15.75" customHeight="1" x14ac:dyDescent="0.3">
      <c r="A163" s="4"/>
      <c r="B163" s="4"/>
      <c r="C163" s="4"/>
      <c r="D163" s="4"/>
      <c r="E163" s="4"/>
      <c r="F163" s="4"/>
      <c r="G163" s="4"/>
      <c r="H163" s="4"/>
      <c r="I163" s="4"/>
      <c r="J163" s="4"/>
      <c r="K163" s="4"/>
      <c r="L163" s="4"/>
      <c r="M163" s="4"/>
      <c r="N163" s="4"/>
      <c r="O163" s="4"/>
      <c r="P163" s="4"/>
      <c r="Q163" s="4"/>
      <c r="R163" s="4"/>
      <c r="S163" s="4"/>
      <c r="T163" s="4"/>
      <c r="U163" s="4"/>
      <c r="V163" s="4"/>
    </row>
    <row r="164" spans="1:22" ht="15.75" customHeight="1" x14ac:dyDescent="0.3">
      <c r="A164" s="4"/>
      <c r="B164" s="4"/>
      <c r="C164" s="4"/>
      <c r="D164" s="4"/>
      <c r="E164" s="4"/>
      <c r="F164" s="4"/>
      <c r="G164" s="4"/>
      <c r="H164" s="4"/>
      <c r="I164" s="4"/>
      <c r="J164" s="4"/>
      <c r="K164" s="4"/>
      <c r="L164" s="4"/>
      <c r="M164" s="4"/>
      <c r="N164" s="4"/>
      <c r="O164" s="4"/>
      <c r="P164" s="4"/>
      <c r="Q164" s="4"/>
      <c r="R164" s="4"/>
      <c r="S164" s="4"/>
      <c r="T164" s="4"/>
      <c r="U164" s="4"/>
      <c r="V164" s="4"/>
    </row>
    <row r="165" spans="1:22" ht="15.75" customHeight="1" x14ac:dyDescent="0.3">
      <c r="A165" s="4"/>
      <c r="B165" s="4"/>
      <c r="C165" s="4"/>
      <c r="D165" s="4"/>
      <c r="E165" s="4"/>
      <c r="F165" s="4"/>
      <c r="G165" s="4"/>
      <c r="H165" s="4"/>
      <c r="I165" s="4"/>
      <c r="J165" s="4"/>
      <c r="K165" s="4"/>
      <c r="L165" s="4"/>
      <c r="M165" s="4"/>
      <c r="N165" s="4"/>
      <c r="O165" s="4"/>
      <c r="P165" s="4"/>
      <c r="Q165" s="4"/>
      <c r="R165" s="4"/>
      <c r="S165" s="4"/>
      <c r="T165" s="4"/>
      <c r="U165" s="4"/>
      <c r="V165" s="4"/>
    </row>
    <row r="166" spans="1:22" ht="15.75" customHeight="1" x14ac:dyDescent="0.3">
      <c r="A166" s="4"/>
      <c r="B166" s="4"/>
      <c r="C166" s="4"/>
      <c r="D166" s="4"/>
      <c r="E166" s="4"/>
      <c r="F166" s="4"/>
      <c r="G166" s="4"/>
      <c r="H166" s="4"/>
      <c r="I166" s="4"/>
      <c r="J166" s="4"/>
      <c r="K166" s="4"/>
      <c r="L166" s="4"/>
      <c r="M166" s="4"/>
      <c r="N166" s="4"/>
      <c r="O166" s="4"/>
      <c r="P166" s="4"/>
      <c r="Q166" s="4"/>
      <c r="R166" s="4"/>
      <c r="S166" s="4"/>
      <c r="T166" s="4"/>
      <c r="U166" s="4"/>
      <c r="V166" s="4"/>
    </row>
    <row r="167" spans="1:22" ht="15.75" customHeight="1" x14ac:dyDescent="0.3">
      <c r="A167" s="4"/>
      <c r="B167" s="4"/>
      <c r="C167" s="4"/>
      <c r="D167" s="4"/>
      <c r="E167" s="4"/>
      <c r="F167" s="4"/>
      <c r="G167" s="4"/>
      <c r="H167" s="4"/>
      <c r="I167" s="4"/>
      <c r="J167" s="4"/>
      <c r="K167" s="4"/>
      <c r="L167" s="4"/>
      <c r="M167" s="4"/>
      <c r="N167" s="4"/>
      <c r="O167" s="4"/>
      <c r="P167" s="4"/>
      <c r="Q167" s="4"/>
      <c r="R167" s="4"/>
      <c r="S167" s="4"/>
      <c r="T167" s="4"/>
      <c r="U167" s="4"/>
      <c r="V167" s="4"/>
    </row>
    <row r="168" spans="1:22" ht="15.75" customHeight="1" x14ac:dyDescent="0.3">
      <c r="A168" s="4"/>
      <c r="B168" s="4"/>
      <c r="C168" s="4"/>
      <c r="D168" s="4"/>
      <c r="E168" s="4"/>
      <c r="F168" s="4"/>
      <c r="G168" s="4"/>
      <c r="H168" s="4"/>
      <c r="I168" s="4"/>
      <c r="J168" s="4"/>
      <c r="K168" s="4"/>
      <c r="L168" s="4"/>
      <c r="M168" s="4"/>
      <c r="N168" s="4"/>
      <c r="O168" s="4"/>
      <c r="P168" s="4"/>
      <c r="Q168" s="4"/>
      <c r="R168" s="4"/>
      <c r="S168" s="4"/>
      <c r="T168" s="4"/>
      <c r="U168" s="4"/>
      <c r="V168" s="4"/>
    </row>
    <row r="169" spans="1:22" ht="15.75" customHeight="1" x14ac:dyDescent="0.3">
      <c r="A169" s="4"/>
      <c r="B169" s="4"/>
      <c r="C169" s="4"/>
      <c r="D169" s="4"/>
      <c r="E169" s="4"/>
      <c r="F169" s="4"/>
      <c r="G169" s="4"/>
      <c r="H169" s="4"/>
      <c r="I169" s="4"/>
      <c r="J169" s="4"/>
      <c r="K169" s="4"/>
      <c r="L169" s="4"/>
      <c r="M169" s="4"/>
      <c r="N169" s="4"/>
      <c r="O169" s="4"/>
      <c r="P169" s="4"/>
      <c r="Q169" s="4"/>
      <c r="R169" s="4"/>
      <c r="S169" s="4"/>
      <c r="T169" s="4"/>
      <c r="U169" s="4"/>
      <c r="V169" s="4"/>
    </row>
    <row r="170" spans="1:22" ht="15.75" customHeight="1" x14ac:dyDescent="0.3">
      <c r="A170" s="4"/>
      <c r="B170" s="4"/>
      <c r="C170" s="4"/>
      <c r="D170" s="4"/>
      <c r="E170" s="4"/>
      <c r="F170" s="4"/>
      <c r="G170" s="4"/>
      <c r="H170" s="4"/>
      <c r="I170" s="4"/>
      <c r="J170" s="4"/>
      <c r="K170" s="4"/>
      <c r="L170" s="4"/>
      <c r="M170" s="4"/>
      <c r="N170" s="4"/>
      <c r="O170" s="4"/>
      <c r="P170" s="4"/>
      <c r="Q170" s="4"/>
      <c r="R170" s="4"/>
      <c r="S170" s="4"/>
      <c r="T170" s="4"/>
      <c r="U170" s="4"/>
      <c r="V170" s="4"/>
    </row>
    <row r="171" spans="1:22" ht="15.75" customHeight="1" x14ac:dyDescent="0.3">
      <c r="A171" s="4"/>
      <c r="B171" s="4"/>
      <c r="C171" s="4"/>
      <c r="D171" s="4"/>
      <c r="E171" s="4"/>
      <c r="F171" s="4"/>
      <c r="G171" s="4"/>
      <c r="H171" s="4"/>
      <c r="I171" s="4"/>
      <c r="J171" s="4"/>
      <c r="K171" s="4"/>
      <c r="L171" s="4"/>
      <c r="M171" s="4"/>
      <c r="N171" s="4"/>
      <c r="O171" s="4"/>
      <c r="P171" s="4"/>
      <c r="Q171" s="4"/>
      <c r="R171" s="4"/>
      <c r="S171" s="4"/>
      <c r="T171" s="4"/>
      <c r="U171" s="4"/>
      <c r="V171" s="4"/>
    </row>
    <row r="172" spans="1:22" ht="15.75" customHeight="1" x14ac:dyDescent="0.3">
      <c r="A172" s="4"/>
      <c r="B172" s="4"/>
      <c r="C172" s="4"/>
      <c r="D172" s="4"/>
      <c r="E172" s="4"/>
      <c r="F172" s="4"/>
      <c r="G172" s="4"/>
      <c r="H172" s="4"/>
      <c r="I172" s="4"/>
      <c r="J172" s="4"/>
      <c r="K172" s="4"/>
      <c r="L172" s="4"/>
      <c r="M172" s="4"/>
      <c r="N172" s="4"/>
      <c r="O172" s="4"/>
      <c r="P172" s="4"/>
      <c r="Q172" s="4"/>
      <c r="R172" s="4"/>
      <c r="S172" s="4"/>
      <c r="T172" s="4"/>
      <c r="U172" s="4"/>
      <c r="V172" s="4"/>
    </row>
    <row r="173" spans="1:22" ht="15.75" customHeight="1" x14ac:dyDescent="0.3">
      <c r="A173" s="4"/>
      <c r="B173" s="4"/>
      <c r="C173" s="4"/>
      <c r="D173" s="4"/>
      <c r="E173" s="4"/>
      <c r="F173" s="4"/>
      <c r="G173" s="4"/>
      <c r="H173" s="4"/>
      <c r="I173" s="4"/>
      <c r="J173" s="4"/>
      <c r="K173" s="4"/>
      <c r="L173" s="4"/>
      <c r="M173" s="4"/>
      <c r="N173" s="4"/>
      <c r="O173" s="4"/>
      <c r="P173" s="4"/>
      <c r="Q173" s="4"/>
      <c r="R173" s="4"/>
      <c r="S173" s="4"/>
      <c r="T173" s="4"/>
      <c r="U173" s="4"/>
      <c r="V173" s="4"/>
    </row>
    <row r="174" spans="1:22" ht="15.75" customHeight="1" x14ac:dyDescent="0.3">
      <c r="A174" s="4"/>
      <c r="B174" s="4"/>
      <c r="C174" s="4"/>
      <c r="D174" s="4"/>
      <c r="E174" s="4"/>
      <c r="F174" s="4"/>
      <c r="G174" s="4"/>
      <c r="H174" s="4"/>
      <c r="I174" s="4"/>
      <c r="J174" s="4"/>
      <c r="K174" s="4"/>
      <c r="L174" s="4"/>
      <c r="M174" s="4"/>
      <c r="N174" s="4"/>
      <c r="O174" s="4"/>
      <c r="P174" s="4"/>
      <c r="Q174" s="4"/>
      <c r="R174" s="4"/>
      <c r="S174" s="4"/>
      <c r="T174" s="4"/>
      <c r="U174" s="4"/>
      <c r="V174" s="4"/>
    </row>
    <row r="175" spans="1:22" ht="15.75" customHeight="1" x14ac:dyDescent="0.3">
      <c r="A175" s="4"/>
      <c r="B175" s="4"/>
      <c r="C175" s="4"/>
      <c r="D175" s="4"/>
      <c r="E175" s="4"/>
      <c r="F175" s="4"/>
      <c r="G175" s="4"/>
      <c r="H175" s="4"/>
      <c r="I175" s="4"/>
      <c r="J175" s="4"/>
      <c r="K175" s="4"/>
      <c r="L175" s="4"/>
      <c r="M175" s="4"/>
      <c r="N175" s="4"/>
      <c r="O175" s="4"/>
      <c r="P175" s="4"/>
      <c r="Q175" s="4"/>
      <c r="R175" s="4"/>
      <c r="S175" s="4"/>
      <c r="T175" s="4"/>
      <c r="U175" s="4"/>
      <c r="V175" s="4"/>
    </row>
    <row r="176" spans="1:22" ht="15.75" customHeight="1" x14ac:dyDescent="0.3">
      <c r="A176" s="4"/>
      <c r="B176" s="4"/>
      <c r="C176" s="4"/>
      <c r="D176" s="4"/>
      <c r="E176" s="4"/>
      <c r="F176" s="4"/>
      <c r="G176" s="4"/>
      <c r="H176" s="4"/>
      <c r="I176" s="4"/>
      <c r="J176" s="4"/>
      <c r="K176" s="4"/>
      <c r="L176" s="4"/>
      <c r="M176" s="4"/>
      <c r="N176" s="4"/>
      <c r="O176" s="4"/>
      <c r="P176" s="4"/>
      <c r="Q176" s="4"/>
      <c r="R176" s="4"/>
      <c r="S176" s="4"/>
      <c r="T176" s="4"/>
      <c r="U176" s="4"/>
      <c r="V176" s="4"/>
    </row>
    <row r="177" spans="1:22" ht="15.75" customHeight="1" x14ac:dyDescent="0.3">
      <c r="A177" s="4"/>
      <c r="B177" s="4"/>
      <c r="C177" s="4"/>
      <c r="D177" s="4"/>
      <c r="E177" s="4"/>
      <c r="F177" s="4"/>
      <c r="G177" s="4"/>
      <c r="H177" s="4"/>
      <c r="I177" s="4"/>
      <c r="J177" s="4"/>
      <c r="K177" s="4"/>
      <c r="L177" s="4"/>
      <c r="M177" s="4"/>
      <c r="N177" s="4"/>
      <c r="O177" s="4"/>
      <c r="P177" s="4"/>
      <c r="Q177" s="4"/>
      <c r="R177" s="4"/>
      <c r="S177" s="4"/>
      <c r="T177" s="4"/>
      <c r="U177" s="4"/>
      <c r="V177" s="4"/>
    </row>
    <row r="178" spans="1:22" ht="15.75" customHeight="1" x14ac:dyDescent="0.3">
      <c r="A178" s="4"/>
      <c r="B178" s="4"/>
      <c r="C178" s="4"/>
      <c r="D178" s="4"/>
      <c r="E178" s="4"/>
      <c r="F178" s="4"/>
      <c r="G178" s="4"/>
      <c r="H178" s="4"/>
      <c r="I178" s="4"/>
      <c r="J178" s="4"/>
      <c r="K178" s="4"/>
      <c r="L178" s="4"/>
      <c r="M178" s="4"/>
      <c r="N178" s="4"/>
      <c r="O178" s="4"/>
      <c r="P178" s="4"/>
      <c r="Q178" s="4"/>
      <c r="R178" s="4"/>
      <c r="S178" s="4"/>
      <c r="T178" s="4"/>
      <c r="U178" s="4"/>
      <c r="V178" s="4"/>
    </row>
    <row r="179" spans="1:22" ht="15.75" customHeight="1" x14ac:dyDescent="0.3">
      <c r="A179" s="4"/>
      <c r="B179" s="4"/>
      <c r="C179" s="4"/>
      <c r="D179" s="4"/>
      <c r="E179" s="4"/>
      <c r="F179" s="4"/>
      <c r="G179" s="4"/>
      <c r="H179" s="4"/>
      <c r="I179" s="4"/>
      <c r="J179" s="4"/>
      <c r="K179" s="4"/>
      <c r="L179" s="4"/>
      <c r="M179" s="4"/>
      <c r="N179" s="4"/>
      <c r="O179" s="4"/>
      <c r="P179" s="4"/>
      <c r="Q179" s="4"/>
      <c r="R179" s="4"/>
      <c r="S179" s="4"/>
      <c r="T179" s="4"/>
      <c r="U179" s="4"/>
      <c r="V179" s="4"/>
    </row>
    <row r="180" spans="1:22" ht="15.75" customHeight="1" x14ac:dyDescent="0.3">
      <c r="A180" s="4"/>
      <c r="B180" s="4"/>
      <c r="C180" s="4"/>
      <c r="D180" s="4"/>
      <c r="E180" s="4"/>
      <c r="F180" s="4"/>
      <c r="G180" s="4"/>
      <c r="H180" s="4"/>
      <c r="I180" s="4"/>
      <c r="J180" s="4"/>
      <c r="K180" s="4"/>
      <c r="L180" s="4"/>
      <c r="M180" s="4"/>
      <c r="N180" s="4"/>
      <c r="O180" s="4"/>
      <c r="P180" s="4"/>
      <c r="Q180" s="4"/>
      <c r="R180" s="4"/>
      <c r="S180" s="4"/>
      <c r="T180" s="4"/>
      <c r="U180" s="4"/>
      <c r="V180" s="4"/>
    </row>
    <row r="181" spans="1:22" ht="15.75" customHeight="1" x14ac:dyDescent="0.3">
      <c r="A181" s="4"/>
      <c r="B181" s="4"/>
      <c r="C181" s="4"/>
      <c r="D181" s="4"/>
      <c r="E181" s="4"/>
      <c r="F181" s="4"/>
      <c r="G181" s="4"/>
      <c r="H181" s="4"/>
      <c r="I181" s="4"/>
      <c r="J181" s="4"/>
      <c r="K181" s="4"/>
      <c r="L181" s="4"/>
      <c r="M181" s="4"/>
      <c r="N181" s="4"/>
      <c r="O181" s="4"/>
      <c r="P181" s="4"/>
      <c r="Q181" s="4"/>
      <c r="R181" s="4"/>
      <c r="S181" s="4"/>
      <c r="T181" s="4"/>
      <c r="U181" s="4"/>
      <c r="V181" s="4"/>
    </row>
    <row r="182" spans="1:22" ht="15.75" customHeight="1" x14ac:dyDescent="0.3">
      <c r="A182" s="4"/>
      <c r="B182" s="4"/>
      <c r="C182" s="4"/>
      <c r="D182" s="4"/>
      <c r="E182" s="4"/>
      <c r="F182" s="4"/>
      <c r="G182" s="4"/>
      <c r="H182" s="4"/>
      <c r="I182" s="4"/>
      <c r="J182" s="4"/>
      <c r="K182" s="4"/>
      <c r="L182" s="4"/>
      <c r="M182" s="4"/>
      <c r="N182" s="4"/>
      <c r="O182" s="4"/>
      <c r="P182" s="4"/>
      <c r="Q182" s="4"/>
      <c r="R182" s="4"/>
      <c r="S182" s="4"/>
      <c r="T182" s="4"/>
      <c r="U182" s="4"/>
      <c r="V182" s="4"/>
    </row>
    <row r="183" spans="1:22" ht="15.75" customHeight="1" x14ac:dyDescent="0.3">
      <c r="A183" s="4"/>
      <c r="B183" s="4"/>
      <c r="C183" s="4"/>
      <c r="D183" s="4"/>
      <c r="E183" s="4"/>
      <c r="F183" s="4"/>
      <c r="G183" s="4"/>
      <c r="H183" s="4"/>
      <c r="I183" s="4"/>
      <c r="J183" s="4"/>
      <c r="K183" s="4"/>
      <c r="L183" s="4"/>
      <c r="M183" s="4"/>
      <c r="N183" s="4"/>
      <c r="O183" s="4"/>
      <c r="P183" s="4"/>
      <c r="Q183" s="4"/>
      <c r="R183" s="4"/>
      <c r="S183" s="4"/>
      <c r="T183" s="4"/>
      <c r="U183" s="4"/>
      <c r="V183" s="4"/>
    </row>
    <row r="184" spans="1:22" ht="15.75" customHeight="1" x14ac:dyDescent="0.3">
      <c r="A184" s="4"/>
      <c r="B184" s="4"/>
      <c r="C184" s="4"/>
      <c r="D184" s="4"/>
      <c r="E184" s="4"/>
      <c r="F184" s="4"/>
      <c r="G184" s="4"/>
      <c r="H184" s="4"/>
      <c r="I184" s="4"/>
      <c r="J184" s="4"/>
      <c r="K184" s="4"/>
      <c r="L184" s="4"/>
      <c r="M184" s="4"/>
      <c r="N184" s="4"/>
      <c r="O184" s="4"/>
      <c r="P184" s="4"/>
      <c r="Q184" s="4"/>
      <c r="R184" s="4"/>
      <c r="S184" s="4"/>
      <c r="T184" s="4"/>
      <c r="U184" s="4"/>
      <c r="V184" s="4"/>
    </row>
    <row r="185" spans="1:22" ht="15.75" customHeight="1" x14ac:dyDescent="0.3">
      <c r="A185" s="4"/>
      <c r="B185" s="4"/>
      <c r="C185" s="4"/>
      <c r="D185" s="4"/>
      <c r="E185" s="4"/>
      <c r="F185" s="4"/>
      <c r="G185" s="4"/>
      <c r="H185" s="4"/>
      <c r="I185" s="4"/>
      <c r="J185" s="4"/>
      <c r="K185" s="4"/>
      <c r="L185" s="4"/>
      <c r="M185" s="4"/>
      <c r="N185" s="4"/>
      <c r="O185" s="4"/>
      <c r="P185" s="4"/>
      <c r="Q185" s="4"/>
      <c r="R185" s="4"/>
      <c r="S185" s="4"/>
      <c r="T185" s="4"/>
      <c r="U185" s="4"/>
      <c r="V185" s="4"/>
    </row>
    <row r="186" spans="1:22" ht="15.75" customHeight="1" x14ac:dyDescent="0.3">
      <c r="A186" s="4"/>
      <c r="B186" s="4"/>
      <c r="C186" s="4"/>
      <c r="D186" s="4"/>
      <c r="E186" s="4"/>
      <c r="F186" s="4"/>
      <c r="G186" s="4"/>
      <c r="H186" s="4"/>
      <c r="I186" s="4"/>
      <c r="J186" s="4"/>
      <c r="K186" s="4"/>
      <c r="L186" s="4"/>
      <c r="M186" s="4"/>
      <c r="N186" s="4"/>
      <c r="O186" s="4"/>
      <c r="P186" s="4"/>
      <c r="Q186" s="4"/>
      <c r="R186" s="4"/>
      <c r="S186" s="4"/>
      <c r="T186" s="4"/>
      <c r="U186" s="4"/>
      <c r="V186" s="4"/>
    </row>
    <row r="187" spans="1:22" ht="15.75" customHeight="1" x14ac:dyDescent="0.3">
      <c r="A187" s="4"/>
      <c r="B187" s="4"/>
      <c r="C187" s="4"/>
      <c r="D187" s="4"/>
      <c r="E187" s="4"/>
      <c r="F187" s="4"/>
      <c r="G187" s="4"/>
      <c r="H187" s="4"/>
      <c r="I187" s="4"/>
      <c r="J187" s="4"/>
      <c r="K187" s="4"/>
      <c r="L187" s="4"/>
      <c r="M187" s="4"/>
      <c r="N187" s="4"/>
      <c r="O187" s="4"/>
      <c r="P187" s="4"/>
      <c r="Q187" s="4"/>
      <c r="R187" s="4"/>
      <c r="S187" s="4"/>
      <c r="T187" s="4"/>
      <c r="U187" s="4"/>
      <c r="V187" s="4"/>
    </row>
    <row r="188" spans="1:22" ht="15.75" customHeight="1" x14ac:dyDescent="0.3">
      <c r="A188" s="4"/>
      <c r="B188" s="4"/>
      <c r="C188" s="4"/>
      <c r="D188" s="4"/>
      <c r="E188" s="4"/>
      <c r="F188" s="4"/>
      <c r="G188" s="4"/>
      <c r="H188" s="4"/>
      <c r="I188" s="4"/>
      <c r="J188" s="4"/>
      <c r="K188" s="4"/>
      <c r="L188" s="4"/>
      <c r="M188" s="4"/>
      <c r="N188" s="4"/>
      <c r="O188" s="4"/>
      <c r="P188" s="4"/>
      <c r="Q188" s="4"/>
      <c r="R188" s="4"/>
      <c r="S188" s="4"/>
      <c r="T188" s="4"/>
      <c r="U188" s="4"/>
      <c r="V188" s="4"/>
    </row>
    <row r="189" spans="1:22" ht="15.75" customHeight="1" x14ac:dyDescent="0.3">
      <c r="A189" s="4"/>
      <c r="B189" s="4"/>
      <c r="C189" s="4"/>
      <c r="D189" s="4"/>
      <c r="E189" s="4"/>
      <c r="F189" s="4"/>
      <c r="G189" s="4"/>
      <c r="H189" s="4"/>
      <c r="I189" s="4"/>
      <c r="J189" s="4"/>
      <c r="K189" s="4"/>
      <c r="L189" s="4"/>
      <c r="M189" s="4"/>
      <c r="N189" s="4"/>
      <c r="O189" s="4"/>
      <c r="P189" s="4"/>
      <c r="Q189" s="4"/>
      <c r="R189" s="4"/>
      <c r="S189" s="4"/>
      <c r="T189" s="4"/>
      <c r="U189" s="4"/>
      <c r="V189" s="4"/>
    </row>
    <row r="190" spans="1:22" ht="15.75" customHeight="1" x14ac:dyDescent="0.3">
      <c r="A190" s="4"/>
      <c r="B190" s="4"/>
      <c r="C190" s="4"/>
      <c r="D190" s="4"/>
      <c r="E190" s="4"/>
      <c r="F190" s="4"/>
      <c r="G190" s="4"/>
      <c r="H190" s="4"/>
      <c r="I190" s="4"/>
      <c r="J190" s="4"/>
      <c r="K190" s="4"/>
      <c r="L190" s="4"/>
      <c r="M190" s="4"/>
      <c r="N190" s="4"/>
      <c r="O190" s="4"/>
      <c r="P190" s="4"/>
      <c r="Q190" s="4"/>
      <c r="R190" s="4"/>
      <c r="S190" s="4"/>
      <c r="T190" s="4"/>
      <c r="U190" s="4"/>
      <c r="V190" s="4"/>
    </row>
    <row r="191" spans="1:22" ht="15.75" customHeight="1" x14ac:dyDescent="0.3">
      <c r="A191" s="4"/>
      <c r="B191" s="4"/>
      <c r="C191" s="4"/>
      <c r="D191" s="4"/>
      <c r="E191" s="4"/>
      <c r="F191" s="4"/>
      <c r="G191" s="4"/>
      <c r="H191" s="4"/>
      <c r="I191" s="4"/>
      <c r="J191" s="4"/>
      <c r="K191" s="4"/>
      <c r="L191" s="4"/>
      <c r="M191" s="4"/>
      <c r="N191" s="4"/>
      <c r="O191" s="4"/>
      <c r="P191" s="4"/>
      <c r="Q191" s="4"/>
      <c r="R191" s="4"/>
      <c r="S191" s="4"/>
      <c r="T191" s="4"/>
      <c r="U191" s="4"/>
      <c r="V191" s="4"/>
    </row>
    <row r="192" spans="1:22" ht="15.75" customHeight="1" x14ac:dyDescent="0.3">
      <c r="A192" s="4"/>
      <c r="B192" s="4"/>
      <c r="C192" s="4"/>
      <c r="D192" s="4"/>
      <c r="E192" s="4"/>
      <c r="F192" s="4"/>
      <c r="G192" s="4"/>
      <c r="H192" s="4"/>
      <c r="I192" s="4"/>
      <c r="J192" s="4"/>
      <c r="K192" s="4"/>
      <c r="L192" s="4"/>
      <c r="M192" s="4"/>
      <c r="N192" s="4"/>
      <c r="O192" s="4"/>
      <c r="P192" s="4"/>
      <c r="Q192" s="4"/>
      <c r="R192" s="4"/>
      <c r="S192" s="4"/>
      <c r="T192" s="4"/>
      <c r="U192" s="4"/>
      <c r="V192" s="4"/>
    </row>
    <row r="193" spans="1:22" ht="15.75" customHeight="1" x14ac:dyDescent="0.3">
      <c r="A193" s="4"/>
      <c r="B193" s="4"/>
      <c r="C193" s="4"/>
      <c r="D193" s="4"/>
      <c r="E193" s="4"/>
      <c r="F193" s="4"/>
      <c r="G193" s="4"/>
      <c r="H193" s="4"/>
      <c r="I193" s="4"/>
      <c r="J193" s="4"/>
      <c r="K193" s="4"/>
      <c r="L193" s="4"/>
      <c r="M193" s="4"/>
      <c r="N193" s="4"/>
      <c r="O193" s="4"/>
      <c r="P193" s="4"/>
      <c r="Q193" s="4"/>
      <c r="R193" s="4"/>
      <c r="S193" s="4"/>
      <c r="T193" s="4"/>
      <c r="U193" s="4"/>
      <c r="V193" s="4"/>
    </row>
    <row r="194" spans="1:22" ht="15.75" customHeight="1" x14ac:dyDescent="0.3">
      <c r="A194" s="4"/>
      <c r="B194" s="4"/>
      <c r="C194" s="4"/>
      <c r="D194" s="4"/>
      <c r="E194" s="4"/>
      <c r="F194" s="4"/>
      <c r="G194" s="4"/>
      <c r="H194" s="4"/>
      <c r="I194" s="4"/>
      <c r="J194" s="4"/>
      <c r="K194" s="4"/>
      <c r="L194" s="4"/>
      <c r="M194" s="4"/>
      <c r="N194" s="4"/>
      <c r="O194" s="4"/>
      <c r="P194" s="4"/>
      <c r="Q194" s="4"/>
      <c r="R194" s="4"/>
      <c r="S194" s="4"/>
      <c r="T194" s="4"/>
      <c r="U194" s="4"/>
      <c r="V194" s="4"/>
    </row>
    <row r="195" spans="1:22" ht="15.75" customHeight="1" x14ac:dyDescent="0.3">
      <c r="A195" s="4"/>
      <c r="B195" s="4"/>
      <c r="C195" s="4"/>
      <c r="D195" s="4"/>
      <c r="E195" s="4"/>
      <c r="F195" s="4"/>
      <c r="G195" s="4"/>
      <c r="H195" s="4"/>
      <c r="I195" s="4"/>
      <c r="J195" s="4"/>
      <c r="K195" s="4"/>
      <c r="L195" s="4"/>
      <c r="M195" s="4"/>
      <c r="N195" s="4"/>
      <c r="O195" s="4"/>
      <c r="P195" s="4"/>
      <c r="Q195" s="4"/>
      <c r="R195" s="4"/>
      <c r="S195" s="4"/>
      <c r="T195" s="4"/>
      <c r="U195" s="4"/>
      <c r="V195" s="4"/>
    </row>
    <row r="196" spans="1:22" ht="15.75" customHeight="1" x14ac:dyDescent="0.3">
      <c r="A196" s="4"/>
      <c r="B196" s="4"/>
      <c r="C196" s="4"/>
      <c r="D196" s="4"/>
      <c r="E196" s="4"/>
      <c r="F196" s="4"/>
      <c r="G196" s="4"/>
      <c r="H196" s="4"/>
      <c r="I196" s="4"/>
      <c r="J196" s="4"/>
      <c r="K196" s="4"/>
      <c r="L196" s="4"/>
      <c r="M196" s="4"/>
      <c r="N196" s="4"/>
      <c r="O196" s="4"/>
      <c r="P196" s="4"/>
      <c r="Q196" s="4"/>
      <c r="R196" s="4"/>
      <c r="S196" s="4"/>
      <c r="T196" s="4"/>
      <c r="U196" s="4"/>
      <c r="V196" s="4"/>
    </row>
    <row r="197" spans="1:22" ht="15.75" customHeight="1" x14ac:dyDescent="0.3">
      <c r="A197" s="4"/>
      <c r="B197" s="4"/>
      <c r="C197" s="4"/>
      <c r="D197" s="4"/>
      <c r="E197" s="4"/>
      <c r="F197" s="4"/>
      <c r="G197" s="4"/>
      <c r="H197" s="4"/>
      <c r="I197" s="4"/>
      <c r="J197" s="4"/>
      <c r="K197" s="4"/>
      <c r="L197" s="4"/>
      <c r="M197" s="4"/>
      <c r="N197" s="4"/>
      <c r="O197" s="4"/>
      <c r="P197" s="4"/>
      <c r="Q197" s="4"/>
      <c r="R197" s="4"/>
      <c r="S197" s="4"/>
      <c r="T197" s="4"/>
      <c r="U197" s="4"/>
      <c r="V197" s="4"/>
    </row>
    <row r="198" spans="1:22" ht="15.75" customHeight="1" x14ac:dyDescent="0.3">
      <c r="A198" s="4"/>
      <c r="B198" s="4"/>
      <c r="C198" s="4"/>
      <c r="D198" s="4"/>
      <c r="E198" s="4"/>
      <c r="F198" s="4"/>
      <c r="G198" s="4"/>
      <c r="H198" s="4"/>
      <c r="I198" s="4"/>
      <c r="J198" s="4"/>
      <c r="K198" s="4"/>
      <c r="L198" s="4"/>
      <c r="M198" s="4"/>
      <c r="N198" s="4"/>
      <c r="O198" s="4"/>
      <c r="P198" s="4"/>
      <c r="Q198" s="4"/>
      <c r="R198" s="4"/>
      <c r="S198" s="4"/>
      <c r="T198" s="4"/>
      <c r="U198" s="4"/>
      <c r="V198" s="4"/>
    </row>
    <row r="199" spans="1:22" ht="15.75" customHeight="1" x14ac:dyDescent="0.3">
      <c r="A199" s="4"/>
      <c r="B199" s="4"/>
      <c r="C199" s="4"/>
      <c r="D199" s="4"/>
      <c r="E199" s="4"/>
      <c r="F199" s="4"/>
      <c r="G199" s="4"/>
      <c r="H199" s="4"/>
      <c r="I199" s="4"/>
      <c r="J199" s="4"/>
      <c r="K199" s="4"/>
      <c r="L199" s="4"/>
      <c r="M199" s="4"/>
      <c r="N199" s="4"/>
      <c r="O199" s="4"/>
      <c r="P199" s="4"/>
      <c r="Q199" s="4"/>
      <c r="R199" s="4"/>
      <c r="S199" s="4"/>
      <c r="T199" s="4"/>
      <c r="U199" s="4"/>
      <c r="V199" s="4"/>
    </row>
    <row r="200" spans="1:22" ht="15.75" customHeight="1" x14ac:dyDescent="0.3">
      <c r="A200" s="4"/>
      <c r="B200" s="4"/>
      <c r="C200" s="4"/>
      <c r="D200" s="4"/>
      <c r="E200" s="4"/>
      <c r="F200" s="4"/>
      <c r="G200" s="4"/>
      <c r="H200" s="4"/>
      <c r="I200" s="4"/>
      <c r="J200" s="4"/>
      <c r="K200" s="4"/>
      <c r="L200" s="4"/>
      <c r="M200" s="4"/>
      <c r="N200" s="4"/>
      <c r="O200" s="4"/>
      <c r="P200" s="4"/>
      <c r="Q200" s="4"/>
      <c r="R200" s="4"/>
      <c r="S200" s="4"/>
      <c r="T200" s="4"/>
      <c r="U200" s="4"/>
      <c r="V200" s="4"/>
    </row>
    <row r="201" spans="1:22" ht="15.75" customHeight="1" x14ac:dyDescent="0.3">
      <c r="A201" s="4"/>
      <c r="B201" s="4"/>
      <c r="C201" s="4"/>
      <c r="D201" s="4"/>
      <c r="E201" s="4"/>
      <c r="F201" s="4"/>
      <c r="G201" s="4"/>
      <c r="H201" s="4"/>
      <c r="I201" s="4"/>
      <c r="J201" s="4"/>
      <c r="K201" s="4"/>
      <c r="L201" s="4"/>
      <c r="M201" s="4"/>
      <c r="N201" s="4"/>
      <c r="O201" s="4"/>
      <c r="P201" s="4"/>
      <c r="Q201" s="4"/>
      <c r="R201" s="4"/>
      <c r="S201" s="4"/>
      <c r="T201" s="4"/>
      <c r="U201" s="4"/>
      <c r="V201" s="4"/>
    </row>
    <row r="202" spans="1:22" ht="15.75" customHeight="1" x14ac:dyDescent="0.3">
      <c r="A202" s="4"/>
      <c r="B202" s="4"/>
      <c r="C202" s="4"/>
      <c r="D202" s="4"/>
      <c r="E202" s="4"/>
      <c r="F202" s="4"/>
      <c r="G202" s="4"/>
      <c r="H202" s="4"/>
      <c r="I202" s="4"/>
      <c r="J202" s="4"/>
      <c r="K202" s="4"/>
      <c r="L202" s="4"/>
      <c r="M202" s="4"/>
      <c r="N202" s="4"/>
      <c r="O202" s="4"/>
      <c r="P202" s="4"/>
      <c r="Q202" s="4"/>
      <c r="R202" s="4"/>
      <c r="S202" s="4"/>
      <c r="T202" s="4"/>
      <c r="U202" s="4"/>
      <c r="V202" s="4"/>
    </row>
    <row r="203" spans="1:22" ht="15.75" customHeight="1" x14ac:dyDescent="0.3">
      <c r="A203" s="4"/>
      <c r="B203" s="4"/>
      <c r="C203" s="4"/>
      <c r="D203" s="4"/>
      <c r="E203" s="4"/>
      <c r="F203" s="4"/>
      <c r="G203" s="4"/>
      <c r="H203" s="4"/>
      <c r="I203" s="4"/>
      <c r="J203" s="4"/>
      <c r="K203" s="4"/>
      <c r="L203" s="4"/>
      <c r="M203" s="4"/>
      <c r="N203" s="4"/>
      <c r="O203" s="4"/>
      <c r="P203" s="4"/>
      <c r="Q203" s="4"/>
      <c r="R203" s="4"/>
      <c r="S203" s="4"/>
      <c r="T203" s="4"/>
      <c r="U203" s="4"/>
      <c r="V203" s="4"/>
    </row>
    <row r="204" spans="1:22" ht="15.75" customHeight="1" x14ac:dyDescent="0.3">
      <c r="A204" s="4"/>
      <c r="B204" s="4"/>
      <c r="C204" s="4"/>
      <c r="D204" s="4"/>
      <c r="E204" s="4"/>
      <c r="F204" s="4"/>
      <c r="G204" s="4"/>
      <c r="H204" s="4"/>
      <c r="I204" s="4"/>
      <c r="J204" s="4"/>
      <c r="K204" s="4"/>
      <c r="L204" s="4"/>
      <c r="M204" s="4"/>
      <c r="N204" s="4"/>
      <c r="O204" s="4"/>
      <c r="P204" s="4"/>
      <c r="Q204" s="4"/>
      <c r="R204" s="4"/>
      <c r="S204" s="4"/>
      <c r="T204" s="4"/>
      <c r="U204" s="4"/>
      <c r="V204" s="4"/>
    </row>
    <row r="205" spans="1:22" ht="15.75" customHeight="1" x14ac:dyDescent="0.3">
      <c r="A205" s="4"/>
      <c r="B205" s="4"/>
      <c r="C205" s="4"/>
      <c r="D205" s="4"/>
      <c r="E205" s="4"/>
      <c r="F205" s="4"/>
      <c r="G205" s="4"/>
      <c r="H205" s="4"/>
      <c r="I205" s="4"/>
      <c r="J205" s="4"/>
      <c r="K205" s="4"/>
      <c r="L205" s="4"/>
      <c r="M205" s="4"/>
      <c r="N205" s="4"/>
      <c r="O205" s="4"/>
      <c r="P205" s="4"/>
      <c r="Q205" s="4"/>
      <c r="R205" s="4"/>
      <c r="S205" s="4"/>
      <c r="T205" s="4"/>
      <c r="U205" s="4"/>
      <c r="V205" s="4"/>
    </row>
    <row r="206" spans="1:22" ht="15.75" customHeight="1" x14ac:dyDescent="0.3">
      <c r="A206" s="4"/>
      <c r="B206" s="4"/>
      <c r="C206" s="4"/>
      <c r="D206" s="4"/>
      <c r="E206" s="4"/>
      <c r="F206" s="4"/>
      <c r="G206" s="4"/>
      <c r="H206" s="4"/>
      <c r="I206" s="4"/>
      <c r="J206" s="4"/>
      <c r="K206" s="4"/>
      <c r="L206" s="4"/>
      <c r="M206" s="4"/>
      <c r="N206" s="4"/>
      <c r="O206" s="4"/>
      <c r="P206" s="4"/>
      <c r="Q206" s="4"/>
      <c r="R206" s="4"/>
      <c r="S206" s="4"/>
      <c r="T206" s="4"/>
      <c r="U206" s="4"/>
      <c r="V206" s="4"/>
    </row>
    <row r="207" spans="1:22" ht="15.75" customHeight="1" x14ac:dyDescent="0.3">
      <c r="A207" s="4"/>
      <c r="B207" s="4"/>
      <c r="C207" s="4"/>
      <c r="D207" s="4"/>
      <c r="E207" s="4"/>
      <c r="F207" s="4"/>
      <c r="G207" s="4"/>
      <c r="H207" s="4"/>
      <c r="I207" s="4"/>
      <c r="J207" s="4"/>
      <c r="K207" s="4"/>
      <c r="L207" s="4"/>
      <c r="M207" s="4"/>
      <c r="N207" s="4"/>
      <c r="O207" s="4"/>
      <c r="P207" s="4"/>
      <c r="Q207" s="4"/>
      <c r="R207" s="4"/>
      <c r="S207" s="4"/>
      <c r="T207" s="4"/>
      <c r="U207" s="4"/>
      <c r="V207" s="4"/>
    </row>
    <row r="208" spans="1:22" ht="15.75" customHeight="1" x14ac:dyDescent="0.3">
      <c r="A208" s="4"/>
      <c r="B208" s="4"/>
      <c r="C208" s="4"/>
      <c r="D208" s="4"/>
      <c r="E208" s="4"/>
      <c r="F208" s="4"/>
      <c r="G208" s="4"/>
      <c r="H208" s="4"/>
      <c r="I208" s="4"/>
      <c r="J208" s="4"/>
      <c r="K208" s="4"/>
      <c r="L208" s="4"/>
      <c r="M208" s="4"/>
      <c r="N208" s="4"/>
      <c r="O208" s="4"/>
      <c r="P208" s="4"/>
      <c r="Q208" s="4"/>
      <c r="R208" s="4"/>
      <c r="S208" s="4"/>
      <c r="T208" s="4"/>
      <c r="U208" s="4"/>
      <c r="V208" s="4"/>
    </row>
    <row r="209" spans="1:22" ht="15.75" customHeight="1" x14ac:dyDescent="0.3">
      <c r="A209" s="4"/>
      <c r="B209" s="4"/>
      <c r="C209" s="4"/>
      <c r="D209" s="4"/>
      <c r="E209" s="4"/>
      <c r="F209" s="4"/>
      <c r="G209" s="4"/>
      <c r="H209" s="4"/>
      <c r="I209" s="4"/>
      <c r="J209" s="4"/>
      <c r="K209" s="4"/>
      <c r="L209" s="4"/>
      <c r="M209" s="4"/>
      <c r="N209" s="4"/>
      <c r="O209" s="4"/>
      <c r="P209" s="4"/>
      <c r="Q209" s="4"/>
      <c r="R209" s="4"/>
      <c r="S209" s="4"/>
      <c r="T209" s="4"/>
      <c r="U209" s="4"/>
      <c r="V209" s="4"/>
    </row>
    <row r="210" spans="1:22" ht="15.75" customHeight="1" x14ac:dyDescent="0.3">
      <c r="A210" s="4"/>
      <c r="B210" s="4"/>
      <c r="C210" s="4"/>
      <c r="D210" s="4"/>
      <c r="E210" s="4"/>
      <c r="F210" s="4"/>
      <c r="G210" s="4"/>
      <c r="H210" s="4"/>
      <c r="I210" s="4"/>
      <c r="J210" s="4"/>
      <c r="K210" s="4"/>
      <c r="L210" s="4"/>
      <c r="M210" s="4"/>
      <c r="N210" s="4"/>
      <c r="O210" s="4"/>
      <c r="P210" s="4"/>
      <c r="Q210" s="4"/>
      <c r="R210" s="4"/>
      <c r="S210" s="4"/>
      <c r="T210" s="4"/>
      <c r="U210" s="4"/>
      <c r="V210" s="4"/>
    </row>
    <row r="211" spans="1:22" ht="15.75" customHeight="1" x14ac:dyDescent="0.3">
      <c r="A211" s="4"/>
      <c r="B211" s="4"/>
      <c r="C211" s="4"/>
      <c r="D211" s="4"/>
      <c r="E211" s="4"/>
      <c r="F211" s="4"/>
      <c r="G211" s="4"/>
      <c r="H211" s="4"/>
      <c r="I211" s="4"/>
      <c r="J211" s="4"/>
      <c r="K211" s="4"/>
      <c r="L211" s="4"/>
      <c r="M211" s="4"/>
      <c r="N211" s="4"/>
      <c r="O211" s="4"/>
      <c r="P211" s="4"/>
      <c r="Q211" s="4"/>
      <c r="R211" s="4"/>
      <c r="S211" s="4"/>
      <c r="T211" s="4"/>
      <c r="U211" s="4"/>
      <c r="V211" s="4"/>
    </row>
    <row r="212" spans="1:22" ht="15.75" customHeight="1" x14ac:dyDescent="0.3">
      <c r="A212" s="4"/>
      <c r="B212" s="4"/>
      <c r="C212" s="4"/>
      <c r="D212" s="4"/>
      <c r="E212" s="4"/>
      <c r="F212" s="4"/>
      <c r="G212" s="4"/>
      <c r="H212" s="4"/>
      <c r="I212" s="4"/>
      <c r="J212" s="4"/>
      <c r="K212" s="4"/>
      <c r="L212" s="4"/>
      <c r="M212" s="4"/>
      <c r="N212" s="4"/>
      <c r="O212" s="4"/>
      <c r="P212" s="4"/>
      <c r="Q212" s="4"/>
      <c r="R212" s="4"/>
      <c r="S212" s="4"/>
      <c r="T212" s="4"/>
      <c r="U212" s="4"/>
      <c r="V212" s="4"/>
    </row>
    <row r="213" spans="1:22" ht="15.75" customHeight="1" x14ac:dyDescent="0.3">
      <c r="A213" s="4"/>
      <c r="B213" s="4"/>
      <c r="C213" s="4"/>
      <c r="D213" s="4"/>
      <c r="E213" s="4"/>
      <c r="F213" s="4"/>
      <c r="G213" s="4"/>
      <c r="H213" s="4"/>
      <c r="I213" s="4"/>
      <c r="J213" s="4"/>
      <c r="K213" s="4"/>
      <c r="L213" s="4"/>
      <c r="M213" s="4"/>
      <c r="N213" s="4"/>
      <c r="O213" s="4"/>
      <c r="P213" s="4"/>
      <c r="Q213" s="4"/>
      <c r="R213" s="4"/>
      <c r="S213" s="4"/>
      <c r="T213" s="4"/>
      <c r="U213" s="4"/>
      <c r="V213" s="4"/>
    </row>
    <row r="214" spans="1:22" ht="15.75" customHeight="1" x14ac:dyDescent="0.3">
      <c r="A214" s="4"/>
      <c r="B214" s="4"/>
      <c r="C214" s="4"/>
      <c r="D214" s="4"/>
      <c r="E214" s="4"/>
      <c r="F214" s="4"/>
      <c r="G214" s="4"/>
      <c r="H214" s="4"/>
      <c r="I214" s="4"/>
      <c r="J214" s="4"/>
      <c r="K214" s="4"/>
      <c r="L214" s="4"/>
      <c r="M214" s="4"/>
      <c r="N214" s="4"/>
      <c r="O214" s="4"/>
      <c r="P214" s="4"/>
      <c r="Q214" s="4"/>
      <c r="R214" s="4"/>
      <c r="S214" s="4"/>
      <c r="T214" s="4"/>
      <c r="U214" s="4"/>
      <c r="V214" s="4"/>
    </row>
    <row r="215" spans="1:22" ht="15.75" customHeight="1" x14ac:dyDescent="0.3">
      <c r="A215" s="4"/>
      <c r="B215" s="4"/>
      <c r="C215" s="4"/>
      <c r="D215" s="4"/>
      <c r="E215" s="4"/>
      <c r="F215" s="4"/>
      <c r="G215" s="4"/>
      <c r="H215" s="4"/>
      <c r="I215" s="4"/>
      <c r="J215" s="4"/>
      <c r="K215" s="4"/>
      <c r="L215" s="4"/>
      <c r="M215" s="4"/>
      <c r="N215" s="4"/>
      <c r="O215" s="4"/>
      <c r="P215" s="4"/>
      <c r="Q215" s="4"/>
      <c r="R215" s="4"/>
      <c r="S215" s="4"/>
      <c r="T215" s="4"/>
      <c r="U215" s="4"/>
      <c r="V215" s="4"/>
    </row>
    <row r="216" spans="1:22" ht="15.75" customHeight="1" x14ac:dyDescent="0.3">
      <c r="A216" s="4"/>
      <c r="B216" s="4"/>
      <c r="C216" s="4"/>
      <c r="D216" s="4"/>
      <c r="E216" s="4"/>
      <c r="F216" s="4"/>
      <c r="G216" s="4"/>
      <c r="H216" s="4"/>
      <c r="I216" s="4"/>
      <c r="J216" s="4"/>
      <c r="K216" s="4"/>
      <c r="L216" s="4"/>
      <c r="M216" s="4"/>
      <c r="N216" s="4"/>
      <c r="O216" s="4"/>
      <c r="P216" s="4"/>
      <c r="Q216" s="4"/>
      <c r="R216" s="4"/>
      <c r="S216" s="4"/>
      <c r="T216" s="4"/>
      <c r="U216" s="4"/>
      <c r="V216" s="4"/>
    </row>
    <row r="217" spans="1:22" ht="15.75" customHeight="1" x14ac:dyDescent="0.3">
      <c r="A217" s="4"/>
      <c r="B217" s="4"/>
      <c r="C217" s="4"/>
      <c r="D217" s="4"/>
      <c r="E217" s="4"/>
      <c r="F217" s="4"/>
      <c r="G217" s="4"/>
      <c r="H217" s="4"/>
      <c r="I217" s="4"/>
      <c r="J217" s="4"/>
      <c r="K217" s="4"/>
      <c r="L217" s="4"/>
      <c r="M217" s="4"/>
      <c r="N217" s="4"/>
      <c r="O217" s="4"/>
      <c r="P217" s="4"/>
      <c r="Q217" s="4"/>
      <c r="R217" s="4"/>
      <c r="S217" s="4"/>
      <c r="T217" s="4"/>
      <c r="U217" s="4"/>
      <c r="V217" s="4"/>
    </row>
    <row r="218" spans="1:22" ht="15.75" customHeight="1" x14ac:dyDescent="0.3">
      <c r="A218" s="4"/>
      <c r="B218" s="4"/>
      <c r="C218" s="4"/>
      <c r="D218" s="4"/>
      <c r="E218" s="4"/>
      <c r="F218" s="4"/>
      <c r="G218" s="4"/>
      <c r="H218" s="4"/>
      <c r="I218" s="4"/>
      <c r="J218" s="4"/>
      <c r="K218" s="4"/>
      <c r="L218" s="4"/>
      <c r="M218" s="4"/>
      <c r="N218" s="4"/>
      <c r="O218" s="4"/>
      <c r="P218" s="4"/>
      <c r="Q218" s="4"/>
      <c r="R218" s="4"/>
      <c r="S218" s="4"/>
      <c r="T218" s="4"/>
      <c r="U218" s="4"/>
      <c r="V218" s="4"/>
    </row>
    <row r="219" spans="1:22" ht="15.75" customHeight="1" x14ac:dyDescent="0.3">
      <c r="A219" s="4"/>
      <c r="B219" s="4"/>
      <c r="C219" s="4"/>
      <c r="D219" s="4"/>
      <c r="E219" s="4"/>
      <c r="F219" s="4"/>
      <c r="G219" s="4"/>
      <c r="H219" s="4"/>
      <c r="I219" s="4"/>
      <c r="J219" s="4"/>
      <c r="K219" s="4"/>
      <c r="L219" s="4"/>
      <c r="M219" s="4"/>
      <c r="N219" s="4"/>
      <c r="O219" s="4"/>
      <c r="P219" s="4"/>
      <c r="Q219" s="4"/>
      <c r="R219" s="4"/>
      <c r="S219" s="4"/>
      <c r="T219" s="4"/>
      <c r="U219" s="4"/>
      <c r="V219" s="4"/>
    </row>
    <row r="220" spans="1:22" ht="15.75" customHeight="1" x14ac:dyDescent="0.3">
      <c r="A220" s="4"/>
      <c r="B220" s="4"/>
      <c r="C220" s="4"/>
      <c r="D220" s="4"/>
      <c r="E220" s="4"/>
      <c r="F220" s="4"/>
      <c r="G220" s="4"/>
      <c r="H220" s="4"/>
      <c r="I220" s="4"/>
      <c r="J220" s="4"/>
      <c r="K220" s="4"/>
      <c r="L220" s="4"/>
      <c r="M220" s="4"/>
      <c r="N220" s="4"/>
      <c r="O220" s="4"/>
      <c r="P220" s="4"/>
      <c r="Q220" s="4"/>
      <c r="R220" s="4"/>
      <c r="S220" s="4"/>
      <c r="T220" s="4"/>
      <c r="U220" s="4"/>
      <c r="V220" s="4"/>
    </row>
    <row r="221" spans="1:22" ht="15.75" customHeight="1" x14ac:dyDescent="0.3">
      <c r="A221" s="4"/>
      <c r="B221" s="4"/>
      <c r="C221" s="4"/>
      <c r="D221" s="4"/>
      <c r="E221" s="4"/>
      <c r="F221" s="4"/>
      <c r="G221" s="4"/>
      <c r="H221" s="4"/>
      <c r="I221" s="4"/>
      <c r="J221" s="4"/>
      <c r="K221" s="4"/>
      <c r="L221" s="4"/>
      <c r="M221" s="4"/>
      <c r="N221" s="4"/>
      <c r="O221" s="4"/>
      <c r="P221" s="4"/>
      <c r="Q221" s="4"/>
      <c r="R221" s="4"/>
      <c r="S221" s="4"/>
      <c r="T221" s="4"/>
      <c r="U221" s="4"/>
      <c r="V221" s="4"/>
    </row>
    <row r="222" spans="1:22" ht="15.75" customHeight="1" x14ac:dyDescent="0.3">
      <c r="A222" s="4"/>
      <c r="B222" s="4"/>
      <c r="C222" s="4"/>
      <c r="D222" s="4"/>
      <c r="E222" s="4"/>
      <c r="F222" s="4"/>
      <c r="G222" s="4"/>
      <c r="H222" s="4"/>
      <c r="I222" s="4"/>
      <c r="J222" s="4"/>
      <c r="K222" s="4"/>
      <c r="L222" s="4"/>
      <c r="M222" s="4"/>
      <c r="N222" s="4"/>
      <c r="O222" s="4"/>
      <c r="P222" s="4"/>
      <c r="Q222" s="4"/>
      <c r="R222" s="4"/>
      <c r="S222" s="4"/>
      <c r="T222" s="4"/>
      <c r="U222" s="4"/>
      <c r="V222" s="4"/>
    </row>
    <row r="223" spans="1:22" ht="15.75" customHeight="1" x14ac:dyDescent="0.3">
      <c r="A223" s="4"/>
      <c r="B223" s="4"/>
      <c r="C223" s="4"/>
      <c r="D223" s="4"/>
      <c r="E223" s="4"/>
      <c r="F223" s="4"/>
      <c r="G223" s="4"/>
      <c r="H223" s="4"/>
      <c r="I223" s="4"/>
      <c r="J223" s="4"/>
      <c r="K223" s="4"/>
      <c r="L223" s="4"/>
      <c r="M223" s="4"/>
      <c r="N223" s="4"/>
      <c r="O223" s="4"/>
      <c r="P223" s="4"/>
      <c r="Q223" s="4"/>
      <c r="R223" s="4"/>
      <c r="S223" s="4"/>
      <c r="T223" s="4"/>
      <c r="U223" s="4"/>
      <c r="V223" s="4"/>
    </row>
    <row r="224" spans="1:22" ht="15.75" customHeight="1" x14ac:dyDescent="0.3">
      <c r="A224" s="4"/>
      <c r="B224" s="4"/>
      <c r="C224" s="4"/>
      <c r="D224" s="4"/>
      <c r="E224" s="4"/>
      <c r="F224" s="4"/>
      <c r="G224" s="4"/>
      <c r="H224" s="4"/>
      <c r="I224" s="4"/>
      <c r="J224" s="4"/>
      <c r="K224" s="4"/>
      <c r="L224" s="4"/>
      <c r="M224" s="4"/>
      <c r="N224" s="4"/>
      <c r="O224" s="4"/>
      <c r="P224" s="4"/>
      <c r="Q224" s="4"/>
      <c r="R224" s="4"/>
      <c r="S224" s="4"/>
      <c r="T224" s="4"/>
      <c r="U224" s="4"/>
      <c r="V224" s="4"/>
    </row>
    <row r="225" spans="1:22" ht="15.75" customHeight="1" x14ac:dyDescent="0.3">
      <c r="A225" s="4"/>
      <c r="B225" s="4"/>
      <c r="C225" s="4"/>
      <c r="D225" s="4"/>
      <c r="E225" s="4"/>
      <c r="F225" s="4"/>
      <c r="G225" s="4"/>
      <c r="H225" s="4"/>
      <c r="I225" s="4"/>
      <c r="J225" s="4"/>
      <c r="K225" s="4"/>
      <c r="L225" s="4"/>
      <c r="M225" s="4"/>
      <c r="N225" s="4"/>
      <c r="O225" s="4"/>
      <c r="P225" s="4"/>
      <c r="Q225" s="4"/>
      <c r="R225" s="4"/>
      <c r="S225" s="4"/>
      <c r="T225" s="4"/>
      <c r="U225" s="4"/>
      <c r="V225" s="4"/>
    </row>
    <row r="226" spans="1:22" ht="15.75" customHeight="1" x14ac:dyDescent="0.3">
      <c r="A226" s="4"/>
      <c r="B226" s="4"/>
      <c r="C226" s="4"/>
      <c r="D226" s="4"/>
      <c r="E226" s="4"/>
      <c r="F226" s="4"/>
      <c r="G226" s="4"/>
      <c r="H226" s="4"/>
      <c r="I226" s="4"/>
      <c r="J226" s="4"/>
      <c r="K226" s="4"/>
      <c r="L226" s="4"/>
      <c r="M226" s="4"/>
      <c r="N226" s="4"/>
      <c r="O226" s="4"/>
      <c r="P226" s="4"/>
      <c r="Q226" s="4"/>
      <c r="R226" s="4"/>
      <c r="S226" s="4"/>
      <c r="T226" s="4"/>
      <c r="U226" s="4"/>
      <c r="V226" s="4"/>
    </row>
    <row r="227" spans="1:22" ht="15.75" customHeight="1" x14ac:dyDescent="0.3">
      <c r="A227" s="4"/>
      <c r="B227" s="4"/>
      <c r="C227" s="4"/>
      <c r="D227" s="4"/>
      <c r="E227" s="4"/>
      <c r="F227" s="4"/>
      <c r="G227" s="4"/>
      <c r="H227" s="4"/>
      <c r="I227" s="4"/>
      <c r="J227" s="4"/>
      <c r="K227" s="4"/>
      <c r="L227" s="4"/>
      <c r="M227" s="4"/>
      <c r="N227" s="4"/>
      <c r="O227" s="4"/>
      <c r="P227" s="4"/>
      <c r="Q227" s="4"/>
      <c r="R227" s="4"/>
      <c r="S227" s="4"/>
      <c r="T227" s="4"/>
      <c r="U227" s="4"/>
      <c r="V227" s="4"/>
    </row>
    <row r="228" spans="1:22" ht="15.75" customHeight="1" x14ac:dyDescent="0.3">
      <c r="A228" s="4"/>
      <c r="B228" s="4"/>
      <c r="C228" s="4"/>
      <c r="D228" s="4"/>
      <c r="E228" s="4"/>
      <c r="F228" s="4"/>
      <c r="G228" s="4"/>
      <c r="H228" s="4"/>
      <c r="I228" s="4"/>
      <c r="J228" s="4"/>
      <c r="K228" s="4"/>
      <c r="L228" s="4"/>
      <c r="M228" s="4"/>
      <c r="N228" s="4"/>
      <c r="O228" s="4"/>
      <c r="P228" s="4"/>
      <c r="Q228" s="4"/>
      <c r="R228" s="4"/>
      <c r="S228" s="4"/>
      <c r="T228" s="4"/>
      <c r="U228" s="4"/>
      <c r="V228" s="4"/>
    </row>
    <row r="229" spans="1:22" ht="15.75" customHeight="1" x14ac:dyDescent="0.3">
      <c r="A229" s="4"/>
      <c r="B229" s="4"/>
      <c r="C229" s="4"/>
      <c r="D229" s="4"/>
      <c r="E229" s="4"/>
      <c r="F229" s="4"/>
      <c r="G229" s="4"/>
      <c r="H229" s="4"/>
      <c r="I229" s="4"/>
      <c r="J229" s="4"/>
      <c r="K229" s="4"/>
      <c r="L229" s="4"/>
      <c r="M229" s="4"/>
      <c r="N229" s="4"/>
      <c r="O229" s="4"/>
      <c r="P229" s="4"/>
      <c r="Q229" s="4"/>
      <c r="R229" s="4"/>
      <c r="S229" s="4"/>
      <c r="T229" s="4"/>
      <c r="U229" s="4"/>
      <c r="V229" s="4"/>
    </row>
    <row r="230" spans="1:22" ht="15.75" customHeight="1" x14ac:dyDescent="0.3">
      <c r="A230" s="4"/>
      <c r="B230" s="4"/>
      <c r="C230" s="4"/>
      <c r="D230" s="4"/>
      <c r="E230" s="4"/>
      <c r="F230" s="4"/>
      <c r="G230" s="4"/>
      <c r="H230" s="4"/>
      <c r="I230" s="4"/>
      <c r="J230" s="4"/>
      <c r="K230" s="4"/>
      <c r="L230" s="4"/>
      <c r="M230" s="4"/>
      <c r="N230" s="4"/>
      <c r="O230" s="4"/>
      <c r="P230" s="4"/>
      <c r="Q230" s="4"/>
      <c r="R230" s="4"/>
      <c r="S230" s="4"/>
      <c r="T230" s="4"/>
      <c r="U230" s="4"/>
      <c r="V230" s="4"/>
    </row>
    <row r="231" spans="1:22" ht="15.75" customHeight="1" x14ac:dyDescent="0.3">
      <c r="A231" s="4"/>
      <c r="B231" s="4"/>
      <c r="C231" s="4"/>
      <c r="D231" s="4"/>
      <c r="E231" s="4"/>
      <c r="F231" s="4"/>
      <c r="G231" s="4"/>
      <c r="H231" s="4"/>
      <c r="I231" s="4"/>
      <c r="J231" s="4"/>
      <c r="K231" s="4"/>
      <c r="L231" s="4"/>
      <c r="M231" s="4"/>
      <c r="N231" s="4"/>
      <c r="O231" s="4"/>
      <c r="P231" s="4"/>
      <c r="Q231" s="4"/>
      <c r="R231" s="4"/>
      <c r="S231" s="4"/>
      <c r="T231" s="4"/>
      <c r="U231" s="4"/>
      <c r="V231" s="4"/>
    </row>
    <row r="232" spans="1:22" ht="15.75" customHeight="1" x14ac:dyDescent="0.3">
      <c r="A232" s="4"/>
      <c r="B232" s="4"/>
      <c r="C232" s="4"/>
      <c r="D232" s="4"/>
      <c r="E232" s="4"/>
      <c r="F232" s="4"/>
      <c r="G232" s="4"/>
      <c r="H232" s="4"/>
      <c r="I232" s="4"/>
      <c r="J232" s="4"/>
      <c r="K232" s="4"/>
      <c r="L232" s="4"/>
      <c r="M232" s="4"/>
      <c r="N232" s="4"/>
      <c r="O232" s="4"/>
      <c r="P232" s="4"/>
      <c r="Q232" s="4"/>
      <c r="R232" s="4"/>
      <c r="S232" s="4"/>
      <c r="T232" s="4"/>
      <c r="U232" s="4"/>
      <c r="V232" s="4"/>
    </row>
    <row r="233" spans="1:22" ht="15.75" customHeight="1" x14ac:dyDescent="0.3">
      <c r="A233" s="4"/>
      <c r="B233" s="4"/>
      <c r="C233" s="4"/>
      <c r="D233" s="4"/>
      <c r="E233" s="4"/>
      <c r="F233" s="4"/>
      <c r="G233" s="4"/>
      <c r="H233" s="4"/>
      <c r="I233" s="4"/>
      <c r="J233" s="4"/>
      <c r="K233" s="4"/>
      <c r="L233" s="4"/>
      <c r="M233" s="4"/>
      <c r="N233" s="4"/>
      <c r="O233" s="4"/>
      <c r="P233" s="4"/>
      <c r="Q233" s="4"/>
      <c r="R233" s="4"/>
      <c r="S233" s="4"/>
      <c r="T233" s="4"/>
      <c r="U233" s="4"/>
      <c r="V233" s="4"/>
    </row>
    <row r="234" spans="1:22" ht="15.75" customHeight="1" x14ac:dyDescent="0.3">
      <c r="A234" s="4"/>
      <c r="B234" s="4"/>
      <c r="C234" s="4"/>
      <c r="D234" s="4"/>
      <c r="E234" s="4"/>
      <c r="F234" s="4"/>
      <c r="G234" s="4"/>
      <c r="H234" s="4"/>
      <c r="I234" s="4"/>
      <c r="J234" s="4"/>
      <c r="K234" s="4"/>
      <c r="L234" s="4"/>
      <c r="M234" s="4"/>
      <c r="N234" s="4"/>
      <c r="O234" s="4"/>
      <c r="P234" s="4"/>
      <c r="Q234" s="4"/>
      <c r="R234" s="4"/>
      <c r="S234" s="4"/>
      <c r="T234" s="4"/>
      <c r="U234" s="4"/>
      <c r="V234" s="4"/>
    </row>
    <row r="235" spans="1:22" ht="15.75" customHeight="1" x14ac:dyDescent="0.3">
      <c r="A235" s="4"/>
      <c r="B235" s="4"/>
      <c r="C235" s="4"/>
      <c r="D235" s="4"/>
      <c r="E235" s="4"/>
      <c r="F235" s="4"/>
      <c r="G235" s="4"/>
      <c r="H235" s="4"/>
      <c r="I235" s="4"/>
      <c r="J235" s="4"/>
      <c r="K235" s="4"/>
      <c r="L235" s="4"/>
      <c r="M235" s="4"/>
      <c r="N235" s="4"/>
      <c r="O235" s="4"/>
      <c r="P235" s="4"/>
      <c r="Q235" s="4"/>
      <c r="R235" s="4"/>
      <c r="S235" s="4"/>
      <c r="T235" s="4"/>
      <c r="U235" s="4"/>
      <c r="V235" s="4"/>
    </row>
    <row r="236" spans="1:22" ht="15.75" customHeight="1" x14ac:dyDescent="0.3">
      <c r="A236" s="4"/>
      <c r="B236" s="4"/>
      <c r="C236" s="4"/>
      <c r="D236" s="4"/>
      <c r="E236" s="4"/>
      <c r="F236" s="4"/>
      <c r="G236" s="4"/>
      <c r="H236" s="4"/>
      <c r="I236" s="4"/>
      <c r="J236" s="4"/>
      <c r="K236" s="4"/>
      <c r="L236" s="4"/>
      <c r="M236" s="4"/>
      <c r="N236" s="4"/>
      <c r="O236" s="4"/>
      <c r="P236" s="4"/>
      <c r="Q236" s="4"/>
      <c r="R236" s="4"/>
      <c r="S236" s="4"/>
      <c r="T236" s="4"/>
      <c r="U236" s="4"/>
      <c r="V236" s="4"/>
    </row>
    <row r="237" spans="1:22" ht="15.75" customHeight="1" x14ac:dyDescent="0.3">
      <c r="A237" s="4"/>
      <c r="B237" s="4"/>
      <c r="C237" s="4"/>
      <c r="D237" s="4"/>
      <c r="E237" s="4"/>
      <c r="F237" s="4"/>
      <c r="G237" s="4"/>
      <c r="H237" s="4"/>
      <c r="I237" s="4"/>
      <c r="J237" s="4"/>
      <c r="K237" s="4"/>
      <c r="L237" s="4"/>
      <c r="M237" s="4"/>
      <c r="N237" s="4"/>
      <c r="O237" s="4"/>
      <c r="P237" s="4"/>
      <c r="Q237" s="4"/>
      <c r="R237" s="4"/>
      <c r="S237" s="4"/>
      <c r="T237" s="4"/>
      <c r="U237" s="4"/>
      <c r="V237" s="4"/>
    </row>
    <row r="238" spans="1:22" ht="15.75" customHeight="1" x14ac:dyDescent="0.3">
      <c r="A238" s="4"/>
      <c r="B238" s="4"/>
      <c r="C238" s="4"/>
      <c r="D238" s="4"/>
      <c r="E238" s="4"/>
      <c r="F238" s="4"/>
      <c r="G238" s="4"/>
      <c r="H238" s="4"/>
      <c r="I238" s="4"/>
      <c r="J238" s="4"/>
      <c r="K238" s="4"/>
      <c r="L238" s="4"/>
      <c r="M238" s="4"/>
      <c r="N238" s="4"/>
      <c r="O238" s="4"/>
      <c r="P238" s="4"/>
      <c r="Q238" s="4"/>
      <c r="R238" s="4"/>
      <c r="S238" s="4"/>
      <c r="T238" s="4"/>
      <c r="U238" s="4"/>
      <c r="V238" s="4"/>
    </row>
    <row r="239" spans="1:22" ht="15.75" customHeight="1" x14ac:dyDescent="0.3">
      <c r="A239" s="4"/>
      <c r="B239" s="4"/>
      <c r="C239" s="4"/>
      <c r="D239" s="4"/>
      <c r="E239" s="4"/>
      <c r="F239" s="4"/>
      <c r="G239" s="4"/>
      <c r="H239" s="4"/>
      <c r="I239" s="4"/>
      <c r="J239" s="4"/>
      <c r="K239" s="4"/>
      <c r="L239" s="4"/>
      <c r="M239" s="4"/>
      <c r="N239" s="4"/>
      <c r="O239" s="4"/>
      <c r="P239" s="4"/>
      <c r="Q239" s="4"/>
      <c r="R239" s="4"/>
      <c r="S239" s="4"/>
      <c r="T239" s="4"/>
      <c r="U239" s="4"/>
      <c r="V239" s="4"/>
    </row>
    <row r="240" spans="1:22" ht="15.75" customHeight="1" x14ac:dyDescent="0.3">
      <c r="A240" s="4"/>
      <c r="B240" s="4"/>
      <c r="C240" s="4"/>
      <c r="D240" s="4"/>
      <c r="E240" s="4"/>
      <c r="F240" s="4"/>
      <c r="G240" s="4"/>
      <c r="H240" s="4"/>
      <c r="I240" s="4"/>
      <c r="J240" s="4"/>
      <c r="K240" s="4"/>
      <c r="L240" s="4"/>
      <c r="M240" s="4"/>
      <c r="N240" s="4"/>
      <c r="O240" s="4"/>
      <c r="P240" s="4"/>
      <c r="Q240" s="4"/>
      <c r="R240" s="4"/>
      <c r="S240" s="4"/>
      <c r="T240" s="4"/>
      <c r="U240" s="4"/>
      <c r="V240" s="4"/>
    </row>
    <row r="241" spans="1:22" ht="15.75" customHeight="1" x14ac:dyDescent="0.3">
      <c r="A241" s="4"/>
      <c r="B241" s="4"/>
      <c r="C241" s="4"/>
      <c r="D241" s="4"/>
      <c r="E241" s="4"/>
      <c r="F241" s="4"/>
      <c r="G241" s="4"/>
      <c r="H241" s="4"/>
      <c r="I241" s="4"/>
      <c r="J241" s="4"/>
      <c r="K241" s="4"/>
      <c r="L241" s="4"/>
      <c r="M241" s="4"/>
      <c r="N241" s="4"/>
      <c r="O241" s="4"/>
      <c r="P241" s="4"/>
      <c r="Q241" s="4"/>
      <c r="R241" s="4"/>
      <c r="S241" s="4"/>
      <c r="T241" s="4"/>
      <c r="U241" s="4"/>
      <c r="V241" s="4"/>
    </row>
    <row r="242" spans="1:22" ht="15.75" customHeight="1" x14ac:dyDescent="0.3">
      <c r="A242" s="4"/>
      <c r="B242" s="4"/>
      <c r="C242" s="4"/>
      <c r="D242" s="4"/>
      <c r="E242" s="4"/>
      <c r="F242" s="4"/>
      <c r="G242" s="4"/>
      <c r="H242" s="4"/>
      <c r="I242" s="4"/>
      <c r="J242" s="4"/>
      <c r="K242" s="4"/>
      <c r="L242" s="4"/>
      <c r="M242" s="4"/>
      <c r="N242" s="4"/>
      <c r="O242" s="4"/>
      <c r="P242" s="4"/>
      <c r="Q242" s="4"/>
      <c r="R242" s="4"/>
      <c r="S242" s="4"/>
      <c r="T242" s="4"/>
      <c r="U242" s="4"/>
      <c r="V242" s="4"/>
    </row>
    <row r="243" spans="1:22" ht="15.75" customHeight="1" x14ac:dyDescent="0.3">
      <c r="A243" s="4"/>
      <c r="B243" s="4"/>
      <c r="C243" s="4"/>
      <c r="D243" s="4"/>
      <c r="E243" s="4"/>
      <c r="F243" s="4"/>
      <c r="G243" s="4"/>
      <c r="H243" s="4"/>
      <c r="I243" s="4"/>
      <c r="J243" s="4"/>
      <c r="K243" s="4"/>
      <c r="L243" s="4"/>
      <c r="M243" s="4"/>
      <c r="N243" s="4"/>
      <c r="O243" s="4"/>
      <c r="P243" s="4"/>
      <c r="Q243" s="4"/>
      <c r="R243" s="4"/>
      <c r="S243" s="4"/>
      <c r="T243" s="4"/>
      <c r="U243" s="4"/>
      <c r="V243" s="4"/>
    </row>
    <row r="244" spans="1:22" ht="15.75" customHeight="1" x14ac:dyDescent="0.3">
      <c r="A244" s="4"/>
      <c r="B244" s="4"/>
      <c r="C244" s="4"/>
      <c r="D244" s="4"/>
      <c r="E244" s="4"/>
      <c r="F244" s="4"/>
      <c r="G244" s="4"/>
      <c r="H244" s="4"/>
      <c r="I244" s="4"/>
      <c r="J244" s="4"/>
      <c r="K244" s="4"/>
      <c r="L244" s="4"/>
      <c r="M244" s="4"/>
      <c r="N244" s="4"/>
      <c r="O244" s="4"/>
      <c r="P244" s="4"/>
      <c r="Q244" s="4"/>
      <c r="R244" s="4"/>
      <c r="S244" s="4"/>
      <c r="T244" s="4"/>
      <c r="U244" s="4"/>
      <c r="V244" s="4"/>
    </row>
    <row r="245" spans="1:22" ht="15.75" customHeight="1" x14ac:dyDescent="0.3">
      <c r="A245" s="4"/>
      <c r="B245" s="4"/>
      <c r="C245" s="4"/>
      <c r="D245" s="4"/>
      <c r="E245" s="4"/>
      <c r="F245" s="4"/>
      <c r="G245" s="4"/>
      <c r="H245" s="4"/>
      <c r="I245" s="4"/>
      <c r="J245" s="4"/>
      <c r="K245" s="4"/>
      <c r="L245" s="4"/>
      <c r="M245" s="4"/>
      <c r="N245" s="4"/>
      <c r="O245" s="4"/>
      <c r="P245" s="4"/>
      <c r="Q245" s="4"/>
      <c r="R245" s="4"/>
      <c r="S245" s="4"/>
      <c r="T245" s="4"/>
      <c r="U245" s="4"/>
      <c r="V245" s="4"/>
    </row>
    <row r="246" spans="1:22" ht="15.75" customHeight="1" x14ac:dyDescent="0.3">
      <c r="A246" s="4"/>
      <c r="B246" s="4"/>
      <c r="C246" s="4"/>
      <c r="D246" s="4"/>
      <c r="E246" s="4"/>
      <c r="F246" s="4"/>
      <c r="G246" s="4"/>
      <c r="H246" s="4"/>
      <c r="I246" s="4"/>
      <c r="J246" s="4"/>
      <c r="K246" s="4"/>
      <c r="L246" s="4"/>
      <c r="M246" s="4"/>
      <c r="N246" s="4"/>
      <c r="O246" s="4"/>
      <c r="P246" s="4"/>
      <c r="Q246" s="4"/>
      <c r="R246" s="4"/>
      <c r="S246" s="4"/>
      <c r="T246" s="4"/>
      <c r="U246" s="4"/>
      <c r="V246" s="4"/>
    </row>
    <row r="247" spans="1:22" ht="15.75" customHeight="1" x14ac:dyDescent="0.3">
      <c r="A247" s="4"/>
      <c r="B247" s="4"/>
      <c r="C247" s="4"/>
      <c r="D247" s="4"/>
      <c r="E247" s="4"/>
      <c r="F247" s="4"/>
      <c r="G247" s="4"/>
      <c r="H247" s="4"/>
      <c r="I247" s="4"/>
      <c r="J247" s="4"/>
      <c r="K247" s="4"/>
      <c r="L247" s="4"/>
      <c r="M247" s="4"/>
      <c r="N247" s="4"/>
      <c r="O247" s="4"/>
      <c r="P247" s="4"/>
      <c r="Q247" s="4"/>
      <c r="R247" s="4"/>
      <c r="S247" s="4"/>
      <c r="T247" s="4"/>
      <c r="U247" s="4"/>
      <c r="V247" s="4"/>
    </row>
    <row r="248" spans="1:22" ht="15.75" customHeight="1" x14ac:dyDescent="0.3">
      <c r="A248" s="4"/>
      <c r="B248" s="4"/>
      <c r="C248" s="4"/>
      <c r="D248" s="4"/>
      <c r="E248" s="4"/>
      <c r="F248" s="4"/>
      <c r="G248" s="4"/>
      <c r="H248" s="4"/>
      <c r="I248" s="4"/>
      <c r="J248" s="4"/>
      <c r="K248" s="4"/>
      <c r="L248" s="4"/>
      <c r="M248" s="4"/>
      <c r="N248" s="4"/>
      <c r="O248" s="4"/>
      <c r="P248" s="4"/>
      <c r="Q248" s="4"/>
      <c r="R248" s="4"/>
      <c r="S248" s="4"/>
      <c r="T248" s="4"/>
      <c r="U248" s="4"/>
      <c r="V248" s="4"/>
    </row>
    <row r="249" spans="1:22" ht="15.75" customHeight="1" x14ac:dyDescent="0.3">
      <c r="A249" s="4"/>
      <c r="B249" s="4"/>
      <c r="C249" s="4"/>
      <c r="D249" s="4"/>
      <c r="E249" s="4"/>
      <c r="F249" s="4"/>
      <c r="G249" s="4"/>
      <c r="H249" s="4"/>
      <c r="I249" s="4"/>
      <c r="J249" s="4"/>
      <c r="K249" s="4"/>
      <c r="L249" s="4"/>
      <c r="M249" s="4"/>
      <c r="N249" s="4"/>
      <c r="O249" s="4"/>
      <c r="P249" s="4"/>
      <c r="Q249" s="4"/>
      <c r="R249" s="4"/>
      <c r="S249" s="4"/>
      <c r="T249" s="4"/>
      <c r="U249" s="4"/>
      <c r="V249" s="4"/>
    </row>
    <row r="250" spans="1:22" ht="15.75" customHeight="1" x14ac:dyDescent="0.3">
      <c r="A250" s="4"/>
      <c r="B250" s="4"/>
      <c r="C250" s="4"/>
      <c r="D250" s="4"/>
      <c r="E250" s="4"/>
      <c r="F250" s="4"/>
      <c r="G250" s="4"/>
      <c r="H250" s="4"/>
      <c r="I250" s="4"/>
      <c r="J250" s="4"/>
      <c r="K250" s="4"/>
      <c r="L250" s="4"/>
      <c r="M250" s="4"/>
      <c r="N250" s="4"/>
      <c r="O250" s="4"/>
      <c r="P250" s="4"/>
      <c r="Q250" s="4"/>
      <c r="R250" s="4"/>
      <c r="S250" s="4"/>
      <c r="T250" s="4"/>
      <c r="U250" s="4"/>
      <c r="V250" s="4"/>
    </row>
    <row r="251" spans="1:22" ht="15.75" customHeight="1" x14ac:dyDescent="0.3">
      <c r="A251" s="4"/>
      <c r="B251" s="4"/>
      <c r="C251" s="4"/>
      <c r="D251" s="4"/>
      <c r="E251" s="4"/>
      <c r="F251" s="4"/>
      <c r="G251" s="4"/>
      <c r="H251" s="4"/>
      <c r="I251" s="4"/>
      <c r="J251" s="4"/>
      <c r="K251" s="4"/>
      <c r="L251" s="4"/>
      <c r="M251" s="4"/>
      <c r="N251" s="4"/>
      <c r="O251" s="4"/>
      <c r="P251" s="4"/>
      <c r="Q251" s="4"/>
      <c r="R251" s="4"/>
      <c r="S251" s="4"/>
      <c r="T251" s="4"/>
      <c r="U251" s="4"/>
      <c r="V251" s="4"/>
    </row>
    <row r="252" spans="1:22" ht="15.75" customHeight="1" x14ac:dyDescent="0.3">
      <c r="A252" s="4"/>
      <c r="B252" s="4"/>
      <c r="C252" s="4"/>
      <c r="D252" s="4"/>
      <c r="E252" s="4"/>
      <c r="F252" s="4"/>
      <c r="G252" s="4"/>
      <c r="H252" s="4"/>
      <c r="I252" s="4"/>
      <c r="J252" s="4"/>
      <c r="K252" s="4"/>
      <c r="L252" s="4"/>
      <c r="M252" s="4"/>
      <c r="N252" s="4"/>
      <c r="O252" s="4"/>
      <c r="P252" s="4"/>
      <c r="Q252" s="4"/>
      <c r="R252" s="4"/>
      <c r="S252" s="4"/>
      <c r="T252" s="4"/>
      <c r="U252" s="4"/>
      <c r="V252" s="4"/>
    </row>
    <row r="253" spans="1:22" ht="15.75" customHeight="1" x14ac:dyDescent="0.3">
      <c r="A253" s="4"/>
      <c r="B253" s="4"/>
      <c r="C253" s="4"/>
      <c r="D253" s="4"/>
      <c r="E253" s="4"/>
      <c r="F253" s="4"/>
      <c r="G253" s="4"/>
      <c r="H253" s="4"/>
      <c r="I253" s="4"/>
      <c r="J253" s="4"/>
      <c r="K253" s="4"/>
      <c r="L253" s="4"/>
      <c r="M253" s="4"/>
      <c r="N253" s="4"/>
      <c r="O253" s="4"/>
      <c r="P253" s="4"/>
      <c r="Q253" s="4"/>
      <c r="R253" s="4"/>
      <c r="S253" s="4"/>
      <c r="T253" s="4"/>
      <c r="U253" s="4"/>
      <c r="V253" s="4"/>
    </row>
    <row r="254" spans="1:22" ht="15.75" customHeight="1" x14ac:dyDescent="0.3">
      <c r="A254" s="4"/>
      <c r="B254" s="4"/>
      <c r="C254" s="4"/>
      <c r="D254" s="4"/>
      <c r="E254" s="4"/>
      <c r="F254" s="4"/>
      <c r="G254" s="4"/>
      <c r="H254" s="4"/>
      <c r="I254" s="4"/>
      <c r="J254" s="4"/>
      <c r="K254" s="4"/>
      <c r="L254" s="4"/>
      <c r="M254" s="4"/>
      <c r="N254" s="4"/>
      <c r="O254" s="4"/>
      <c r="P254" s="4"/>
      <c r="Q254" s="4"/>
      <c r="R254" s="4"/>
      <c r="S254" s="4"/>
      <c r="T254" s="4"/>
      <c r="U254" s="4"/>
      <c r="V254" s="4"/>
    </row>
    <row r="255" spans="1:22" ht="15.75" customHeight="1" x14ac:dyDescent="0.3">
      <c r="A255" s="4"/>
      <c r="B255" s="4"/>
      <c r="C255" s="4"/>
      <c r="D255" s="4"/>
      <c r="E255" s="4"/>
      <c r="F255" s="4"/>
      <c r="G255" s="4"/>
      <c r="H255" s="4"/>
      <c r="I255" s="4"/>
      <c r="J255" s="4"/>
      <c r="K255" s="4"/>
      <c r="L255" s="4"/>
      <c r="M255" s="4"/>
      <c r="N255" s="4"/>
      <c r="O255" s="4"/>
      <c r="P255" s="4"/>
      <c r="Q255" s="4"/>
      <c r="R255" s="4"/>
      <c r="S255" s="4"/>
      <c r="T255" s="4"/>
      <c r="U255" s="4"/>
      <c r="V255" s="4"/>
    </row>
    <row r="256" spans="1:22" ht="15.75" customHeight="1" x14ac:dyDescent="0.3">
      <c r="A256" s="4"/>
      <c r="B256" s="4"/>
      <c r="C256" s="4"/>
      <c r="D256" s="4"/>
      <c r="E256" s="4"/>
      <c r="F256" s="4"/>
      <c r="G256" s="4"/>
      <c r="H256" s="4"/>
      <c r="I256" s="4"/>
      <c r="J256" s="4"/>
      <c r="K256" s="4"/>
      <c r="L256" s="4"/>
      <c r="M256" s="4"/>
      <c r="N256" s="4"/>
      <c r="O256" s="4"/>
      <c r="P256" s="4"/>
      <c r="Q256" s="4"/>
      <c r="R256" s="4"/>
      <c r="S256" s="4"/>
      <c r="T256" s="4"/>
      <c r="U256" s="4"/>
      <c r="V256" s="4"/>
    </row>
    <row r="257" spans="1:22" ht="15.75" customHeight="1" x14ac:dyDescent="0.3">
      <c r="A257" s="4"/>
      <c r="B257" s="4"/>
      <c r="C257" s="4"/>
      <c r="D257" s="4"/>
      <c r="E257" s="4"/>
      <c r="F257" s="4"/>
      <c r="G257" s="4"/>
      <c r="H257" s="4"/>
      <c r="I257" s="4"/>
      <c r="J257" s="4"/>
      <c r="K257" s="4"/>
      <c r="L257" s="4"/>
      <c r="M257" s="4"/>
      <c r="N257" s="4"/>
      <c r="O257" s="4"/>
      <c r="P257" s="4"/>
      <c r="Q257" s="4"/>
      <c r="R257" s="4"/>
      <c r="S257" s="4"/>
      <c r="T257" s="4"/>
      <c r="U257" s="4"/>
      <c r="V257" s="4"/>
    </row>
    <row r="258" spans="1:22" ht="15.75" customHeight="1" x14ac:dyDescent="0.3">
      <c r="A258" s="4"/>
      <c r="B258" s="4"/>
      <c r="C258" s="4"/>
      <c r="D258" s="4"/>
      <c r="E258" s="4"/>
      <c r="F258" s="4"/>
      <c r="G258" s="4"/>
      <c r="H258" s="4"/>
      <c r="I258" s="4"/>
      <c r="J258" s="4"/>
      <c r="K258" s="4"/>
      <c r="L258" s="4"/>
      <c r="M258" s="4"/>
      <c r="N258" s="4"/>
      <c r="O258" s="4"/>
      <c r="P258" s="4"/>
      <c r="Q258" s="4"/>
      <c r="R258" s="4"/>
      <c r="S258" s="4"/>
      <c r="T258" s="4"/>
      <c r="U258" s="4"/>
      <c r="V258" s="4"/>
    </row>
    <row r="259" spans="1:22" ht="15.75" customHeight="1" x14ac:dyDescent="0.3">
      <c r="A259" s="4"/>
      <c r="B259" s="4"/>
      <c r="C259" s="4"/>
      <c r="D259" s="4"/>
      <c r="E259" s="4"/>
      <c r="F259" s="4"/>
      <c r="G259" s="4"/>
      <c r="H259" s="4"/>
      <c r="I259" s="4"/>
      <c r="J259" s="4"/>
      <c r="K259" s="4"/>
      <c r="L259" s="4"/>
      <c r="M259" s="4"/>
      <c r="N259" s="4"/>
      <c r="O259" s="4"/>
      <c r="P259" s="4"/>
      <c r="Q259" s="4"/>
      <c r="R259" s="4"/>
      <c r="S259" s="4"/>
      <c r="T259" s="4"/>
      <c r="U259" s="4"/>
      <c r="V259" s="4"/>
    </row>
    <row r="260" spans="1:22" ht="15.75" customHeight="1" x14ac:dyDescent="0.3">
      <c r="A260" s="4"/>
      <c r="B260" s="4"/>
      <c r="C260" s="4"/>
      <c r="D260" s="4"/>
      <c r="E260" s="4"/>
      <c r="F260" s="4"/>
      <c r="G260" s="4"/>
      <c r="H260" s="4"/>
      <c r="I260" s="4"/>
      <c r="J260" s="4"/>
      <c r="K260" s="4"/>
      <c r="L260" s="4"/>
      <c r="M260" s="4"/>
      <c r="N260" s="4"/>
      <c r="O260" s="4"/>
      <c r="P260" s="4"/>
      <c r="Q260" s="4"/>
      <c r="R260" s="4"/>
      <c r="S260" s="4"/>
      <c r="T260" s="4"/>
      <c r="U260" s="4"/>
      <c r="V260" s="4"/>
    </row>
    <row r="261" spans="1:22" ht="15.75" customHeight="1" x14ac:dyDescent="0.3">
      <c r="A261" s="4"/>
      <c r="B261" s="4"/>
      <c r="C261" s="4"/>
      <c r="D261" s="4"/>
      <c r="E261" s="4"/>
      <c r="F261" s="4"/>
      <c r="G261" s="4"/>
      <c r="H261" s="4"/>
      <c r="I261" s="4"/>
      <c r="J261" s="4"/>
      <c r="K261" s="4"/>
      <c r="L261" s="4"/>
      <c r="M261" s="4"/>
      <c r="N261" s="4"/>
      <c r="O261" s="4"/>
      <c r="P261" s="4"/>
      <c r="Q261" s="4"/>
      <c r="R261" s="4"/>
      <c r="S261" s="4"/>
      <c r="T261" s="4"/>
      <c r="U261" s="4"/>
      <c r="V261" s="4"/>
    </row>
    <row r="262" spans="1:22" ht="15.75" customHeight="1" x14ac:dyDescent="0.3">
      <c r="A262" s="4"/>
      <c r="B262" s="4"/>
      <c r="C262" s="4"/>
      <c r="D262" s="4"/>
      <c r="E262" s="4"/>
      <c r="F262" s="4"/>
      <c r="G262" s="4"/>
      <c r="H262" s="4"/>
      <c r="I262" s="4"/>
      <c r="J262" s="4"/>
      <c r="K262" s="4"/>
      <c r="L262" s="4"/>
      <c r="M262" s="4"/>
      <c r="N262" s="4"/>
      <c r="O262" s="4"/>
      <c r="P262" s="4"/>
      <c r="Q262" s="4"/>
      <c r="R262" s="4"/>
      <c r="S262" s="4"/>
      <c r="T262" s="4"/>
      <c r="U262" s="4"/>
      <c r="V262" s="4"/>
    </row>
    <row r="263" spans="1:22" ht="15.75" customHeight="1" x14ac:dyDescent="0.3">
      <c r="A263" s="4"/>
      <c r="B263" s="4"/>
      <c r="C263" s="4"/>
      <c r="D263" s="4"/>
      <c r="E263" s="4"/>
      <c r="F263" s="4"/>
      <c r="G263" s="4"/>
      <c r="H263" s="4"/>
      <c r="I263" s="4"/>
      <c r="J263" s="4"/>
      <c r="K263" s="4"/>
      <c r="L263" s="4"/>
      <c r="M263" s="4"/>
      <c r="N263" s="4"/>
      <c r="O263" s="4"/>
      <c r="P263" s="4"/>
      <c r="Q263" s="4"/>
      <c r="R263" s="4"/>
      <c r="S263" s="4"/>
      <c r="T263" s="4"/>
      <c r="U263" s="4"/>
      <c r="V263" s="4"/>
    </row>
    <row r="264" spans="1:22" ht="15.75" customHeight="1" x14ac:dyDescent="0.3">
      <c r="A264" s="4"/>
      <c r="B264" s="4"/>
      <c r="C264" s="4"/>
      <c r="D264" s="4"/>
      <c r="E264" s="4"/>
      <c r="F264" s="4"/>
      <c r="G264" s="4"/>
      <c r="H264" s="4"/>
      <c r="I264" s="4"/>
      <c r="J264" s="4"/>
      <c r="K264" s="4"/>
      <c r="L264" s="4"/>
      <c r="M264" s="4"/>
      <c r="N264" s="4"/>
      <c r="O264" s="4"/>
      <c r="P264" s="4"/>
      <c r="Q264" s="4"/>
      <c r="R264" s="4"/>
      <c r="S264" s="4"/>
      <c r="T264" s="4"/>
      <c r="U264" s="4"/>
      <c r="V264" s="4"/>
    </row>
    <row r="265" spans="1:22" ht="15.75" customHeight="1" x14ac:dyDescent="0.3"/>
    <row r="266" spans="1:22" ht="15.75" customHeight="1" x14ac:dyDescent="0.3"/>
    <row r="267" spans="1:22" ht="15.75" customHeight="1" x14ac:dyDescent="0.3"/>
    <row r="268" spans="1:22" ht="15.75" customHeight="1" x14ac:dyDescent="0.3"/>
    <row r="269" spans="1:22" ht="15.75" customHeight="1" x14ac:dyDescent="0.3"/>
    <row r="270" spans="1:22" ht="15.75" customHeight="1" x14ac:dyDescent="0.3"/>
    <row r="271" spans="1:22" ht="15.75" customHeight="1" x14ac:dyDescent="0.3"/>
    <row r="272" spans="1:2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sheetData>
  <phoneticPr fontId="18" type="noConversion"/>
  <hyperlinks>
    <hyperlink ref="A1" r:id="rId1" xr:uid="{00000000-0004-0000-0200-000000000000}"/>
  </hyperlinks>
  <pageMargins left="0.7" right="0.7" top="0.75" bottom="0.75" header="0" footer="0"/>
  <pageSetup orientation="landscape"/>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K1000"/>
  <sheetViews>
    <sheetView workbookViewId="0">
      <pane xSplit="1" topLeftCell="B1" activePane="topRight" state="frozen"/>
      <selection pane="topRight" activeCell="C2" sqref="C2"/>
    </sheetView>
  </sheetViews>
  <sheetFormatPr defaultColWidth="11.19921875" defaultRowHeight="15" customHeight="1" x14ac:dyDescent="0.3"/>
  <cols>
    <col min="1" max="1" width="33.69921875" customWidth="1"/>
    <col min="2" max="6" width="11.19921875" customWidth="1"/>
  </cols>
  <sheetData>
    <row r="1" spans="1:37" ht="15.6" x14ac:dyDescent="0.3">
      <c r="A1" s="81" t="s">
        <v>80</v>
      </c>
      <c r="B1" s="82">
        <v>44197</v>
      </c>
      <c r="C1" s="82">
        <v>44228</v>
      </c>
      <c r="D1" s="82">
        <v>44256</v>
      </c>
      <c r="E1" s="82">
        <v>44287</v>
      </c>
      <c r="F1" s="82">
        <v>44317</v>
      </c>
      <c r="G1" s="82">
        <v>44348</v>
      </c>
      <c r="H1" s="82">
        <v>44378</v>
      </c>
      <c r="I1" s="82">
        <v>44409</v>
      </c>
      <c r="J1" s="82">
        <v>44440</v>
      </c>
      <c r="K1" s="82">
        <v>44470</v>
      </c>
      <c r="L1" s="82">
        <v>44501</v>
      </c>
      <c r="M1" s="83">
        <v>44531</v>
      </c>
      <c r="N1" s="82">
        <v>44562</v>
      </c>
      <c r="O1" s="82">
        <v>44593</v>
      </c>
      <c r="P1" s="82">
        <v>44621</v>
      </c>
      <c r="Q1" s="82">
        <v>44652</v>
      </c>
      <c r="R1" s="82">
        <v>44682</v>
      </c>
      <c r="S1" s="84">
        <v>44713</v>
      </c>
      <c r="T1" s="84">
        <v>44743</v>
      </c>
      <c r="U1" s="84">
        <v>44774</v>
      </c>
      <c r="V1" s="84">
        <v>44805</v>
      </c>
      <c r="W1" s="84">
        <v>44835</v>
      </c>
      <c r="X1" s="84">
        <v>44866</v>
      </c>
      <c r="Y1" s="85">
        <v>44896</v>
      </c>
      <c r="Z1" s="84">
        <v>44927</v>
      </c>
      <c r="AA1" s="84">
        <v>44958</v>
      </c>
      <c r="AB1" s="84">
        <v>44986</v>
      </c>
      <c r="AC1" s="84">
        <v>45017</v>
      </c>
      <c r="AD1" s="84">
        <v>45047</v>
      </c>
      <c r="AE1" s="84">
        <v>45078</v>
      </c>
      <c r="AF1" s="84">
        <v>45108</v>
      </c>
      <c r="AG1" s="84">
        <v>45139</v>
      </c>
      <c r="AH1" s="84">
        <v>45170</v>
      </c>
      <c r="AI1" s="84">
        <v>45200</v>
      </c>
      <c r="AJ1" s="84">
        <v>45231</v>
      </c>
      <c r="AK1" s="85">
        <v>45261</v>
      </c>
    </row>
    <row r="2" spans="1:37" ht="15.6" x14ac:dyDescent="0.3">
      <c r="A2" s="86"/>
      <c r="B2" s="87">
        <f>'COGS and Sales'!B15</f>
        <v>116000</v>
      </c>
      <c r="C2" s="87">
        <f>'COGS and Sales'!C15</f>
        <v>246500</v>
      </c>
      <c r="D2" s="87">
        <f>'COGS and Sales'!D15</f>
        <v>391500</v>
      </c>
      <c r="E2" s="87">
        <f>'COGS and Sales'!E15</f>
        <v>623500</v>
      </c>
      <c r="F2" s="87">
        <f>'COGS and Sales'!F15</f>
        <v>797500</v>
      </c>
      <c r="G2" s="87">
        <f>'COGS and Sales'!G15</f>
        <v>1116500</v>
      </c>
      <c r="H2" s="87">
        <f>'COGS and Sales'!H15</f>
        <v>957000</v>
      </c>
      <c r="I2" s="87">
        <f>'COGS and Sales'!I15</f>
        <v>493000</v>
      </c>
      <c r="J2" s="87">
        <f>'COGS and Sales'!J15</f>
        <v>522000</v>
      </c>
      <c r="K2" s="87">
        <f>'COGS and Sales'!K15</f>
        <v>406000</v>
      </c>
      <c r="L2" s="87">
        <f>'COGS and Sales'!L15</f>
        <v>507500</v>
      </c>
      <c r="M2" s="88">
        <f>'COGS and Sales'!M15</f>
        <v>304500</v>
      </c>
      <c r="N2" s="87" t="e">
        <f>#REF!</f>
        <v>#REF!</v>
      </c>
      <c r="O2" s="87" t="e">
        <f>'COGS and Sales'!#REF!</f>
        <v>#REF!</v>
      </c>
      <c r="P2" s="87" t="e">
        <f>'COGS and Sales'!#REF!</f>
        <v>#REF!</v>
      </c>
      <c r="Q2" s="87" t="e">
        <f>'COGS and Sales'!#REF!</f>
        <v>#REF!</v>
      </c>
      <c r="R2" s="87" t="e">
        <f>'COGS and Sales'!#REF!</f>
        <v>#REF!</v>
      </c>
      <c r="S2" s="87" t="e">
        <f>'COGS and Sales'!#REF!</f>
        <v>#REF!</v>
      </c>
      <c r="T2" s="87" t="e">
        <f>'COGS and Sales'!#REF!</f>
        <v>#REF!</v>
      </c>
      <c r="U2" s="87" t="e">
        <f>'COGS and Sales'!#REF!</f>
        <v>#REF!</v>
      </c>
      <c r="V2" s="87" t="e">
        <f>'COGS and Sales'!#REF!</f>
        <v>#REF!</v>
      </c>
      <c r="W2" s="87" t="e">
        <f>'COGS and Sales'!#REF!</f>
        <v>#REF!</v>
      </c>
      <c r="X2" s="87" t="e">
        <f>'COGS and Sales'!#REF!</f>
        <v>#REF!</v>
      </c>
      <c r="Y2" s="88" t="e">
        <f>'COGS and Sales'!#REF!</f>
        <v>#REF!</v>
      </c>
      <c r="Z2" s="87" t="e">
        <f>'COGS and Sales'!#REF!</f>
        <v>#REF!</v>
      </c>
      <c r="AA2" s="87" t="e">
        <f>'COGS and Sales'!#REF!</f>
        <v>#REF!</v>
      </c>
      <c r="AB2" s="87" t="e">
        <f>'COGS and Sales'!#REF!</f>
        <v>#REF!</v>
      </c>
      <c r="AC2" s="87" t="e">
        <f>'COGS and Sales'!#REF!</f>
        <v>#REF!</v>
      </c>
      <c r="AD2" s="87" t="e">
        <f>'COGS and Sales'!#REF!</f>
        <v>#REF!</v>
      </c>
      <c r="AE2" s="87" t="e">
        <f>'COGS and Sales'!#REF!</f>
        <v>#REF!</v>
      </c>
      <c r="AF2" s="87" t="e">
        <f>'COGS and Sales'!#REF!</f>
        <v>#REF!</v>
      </c>
      <c r="AG2" s="87" t="e">
        <f>'COGS and Sales'!#REF!</f>
        <v>#REF!</v>
      </c>
      <c r="AH2" s="87" t="e">
        <f>'COGS and Sales'!#REF!</f>
        <v>#REF!</v>
      </c>
      <c r="AI2" s="87" t="e">
        <f>'COGS and Sales'!#REF!</f>
        <v>#REF!</v>
      </c>
      <c r="AJ2" s="87" t="e">
        <f>'COGS and Sales'!#REF!</f>
        <v>#REF!</v>
      </c>
      <c r="AK2" s="88" t="e">
        <f>'COGS and Sales'!#REF!</f>
        <v>#REF!</v>
      </c>
    </row>
    <row r="3" spans="1:37" ht="15.6" x14ac:dyDescent="0.3">
      <c r="A3" s="86"/>
      <c r="B3" s="87">
        <v>-1</v>
      </c>
      <c r="C3" s="87">
        <v>-1</v>
      </c>
      <c r="D3" s="87">
        <v>-1</v>
      </c>
      <c r="E3" s="87">
        <v>-1</v>
      </c>
      <c r="F3" s="87">
        <v>-1</v>
      </c>
      <c r="G3" s="87">
        <v>-1</v>
      </c>
      <c r="H3" s="87">
        <v>-1</v>
      </c>
      <c r="I3" s="87">
        <v>-1</v>
      </c>
      <c r="J3" s="87">
        <v>-1</v>
      </c>
      <c r="K3" s="87">
        <v>-1</v>
      </c>
      <c r="L3" s="87">
        <v>-1</v>
      </c>
      <c r="M3" s="88">
        <v>-1</v>
      </c>
      <c r="N3" s="87">
        <v>-1</v>
      </c>
      <c r="O3" s="87">
        <v>-1</v>
      </c>
      <c r="P3" s="87">
        <v>-1</v>
      </c>
      <c r="Q3" s="87">
        <v>-1</v>
      </c>
      <c r="R3" s="87">
        <v>-1</v>
      </c>
      <c r="S3" s="87">
        <v>-1</v>
      </c>
      <c r="T3" s="87">
        <v>-1</v>
      </c>
      <c r="U3" s="87">
        <v>-1</v>
      </c>
      <c r="V3" s="87">
        <v>-1</v>
      </c>
      <c r="W3" s="87">
        <v>-1</v>
      </c>
      <c r="X3" s="87">
        <v>-1</v>
      </c>
      <c r="Y3" s="88">
        <v>-1</v>
      </c>
      <c r="Z3" s="87">
        <v>-1</v>
      </c>
      <c r="AA3" s="87">
        <v>-1</v>
      </c>
      <c r="AB3" s="87">
        <v>-1</v>
      </c>
      <c r="AC3" s="87">
        <v>-1</v>
      </c>
      <c r="AD3" s="87">
        <v>-1</v>
      </c>
      <c r="AE3" s="87">
        <v>-1</v>
      </c>
      <c r="AF3" s="87">
        <v>-1</v>
      </c>
      <c r="AG3" s="87">
        <v>-1</v>
      </c>
      <c r="AH3" s="87">
        <v>-1</v>
      </c>
      <c r="AI3" s="87">
        <v>-1</v>
      </c>
      <c r="AJ3" s="87">
        <v>-1</v>
      </c>
      <c r="AK3" s="88">
        <v>-1</v>
      </c>
    </row>
    <row r="4" spans="1:37" ht="15.6" x14ac:dyDescent="0.3">
      <c r="A4" s="89" t="s">
        <v>81</v>
      </c>
      <c r="B4" s="90">
        <f t="shared" ref="B4:AK4" si="0">B2*B3</f>
        <v>-116000</v>
      </c>
      <c r="C4" s="90">
        <f t="shared" si="0"/>
        <v>-246500</v>
      </c>
      <c r="D4" s="90">
        <f t="shared" si="0"/>
        <v>-391500</v>
      </c>
      <c r="E4" s="90">
        <f t="shared" si="0"/>
        <v>-623500</v>
      </c>
      <c r="F4" s="90">
        <f t="shared" si="0"/>
        <v>-797500</v>
      </c>
      <c r="G4" s="90">
        <f t="shared" si="0"/>
        <v>-1116500</v>
      </c>
      <c r="H4" s="90">
        <f t="shared" si="0"/>
        <v>-957000</v>
      </c>
      <c r="I4" s="90">
        <f t="shared" si="0"/>
        <v>-493000</v>
      </c>
      <c r="J4" s="90">
        <f t="shared" si="0"/>
        <v>-522000</v>
      </c>
      <c r="K4" s="90">
        <f t="shared" si="0"/>
        <v>-406000</v>
      </c>
      <c r="L4" s="90">
        <f t="shared" si="0"/>
        <v>-507500</v>
      </c>
      <c r="M4" s="91">
        <f t="shared" si="0"/>
        <v>-304500</v>
      </c>
      <c r="N4" s="90" t="e">
        <f t="shared" si="0"/>
        <v>#REF!</v>
      </c>
      <c r="O4" s="90" t="e">
        <f t="shared" si="0"/>
        <v>#REF!</v>
      </c>
      <c r="P4" s="90" t="e">
        <f t="shared" si="0"/>
        <v>#REF!</v>
      </c>
      <c r="Q4" s="90" t="e">
        <f t="shared" si="0"/>
        <v>#REF!</v>
      </c>
      <c r="R4" s="90" t="e">
        <f t="shared" si="0"/>
        <v>#REF!</v>
      </c>
      <c r="S4" s="90" t="e">
        <f t="shared" si="0"/>
        <v>#REF!</v>
      </c>
      <c r="T4" s="90" t="e">
        <f t="shared" si="0"/>
        <v>#REF!</v>
      </c>
      <c r="U4" s="90" t="e">
        <f t="shared" si="0"/>
        <v>#REF!</v>
      </c>
      <c r="V4" s="90" t="e">
        <f t="shared" si="0"/>
        <v>#REF!</v>
      </c>
      <c r="W4" s="90" t="e">
        <f t="shared" si="0"/>
        <v>#REF!</v>
      </c>
      <c r="X4" s="90" t="e">
        <f t="shared" si="0"/>
        <v>#REF!</v>
      </c>
      <c r="Y4" s="91" t="e">
        <f t="shared" si="0"/>
        <v>#REF!</v>
      </c>
      <c r="Z4" s="90" t="e">
        <f t="shared" si="0"/>
        <v>#REF!</v>
      </c>
      <c r="AA4" s="90" t="e">
        <f t="shared" si="0"/>
        <v>#REF!</v>
      </c>
      <c r="AB4" s="90" t="e">
        <f t="shared" si="0"/>
        <v>#REF!</v>
      </c>
      <c r="AC4" s="90" t="e">
        <f t="shared" si="0"/>
        <v>#REF!</v>
      </c>
      <c r="AD4" s="90" t="e">
        <f t="shared" si="0"/>
        <v>#REF!</v>
      </c>
      <c r="AE4" s="90" t="e">
        <f t="shared" si="0"/>
        <v>#REF!</v>
      </c>
      <c r="AF4" s="90" t="e">
        <f t="shared" si="0"/>
        <v>#REF!</v>
      </c>
      <c r="AG4" s="90" t="e">
        <f t="shared" si="0"/>
        <v>#REF!</v>
      </c>
      <c r="AH4" s="90" t="e">
        <f t="shared" si="0"/>
        <v>#REF!</v>
      </c>
      <c r="AI4" s="90" t="e">
        <f t="shared" si="0"/>
        <v>#REF!</v>
      </c>
      <c r="AJ4" s="90" t="e">
        <f t="shared" si="0"/>
        <v>#REF!</v>
      </c>
      <c r="AK4" s="91" t="e">
        <f t="shared" si="0"/>
        <v>#REF!</v>
      </c>
    </row>
    <row r="5" spans="1:37" ht="15.6" x14ac:dyDescent="0.3">
      <c r="A5" s="92"/>
      <c r="B5" s="93">
        <f>'COGS and Sales'!B20</f>
        <v>265833.33333333337</v>
      </c>
      <c r="C5" s="93">
        <f>'COGS and Sales'!C20</f>
        <v>351250.00000000006</v>
      </c>
      <c r="D5" s="93">
        <f>'COGS and Sales'!D20</f>
        <v>351250.00000000006</v>
      </c>
      <c r="E5" s="93">
        <f>'COGS and Sales'!E20</f>
        <v>431666.66666666674</v>
      </c>
      <c r="F5" s="93">
        <f>'COGS and Sales'!F20</f>
        <v>431666.66666666674</v>
      </c>
      <c r="G5" s="93">
        <f>'COGS and Sales'!G20</f>
        <v>431666.66666666674</v>
      </c>
      <c r="H5" s="93">
        <f>'COGS and Sales'!H20</f>
        <v>431666.66666666674</v>
      </c>
      <c r="I5" s="93">
        <f>'COGS and Sales'!I20</f>
        <v>431666.66666666674</v>
      </c>
      <c r="J5" s="93">
        <f>'COGS and Sales'!J20</f>
        <v>431666.66666666674</v>
      </c>
      <c r="K5" s="93">
        <f>'COGS and Sales'!K20</f>
        <v>431666.66666666674</v>
      </c>
      <c r="L5" s="93">
        <f>'COGS and Sales'!L20</f>
        <v>431666.66666666674</v>
      </c>
      <c r="M5" s="94">
        <f>'COGS and Sales'!M20</f>
        <v>431666.66666666674</v>
      </c>
      <c r="N5" s="93" t="e">
        <f>#REF!</f>
        <v>#REF!</v>
      </c>
      <c r="O5" s="93" t="e">
        <f>'COGS and Sales'!#REF!</f>
        <v>#REF!</v>
      </c>
      <c r="P5" s="93" t="e">
        <f>'COGS and Sales'!#REF!</f>
        <v>#REF!</v>
      </c>
      <c r="Q5" s="93" t="e">
        <f>'COGS and Sales'!#REF!</f>
        <v>#REF!</v>
      </c>
      <c r="R5" s="93" t="e">
        <f>'COGS and Sales'!#REF!</f>
        <v>#REF!</v>
      </c>
      <c r="S5" s="93" t="e">
        <f>'COGS and Sales'!#REF!</f>
        <v>#REF!</v>
      </c>
      <c r="T5" s="93" t="e">
        <f>'COGS and Sales'!#REF!</f>
        <v>#REF!</v>
      </c>
      <c r="U5" s="93" t="e">
        <f>'COGS and Sales'!#REF!</f>
        <v>#REF!</v>
      </c>
      <c r="V5" s="93" t="e">
        <f>'COGS and Sales'!#REF!</f>
        <v>#REF!</v>
      </c>
      <c r="W5" s="93" t="e">
        <f>'COGS and Sales'!#REF!</f>
        <v>#REF!</v>
      </c>
      <c r="X5" s="93" t="e">
        <f>'COGS and Sales'!#REF!</f>
        <v>#REF!</v>
      </c>
      <c r="Y5" s="94" t="e">
        <f>'COGS and Sales'!#REF!</f>
        <v>#REF!</v>
      </c>
      <c r="Z5" s="93" t="e">
        <f>'COGS and Sales'!#REF!</f>
        <v>#REF!</v>
      </c>
      <c r="AA5" s="93" t="e">
        <f>'COGS and Sales'!#REF!</f>
        <v>#REF!</v>
      </c>
      <c r="AB5" s="93" t="e">
        <f>'COGS and Sales'!#REF!</f>
        <v>#REF!</v>
      </c>
      <c r="AC5" s="93" t="e">
        <f>'COGS and Sales'!#REF!</f>
        <v>#REF!</v>
      </c>
      <c r="AD5" s="93" t="e">
        <f>'COGS and Sales'!#REF!</f>
        <v>#REF!</v>
      </c>
      <c r="AE5" s="93" t="e">
        <f>'COGS and Sales'!#REF!</f>
        <v>#REF!</v>
      </c>
      <c r="AF5" s="93" t="e">
        <f>'COGS and Sales'!#REF!</f>
        <v>#REF!</v>
      </c>
      <c r="AG5" s="93" t="e">
        <f>'COGS and Sales'!#REF!</f>
        <v>#REF!</v>
      </c>
      <c r="AH5" s="93" t="e">
        <f>'COGS and Sales'!#REF!</f>
        <v>#REF!</v>
      </c>
      <c r="AI5" s="93" t="e">
        <f>'COGS and Sales'!#REF!</f>
        <v>#REF!</v>
      </c>
      <c r="AJ5" s="93" t="e">
        <f>'COGS and Sales'!#REF!</f>
        <v>#REF!</v>
      </c>
      <c r="AK5" s="94" t="e">
        <f>'COGS and Sales'!#REF!</f>
        <v>#REF!</v>
      </c>
    </row>
    <row r="6" spans="1:37" ht="15.6" x14ac:dyDescent="0.3">
      <c r="A6" s="92"/>
      <c r="B6" s="93">
        <v>-1</v>
      </c>
      <c r="C6" s="93">
        <v>-1</v>
      </c>
      <c r="D6" s="93">
        <v>-1</v>
      </c>
      <c r="E6" s="93">
        <v>-1</v>
      </c>
      <c r="F6" s="93">
        <v>-1</v>
      </c>
      <c r="G6" s="93">
        <v>-1</v>
      </c>
      <c r="H6" s="93">
        <v>-1</v>
      </c>
      <c r="I6" s="93">
        <v>-1</v>
      </c>
      <c r="J6" s="93">
        <v>-1</v>
      </c>
      <c r="K6" s="93">
        <v>-1</v>
      </c>
      <c r="L6" s="93">
        <v>-1</v>
      </c>
      <c r="M6" s="94">
        <v>-1</v>
      </c>
      <c r="N6" s="93">
        <v>-1</v>
      </c>
      <c r="O6" s="93">
        <v>-1</v>
      </c>
      <c r="P6" s="93">
        <v>-1</v>
      </c>
      <c r="Q6" s="93">
        <v>-1</v>
      </c>
      <c r="R6" s="93">
        <v>-1</v>
      </c>
      <c r="S6" s="93">
        <v>-1</v>
      </c>
      <c r="T6" s="93">
        <v>-1</v>
      </c>
      <c r="U6" s="93">
        <v>-1</v>
      </c>
      <c r="V6" s="93">
        <v>-1</v>
      </c>
      <c r="W6" s="93">
        <v>-1</v>
      </c>
      <c r="X6" s="93">
        <v>-1</v>
      </c>
      <c r="Y6" s="94">
        <v>-1</v>
      </c>
      <c r="Z6" s="93">
        <v>-1</v>
      </c>
      <c r="AA6" s="93">
        <v>-1</v>
      </c>
      <c r="AB6" s="93">
        <v>-1</v>
      </c>
      <c r="AC6" s="93">
        <v>-1</v>
      </c>
      <c r="AD6" s="93">
        <v>-1</v>
      </c>
      <c r="AE6" s="93">
        <v>-1</v>
      </c>
      <c r="AF6" s="93">
        <v>-1</v>
      </c>
      <c r="AG6" s="93">
        <v>-1</v>
      </c>
      <c r="AH6" s="93">
        <v>-1</v>
      </c>
      <c r="AI6" s="93">
        <v>-1</v>
      </c>
      <c r="AJ6" s="93">
        <v>-1</v>
      </c>
      <c r="AK6" s="94">
        <v>-1</v>
      </c>
    </row>
    <row r="7" spans="1:37" ht="15.6" x14ac:dyDescent="0.3">
      <c r="A7" s="95" t="s">
        <v>16</v>
      </c>
      <c r="B7" s="96">
        <f t="shared" ref="B7:AK7" si="1">B5*B6</f>
        <v>-265833.33333333337</v>
      </c>
      <c r="C7" s="96">
        <f t="shared" si="1"/>
        <v>-351250.00000000006</v>
      </c>
      <c r="D7" s="96">
        <f t="shared" si="1"/>
        <v>-351250.00000000006</v>
      </c>
      <c r="E7" s="96">
        <f t="shared" si="1"/>
        <v>-431666.66666666674</v>
      </c>
      <c r="F7" s="96">
        <f t="shared" si="1"/>
        <v>-431666.66666666674</v>
      </c>
      <c r="G7" s="96">
        <f t="shared" si="1"/>
        <v>-431666.66666666674</v>
      </c>
      <c r="H7" s="96">
        <f t="shared" si="1"/>
        <v>-431666.66666666674</v>
      </c>
      <c r="I7" s="96">
        <f t="shared" si="1"/>
        <v>-431666.66666666674</v>
      </c>
      <c r="J7" s="96">
        <f t="shared" si="1"/>
        <v>-431666.66666666674</v>
      </c>
      <c r="K7" s="96">
        <f t="shared" si="1"/>
        <v>-431666.66666666674</v>
      </c>
      <c r="L7" s="96">
        <f t="shared" si="1"/>
        <v>-431666.66666666674</v>
      </c>
      <c r="M7" s="97">
        <f t="shared" si="1"/>
        <v>-431666.66666666674</v>
      </c>
      <c r="N7" s="96" t="e">
        <f t="shared" si="1"/>
        <v>#REF!</v>
      </c>
      <c r="O7" s="96" t="e">
        <f t="shared" si="1"/>
        <v>#REF!</v>
      </c>
      <c r="P7" s="96" t="e">
        <f t="shared" si="1"/>
        <v>#REF!</v>
      </c>
      <c r="Q7" s="96" t="e">
        <f t="shared" si="1"/>
        <v>#REF!</v>
      </c>
      <c r="R7" s="96" t="e">
        <f t="shared" si="1"/>
        <v>#REF!</v>
      </c>
      <c r="S7" s="96" t="e">
        <f t="shared" si="1"/>
        <v>#REF!</v>
      </c>
      <c r="T7" s="96" t="e">
        <f t="shared" si="1"/>
        <v>#REF!</v>
      </c>
      <c r="U7" s="96" t="e">
        <f t="shared" si="1"/>
        <v>#REF!</v>
      </c>
      <c r="V7" s="96" t="e">
        <f t="shared" si="1"/>
        <v>#REF!</v>
      </c>
      <c r="W7" s="96" t="e">
        <f t="shared" si="1"/>
        <v>#REF!</v>
      </c>
      <c r="X7" s="96" t="e">
        <f t="shared" si="1"/>
        <v>#REF!</v>
      </c>
      <c r="Y7" s="97" t="e">
        <f t="shared" si="1"/>
        <v>#REF!</v>
      </c>
      <c r="Z7" s="96" t="e">
        <f t="shared" si="1"/>
        <v>#REF!</v>
      </c>
      <c r="AA7" s="96" t="e">
        <f t="shared" si="1"/>
        <v>#REF!</v>
      </c>
      <c r="AB7" s="96" t="e">
        <f t="shared" si="1"/>
        <v>#REF!</v>
      </c>
      <c r="AC7" s="96" t="e">
        <f t="shared" si="1"/>
        <v>#REF!</v>
      </c>
      <c r="AD7" s="96" t="e">
        <f t="shared" si="1"/>
        <v>#REF!</v>
      </c>
      <c r="AE7" s="96" t="e">
        <f t="shared" si="1"/>
        <v>#REF!</v>
      </c>
      <c r="AF7" s="96" t="e">
        <f t="shared" si="1"/>
        <v>#REF!</v>
      </c>
      <c r="AG7" s="96" t="e">
        <f t="shared" si="1"/>
        <v>#REF!</v>
      </c>
      <c r="AH7" s="96" t="e">
        <f t="shared" si="1"/>
        <v>#REF!</v>
      </c>
      <c r="AI7" s="96" t="e">
        <f t="shared" si="1"/>
        <v>#REF!</v>
      </c>
      <c r="AJ7" s="96" t="e">
        <f t="shared" si="1"/>
        <v>#REF!</v>
      </c>
      <c r="AK7" s="97" t="e">
        <f t="shared" si="1"/>
        <v>#REF!</v>
      </c>
    </row>
    <row r="8" spans="1:37" ht="15.6" x14ac:dyDescent="0.3">
      <c r="A8" s="98" t="s">
        <v>82</v>
      </c>
      <c r="B8" s="99">
        <f>'COGS and Sales'!B26</f>
        <v>-205833.33333333337</v>
      </c>
      <c r="C8" s="99">
        <f>'COGS and Sales'!C26</f>
        <v>-223750.00000000006</v>
      </c>
      <c r="D8" s="99">
        <f>'COGS and Sales'!D26</f>
        <v>-148750.00000000006</v>
      </c>
      <c r="E8" s="99">
        <f>'COGS and Sales'!E26</f>
        <v>-109166.66666666674</v>
      </c>
      <c r="F8" s="99">
        <f>'COGS and Sales'!F26</f>
        <v>-19166.666666666744</v>
      </c>
      <c r="G8" s="99">
        <f>'COGS and Sales'!G26</f>
        <v>145833.33333333326</v>
      </c>
      <c r="H8" s="99">
        <f>'COGS and Sales'!H26</f>
        <v>855333.33333333326</v>
      </c>
      <c r="I8" s="99">
        <f>'COGS and Sales'!I26</f>
        <v>231333.33333333326</v>
      </c>
      <c r="J8" s="99">
        <f>'COGS and Sales'!J26</f>
        <v>270333.33333333326</v>
      </c>
      <c r="K8" s="99">
        <f>'COGS and Sales'!K26</f>
        <v>114333.33333333326</v>
      </c>
      <c r="L8" s="99">
        <f>'COGS and Sales'!L26</f>
        <v>250833.33333333326</v>
      </c>
      <c r="M8" s="100">
        <f>'COGS and Sales'!M26</f>
        <v>-22166.666666666744</v>
      </c>
      <c r="N8" s="99" t="e">
        <f t="shared" ref="N8:N9" si="2">#REF!</f>
        <v>#REF!</v>
      </c>
      <c r="O8" s="99" t="e">
        <f>'COGS and Sales'!#REF!</f>
        <v>#REF!</v>
      </c>
      <c r="P8" s="99" t="e">
        <f>'COGS and Sales'!#REF!</f>
        <v>#REF!</v>
      </c>
      <c r="Q8" s="99" t="e">
        <f>'COGS and Sales'!#REF!</f>
        <v>#REF!</v>
      </c>
      <c r="R8" s="99" t="e">
        <f>'COGS and Sales'!#REF!</f>
        <v>#REF!</v>
      </c>
      <c r="S8" s="99" t="e">
        <f>'COGS and Sales'!#REF!</f>
        <v>#REF!</v>
      </c>
      <c r="T8" s="99" t="e">
        <f>'COGS and Sales'!#REF!</f>
        <v>#REF!</v>
      </c>
      <c r="U8" s="99" t="e">
        <f>'COGS and Sales'!#REF!</f>
        <v>#REF!</v>
      </c>
      <c r="V8" s="99" t="e">
        <f>'COGS and Sales'!#REF!</f>
        <v>#REF!</v>
      </c>
      <c r="W8" s="99" t="e">
        <f>'COGS and Sales'!#REF!</f>
        <v>#REF!</v>
      </c>
      <c r="X8" s="99" t="e">
        <f>'COGS and Sales'!#REF!</f>
        <v>#REF!</v>
      </c>
      <c r="Y8" s="100" t="e">
        <f>'COGS and Sales'!#REF!</f>
        <v>#REF!</v>
      </c>
      <c r="Z8" s="99" t="e">
        <f>'COGS and Sales'!#REF!</f>
        <v>#REF!</v>
      </c>
      <c r="AA8" s="99" t="e">
        <f>'COGS and Sales'!#REF!</f>
        <v>#REF!</v>
      </c>
      <c r="AB8" s="99" t="e">
        <f>'COGS and Sales'!#REF!</f>
        <v>#REF!</v>
      </c>
      <c r="AC8" s="99" t="e">
        <f>'COGS and Sales'!#REF!</f>
        <v>#REF!</v>
      </c>
      <c r="AD8" s="99" t="e">
        <f>'COGS and Sales'!#REF!</f>
        <v>#REF!</v>
      </c>
      <c r="AE8" s="99" t="e">
        <f>'COGS and Sales'!#REF!</f>
        <v>#REF!</v>
      </c>
      <c r="AF8" s="99" t="e">
        <f>'COGS and Sales'!#REF!</f>
        <v>#REF!</v>
      </c>
      <c r="AG8" s="99" t="e">
        <f>'COGS and Sales'!#REF!</f>
        <v>#REF!</v>
      </c>
      <c r="AH8" s="99" t="e">
        <f>'COGS and Sales'!#REF!</f>
        <v>#REF!</v>
      </c>
      <c r="AI8" s="99" t="e">
        <f>'COGS and Sales'!#REF!</f>
        <v>#REF!</v>
      </c>
      <c r="AJ8" s="99" t="e">
        <f>'COGS and Sales'!#REF!</f>
        <v>#REF!</v>
      </c>
      <c r="AK8" s="100" t="e">
        <f>'COGS and Sales'!#REF!</f>
        <v>#REF!</v>
      </c>
    </row>
    <row r="9" spans="1:37" ht="15.6" x14ac:dyDescent="0.3">
      <c r="A9" s="101" t="s">
        <v>83</v>
      </c>
      <c r="B9" s="102">
        <f>'COGS and Sales'!B28</f>
        <v>-205833.33333333337</v>
      </c>
      <c r="C9" s="102">
        <f>'COGS and Sales'!C28</f>
        <v>-223750.00000000006</v>
      </c>
      <c r="D9" s="102">
        <f>'COGS and Sales'!D28</f>
        <v>-148750.00000000006</v>
      </c>
      <c r="E9" s="102">
        <f>'COGS and Sales'!E28</f>
        <v>-109166.66666666674</v>
      </c>
      <c r="F9" s="102">
        <f>'COGS and Sales'!F28</f>
        <v>-19166.666666666744</v>
      </c>
      <c r="G9" s="102">
        <f>'COGS and Sales'!G28</f>
        <v>145833.33333333326</v>
      </c>
      <c r="H9" s="102">
        <f>'COGS and Sales'!H28</f>
        <v>855333.33333333326</v>
      </c>
      <c r="I9" s="102">
        <f>'COGS and Sales'!I28</f>
        <v>231333.33333333326</v>
      </c>
      <c r="J9" s="102">
        <f>'COGS and Sales'!J28</f>
        <v>270333.33333333326</v>
      </c>
      <c r="K9" s="102">
        <f>'COGS and Sales'!K28</f>
        <v>114333.33333333326</v>
      </c>
      <c r="L9" s="102">
        <f>'COGS and Sales'!L28</f>
        <v>250833.33333333326</v>
      </c>
      <c r="M9" s="103">
        <f>'COGS and Sales'!M28</f>
        <v>-22166.666666666744</v>
      </c>
      <c r="N9" s="102" t="e">
        <f t="shared" si="2"/>
        <v>#REF!</v>
      </c>
      <c r="O9" s="102" t="e">
        <f>'COGS and Sales'!#REF!</f>
        <v>#REF!</v>
      </c>
      <c r="P9" s="102" t="e">
        <f>'COGS and Sales'!#REF!</f>
        <v>#REF!</v>
      </c>
      <c r="Q9" s="102" t="e">
        <f>'COGS and Sales'!#REF!</f>
        <v>#REF!</v>
      </c>
      <c r="R9" s="102" t="e">
        <f>'COGS and Sales'!#REF!</f>
        <v>#REF!</v>
      </c>
      <c r="S9" s="102" t="e">
        <f>'COGS and Sales'!#REF!</f>
        <v>#REF!</v>
      </c>
      <c r="T9" s="102" t="e">
        <f>'COGS and Sales'!#REF!</f>
        <v>#REF!</v>
      </c>
      <c r="U9" s="102" t="e">
        <f>'COGS and Sales'!#REF!</f>
        <v>#REF!</v>
      </c>
      <c r="V9" s="102" t="e">
        <f>'COGS and Sales'!#REF!</f>
        <v>#REF!</v>
      </c>
      <c r="W9" s="102" t="e">
        <f>'COGS and Sales'!#REF!</f>
        <v>#REF!</v>
      </c>
      <c r="X9" s="102" t="e">
        <f>'COGS and Sales'!#REF!</f>
        <v>#REF!</v>
      </c>
      <c r="Y9" s="103" t="e">
        <f>'COGS and Sales'!#REF!</f>
        <v>#REF!</v>
      </c>
      <c r="Z9" s="102" t="e">
        <f>'COGS and Sales'!#REF!</f>
        <v>#REF!</v>
      </c>
      <c r="AA9" s="102" t="e">
        <f>'COGS and Sales'!#REF!</f>
        <v>#REF!</v>
      </c>
      <c r="AB9" s="102" t="e">
        <f>'COGS and Sales'!#REF!</f>
        <v>#REF!</v>
      </c>
      <c r="AC9" s="102" t="e">
        <f>'COGS and Sales'!#REF!</f>
        <v>#REF!</v>
      </c>
      <c r="AD9" s="102" t="e">
        <f>'COGS and Sales'!#REF!</f>
        <v>#REF!</v>
      </c>
      <c r="AE9" s="102" t="e">
        <f>'COGS and Sales'!#REF!</f>
        <v>#REF!</v>
      </c>
      <c r="AF9" s="102" t="e">
        <f>'COGS and Sales'!#REF!</f>
        <v>#REF!</v>
      </c>
      <c r="AG9" s="102" t="e">
        <f>'COGS and Sales'!#REF!</f>
        <v>#REF!</v>
      </c>
      <c r="AH9" s="102" t="e">
        <f>'COGS and Sales'!#REF!</f>
        <v>#REF!</v>
      </c>
      <c r="AI9" s="102" t="e">
        <f>'COGS and Sales'!#REF!</f>
        <v>#REF!</v>
      </c>
      <c r="AJ9" s="102" t="e">
        <f>'COGS and Sales'!#REF!</f>
        <v>#REF!</v>
      </c>
      <c r="AK9" s="103" t="e">
        <f>'COGS and Sales'!#REF!</f>
        <v>#REF!</v>
      </c>
    </row>
    <row r="16" spans="1:37" ht="15.6" x14ac:dyDescent="0.3">
      <c r="A16" s="81" t="s">
        <v>80</v>
      </c>
      <c r="B16" s="82">
        <v>44682</v>
      </c>
      <c r="C16" s="84">
        <v>44713</v>
      </c>
      <c r="D16" s="84">
        <v>44743</v>
      </c>
      <c r="E16" s="84">
        <v>44774</v>
      </c>
      <c r="F16" s="84">
        <v>44805</v>
      </c>
      <c r="G16" s="84">
        <v>44835</v>
      </c>
      <c r="H16" s="84">
        <v>44866</v>
      </c>
      <c r="I16" s="85">
        <v>44896</v>
      </c>
      <c r="J16" s="84">
        <v>44927</v>
      </c>
      <c r="K16" s="84">
        <v>44958</v>
      </c>
      <c r="L16" s="84">
        <v>44986</v>
      </c>
      <c r="M16" s="84">
        <v>45017</v>
      </c>
      <c r="N16" s="84">
        <v>45047</v>
      </c>
      <c r="O16" s="84">
        <v>45078</v>
      </c>
      <c r="P16" s="84">
        <v>45108</v>
      </c>
      <c r="Q16" s="84">
        <v>45139</v>
      </c>
      <c r="R16" s="84">
        <v>45170</v>
      </c>
      <c r="S16" s="84">
        <v>45200</v>
      </c>
      <c r="T16" s="84">
        <v>45231</v>
      </c>
      <c r="U16" s="85">
        <v>45261</v>
      </c>
    </row>
    <row r="17" spans="1:21" ht="15.6" x14ac:dyDescent="0.3">
      <c r="A17" s="17" t="s">
        <v>84</v>
      </c>
      <c r="B17" s="104" t="e">
        <f>'COGS and Sales'!#REF!</f>
        <v>#REF!</v>
      </c>
      <c r="C17" s="104" t="e">
        <f t="shared" ref="C17:U17" si="3">B19</f>
        <v>#REF!</v>
      </c>
      <c r="D17" s="104" t="e">
        <f t="shared" si="3"/>
        <v>#REF!</v>
      </c>
      <c r="E17" s="104" t="e">
        <f t="shared" si="3"/>
        <v>#REF!</v>
      </c>
      <c r="F17" s="104" t="e">
        <f t="shared" si="3"/>
        <v>#REF!</v>
      </c>
      <c r="G17" s="104" t="e">
        <f t="shared" si="3"/>
        <v>#REF!</v>
      </c>
      <c r="H17" s="104" t="e">
        <f t="shared" si="3"/>
        <v>#REF!</v>
      </c>
      <c r="I17" s="104" t="e">
        <f t="shared" si="3"/>
        <v>#REF!</v>
      </c>
      <c r="J17" s="104" t="e">
        <f t="shared" si="3"/>
        <v>#REF!</v>
      </c>
      <c r="K17" s="104" t="e">
        <f t="shared" si="3"/>
        <v>#REF!</v>
      </c>
      <c r="L17" s="104" t="e">
        <f t="shared" si="3"/>
        <v>#REF!</v>
      </c>
      <c r="M17" s="104" t="e">
        <f t="shared" si="3"/>
        <v>#REF!</v>
      </c>
      <c r="N17" s="104" t="e">
        <f t="shared" si="3"/>
        <v>#REF!</v>
      </c>
      <c r="O17" s="104" t="e">
        <f t="shared" si="3"/>
        <v>#REF!</v>
      </c>
      <c r="P17" s="104" t="e">
        <f t="shared" si="3"/>
        <v>#REF!</v>
      </c>
      <c r="Q17" s="104" t="e">
        <f t="shared" si="3"/>
        <v>#REF!</v>
      </c>
      <c r="R17" s="104" t="e">
        <f t="shared" si="3"/>
        <v>#REF!</v>
      </c>
      <c r="S17" s="104" t="e">
        <f t="shared" si="3"/>
        <v>#REF!</v>
      </c>
      <c r="T17" s="104" t="e">
        <f t="shared" si="3"/>
        <v>#REF!</v>
      </c>
      <c r="U17" s="104" t="e">
        <f t="shared" si="3"/>
        <v>#REF!</v>
      </c>
    </row>
    <row r="18" spans="1:21" ht="15.6" x14ac:dyDescent="0.3">
      <c r="A18" s="17" t="s">
        <v>68</v>
      </c>
      <c r="B18" s="104" t="e">
        <f>-('Salaries and Other Costs'!#REF!/12)</f>
        <v>#REF!</v>
      </c>
      <c r="C18" s="104" t="e">
        <f>-('Salaries and Other Costs'!#REF!/12)</f>
        <v>#REF!</v>
      </c>
      <c r="D18" s="104" t="e">
        <f>-('Salaries and Other Costs'!#REF!/12)</f>
        <v>#REF!</v>
      </c>
      <c r="E18" s="104" t="e">
        <f>-('Salaries and Other Costs'!#REF!/12)</f>
        <v>#REF!</v>
      </c>
      <c r="F18" s="104" t="e">
        <f>-('Salaries and Other Costs'!#REF!/12)</f>
        <v>#REF!</v>
      </c>
      <c r="G18" s="104" t="e">
        <f>-('Salaries and Other Costs'!#REF!/12)</f>
        <v>#REF!</v>
      </c>
      <c r="H18" s="104" t="e">
        <f>-('Salaries and Other Costs'!#REF!/12)</f>
        <v>#REF!</v>
      </c>
      <c r="I18" s="104" t="e">
        <f>-('Salaries and Other Costs'!#REF!/12)</f>
        <v>#REF!</v>
      </c>
      <c r="J18" s="104" t="e">
        <f>-('Salaries and Other Costs'!#REF!/12)</f>
        <v>#REF!</v>
      </c>
      <c r="K18" s="104" t="e">
        <f>-('Salaries and Other Costs'!#REF!/12)</f>
        <v>#REF!</v>
      </c>
      <c r="L18" s="104" t="e">
        <f>-('Salaries and Other Costs'!#REF!/12)</f>
        <v>#REF!</v>
      </c>
      <c r="M18" s="104" t="e">
        <f>-('Salaries and Other Costs'!#REF!/12)</f>
        <v>#REF!</v>
      </c>
      <c r="N18" s="104" t="e">
        <f>-('Salaries and Other Costs'!#REF!/12)</f>
        <v>#REF!</v>
      </c>
      <c r="O18" s="104" t="e">
        <f>-('Salaries and Other Costs'!#REF!/12)</f>
        <v>#REF!</v>
      </c>
      <c r="P18" s="104" t="e">
        <f>-('Salaries and Other Costs'!#REF!/12)</f>
        <v>#REF!</v>
      </c>
      <c r="Q18" s="104" t="e">
        <f>-('Salaries and Other Costs'!#REF!/12)</f>
        <v>#REF!</v>
      </c>
      <c r="R18" s="104" t="e">
        <f>-('Salaries and Other Costs'!#REF!/12)</f>
        <v>#REF!</v>
      </c>
      <c r="S18" s="104" t="e">
        <f>-('Salaries and Other Costs'!#REF!/12)</f>
        <v>#REF!</v>
      </c>
      <c r="T18" s="104" t="e">
        <f>-('Salaries and Other Costs'!#REF!/12)</f>
        <v>#REF!</v>
      </c>
      <c r="U18" s="104" t="e">
        <f>-('Salaries and Other Costs'!#REF!/12)</f>
        <v>#REF!</v>
      </c>
    </row>
    <row r="19" spans="1:21" ht="15.6" x14ac:dyDescent="0.3">
      <c r="A19" s="17" t="s">
        <v>85</v>
      </c>
      <c r="B19" s="104" t="e">
        <f t="shared" ref="B19:T19" si="4">B17+B18</f>
        <v>#REF!</v>
      </c>
      <c r="C19" s="104" t="e">
        <f t="shared" si="4"/>
        <v>#REF!</v>
      </c>
      <c r="D19" s="104" t="e">
        <f t="shared" si="4"/>
        <v>#REF!</v>
      </c>
      <c r="E19" s="104" t="e">
        <f t="shared" si="4"/>
        <v>#REF!</v>
      </c>
      <c r="F19" s="104" t="e">
        <f t="shared" si="4"/>
        <v>#REF!</v>
      </c>
      <c r="G19" s="104" t="e">
        <f t="shared" si="4"/>
        <v>#REF!</v>
      </c>
      <c r="H19" s="104" t="e">
        <f t="shared" si="4"/>
        <v>#REF!</v>
      </c>
      <c r="I19" s="104" t="e">
        <f t="shared" si="4"/>
        <v>#REF!</v>
      </c>
      <c r="J19" s="104" t="e">
        <f t="shared" si="4"/>
        <v>#REF!</v>
      </c>
      <c r="K19" s="104" t="e">
        <f t="shared" si="4"/>
        <v>#REF!</v>
      </c>
      <c r="L19" s="104" t="e">
        <f t="shared" si="4"/>
        <v>#REF!</v>
      </c>
      <c r="M19" s="104" t="e">
        <f t="shared" si="4"/>
        <v>#REF!</v>
      </c>
      <c r="N19" s="104" t="e">
        <f t="shared" si="4"/>
        <v>#REF!</v>
      </c>
      <c r="O19" s="104" t="e">
        <f t="shared" si="4"/>
        <v>#REF!</v>
      </c>
      <c r="P19" s="104" t="e">
        <f t="shared" si="4"/>
        <v>#REF!</v>
      </c>
      <c r="Q19" s="104" t="e">
        <f t="shared" si="4"/>
        <v>#REF!</v>
      </c>
      <c r="R19" s="104" t="e">
        <f t="shared" si="4"/>
        <v>#REF!</v>
      </c>
      <c r="S19" s="104" t="e">
        <f t="shared" si="4"/>
        <v>#REF!</v>
      </c>
      <c r="T19" s="104" t="e">
        <f t="shared" si="4"/>
        <v>#REF!</v>
      </c>
      <c r="U19" s="17">
        <v>0</v>
      </c>
    </row>
    <row r="21" spans="1:21" ht="15.75" customHeight="1" x14ac:dyDescent="0.3"/>
    <row r="22" spans="1:21" ht="15.75" customHeight="1" x14ac:dyDescent="0.3"/>
    <row r="23" spans="1:21" ht="15.75" customHeight="1" x14ac:dyDescent="0.3">
      <c r="H23" s="105"/>
      <c r="I23" s="105"/>
      <c r="J23" s="105"/>
      <c r="K23" s="105"/>
      <c r="L23" s="105"/>
      <c r="M23" s="105"/>
      <c r="N23" s="105"/>
      <c r="O23" s="105"/>
      <c r="P23" s="105"/>
      <c r="Q23" s="105"/>
      <c r="R23" s="105"/>
      <c r="S23" s="105"/>
    </row>
    <row r="24" spans="1:21" ht="15.75" customHeight="1" x14ac:dyDescent="0.3"/>
    <row r="25" spans="1:21" ht="15.75" customHeight="1" x14ac:dyDescent="0.3"/>
    <row r="26" spans="1:21" ht="15.75" customHeight="1" x14ac:dyDescent="0.3"/>
    <row r="27" spans="1:21" ht="15.75" customHeight="1" x14ac:dyDescent="0.3"/>
    <row r="28" spans="1:21" ht="15.75" customHeight="1" x14ac:dyDescent="0.3"/>
    <row r="29" spans="1:21" ht="15.75" customHeight="1" x14ac:dyDescent="0.3"/>
    <row r="30" spans="1:21" ht="15.75" customHeight="1" x14ac:dyDescent="0.3"/>
    <row r="31" spans="1:21" ht="15.75" customHeight="1" x14ac:dyDescent="0.3"/>
    <row r="32" spans="1:2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4:D1001"/>
  <sheetViews>
    <sheetView zoomScale="85" zoomScaleNormal="85" workbookViewId="0">
      <selection activeCell="B12" sqref="B12"/>
    </sheetView>
  </sheetViews>
  <sheetFormatPr defaultColWidth="11.19921875" defaultRowHeight="15" customHeight="1" x14ac:dyDescent="0.3"/>
  <cols>
    <col min="1" max="1" width="84.09765625" style="129" customWidth="1"/>
    <col min="2" max="2" width="12.69921875" style="129" customWidth="1"/>
    <col min="3" max="3" width="11.19921875" style="129" customWidth="1"/>
    <col min="4" max="4" width="21.3984375" style="129" customWidth="1"/>
    <col min="5" max="6" width="11.19921875" style="129" customWidth="1"/>
    <col min="7" max="16384" width="11.19921875" style="129"/>
  </cols>
  <sheetData>
    <row r="4" spans="1:4" ht="18" x14ac:dyDescent="0.35">
      <c r="B4" s="200" t="s">
        <v>86</v>
      </c>
      <c r="C4" s="165">
        <v>280</v>
      </c>
      <c r="D4" s="170"/>
    </row>
    <row r="6" spans="1:4" ht="23.4" x14ac:dyDescent="0.45">
      <c r="A6" s="169" t="s">
        <v>87</v>
      </c>
      <c r="B6" s="189" t="s">
        <v>88</v>
      </c>
      <c r="C6" s="190"/>
      <c r="D6" s="164" t="s">
        <v>89</v>
      </c>
    </row>
    <row r="7" spans="1:4" ht="18" x14ac:dyDescent="0.35">
      <c r="A7" s="165" t="s">
        <v>90</v>
      </c>
      <c r="B7" s="191">
        <f>'COGS and Sales'!AB22</f>
        <v>23105666.666666672</v>
      </c>
      <c r="C7" s="190"/>
      <c r="D7" s="166">
        <f t="shared" ref="D7:D8" si="0">B7/$C$4</f>
        <v>82520.238095238106</v>
      </c>
    </row>
    <row r="8" spans="1:4" ht="38.25" customHeight="1" x14ac:dyDescent="0.35">
      <c r="A8" s="167" t="s">
        <v>91</v>
      </c>
      <c r="B8" s="192">
        <f>B7-'COGS and Sales'!AB24</f>
        <v>-2798333.3333333284</v>
      </c>
      <c r="C8" s="190"/>
      <c r="D8" s="168">
        <f t="shared" si="0"/>
        <v>-9994.047619047602</v>
      </c>
    </row>
    <row r="9" spans="1:4" ht="7.5" customHeight="1" x14ac:dyDescent="0.3">
      <c r="A9" s="171"/>
      <c r="B9" s="193"/>
      <c r="C9" s="194"/>
    </row>
    <row r="10" spans="1:4" ht="31.5" customHeight="1" x14ac:dyDescent="0.35">
      <c r="A10" s="172"/>
      <c r="B10" s="195"/>
      <c r="C10" s="196"/>
    </row>
    <row r="11" spans="1:4" ht="26.4" customHeight="1" x14ac:dyDescent="0.3">
      <c r="A11" s="175" t="s">
        <v>144</v>
      </c>
    </row>
    <row r="12" spans="1:4" ht="27" customHeight="1" x14ac:dyDescent="0.3">
      <c r="A12" s="173" t="s">
        <v>141</v>
      </c>
    </row>
    <row r="13" spans="1:4" ht="372" customHeight="1" x14ac:dyDescent="0.3">
      <c r="A13" s="198" t="s">
        <v>145</v>
      </c>
    </row>
    <row r="14" spans="1:4" ht="153.6" customHeight="1" x14ac:dyDescent="0.3">
      <c r="A14" s="199" t="s">
        <v>146</v>
      </c>
    </row>
    <row r="15" spans="1:4" ht="32.4" customHeight="1" x14ac:dyDescent="0.3">
      <c r="A15" s="174" t="s">
        <v>143</v>
      </c>
    </row>
    <row r="16" spans="1:4" ht="96" customHeight="1" x14ac:dyDescent="0.3">
      <c r="A16" s="198" t="s">
        <v>142</v>
      </c>
    </row>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mergeCells count="5">
    <mergeCell ref="B6:C6"/>
    <mergeCell ref="B7:C7"/>
    <mergeCell ref="B8:C8"/>
    <mergeCell ref="B9:C9"/>
    <mergeCell ref="B10:C10"/>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defaultColWidth="11.19921875" defaultRowHeight="15" customHeight="1" x14ac:dyDescent="0.3"/>
  <cols>
    <col min="1" max="1" width="34.296875" customWidth="1"/>
    <col min="2" max="2" width="10.59765625" customWidth="1"/>
    <col min="3" max="3" width="11.09765625" customWidth="1"/>
    <col min="4" max="4" width="11.3984375" customWidth="1"/>
    <col min="5" max="5" width="11.09765625" customWidth="1"/>
    <col min="6" max="6" width="11.296875" customWidth="1"/>
    <col min="7" max="7" width="11.09765625" customWidth="1"/>
    <col min="8" max="9" width="11.3984375" customWidth="1"/>
    <col min="10" max="11" width="12.296875" customWidth="1"/>
    <col min="12" max="12" width="13.09765625" customWidth="1"/>
    <col min="13" max="13" width="14" customWidth="1"/>
    <col min="14" max="26" width="10.59765625" customWidth="1"/>
  </cols>
  <sheetData>
    <row r="1" spans="1:26" ht="18.75" customHeight="1" x14ac:dyDescent="0.35">
      <c r="A1" s="106" t="s">
        <v>92</v>
      </c>
      <c r="B1" s="107"/>
      <c r="C1" s="4"/>
      <c r="D1" s="4"/>
      <c r="E1" s="4"/>
      <c r="F1" s="4"/>
      <c r="G1" s="4"/>
      <c r="H1" s="4"/>
      <c r="I1" s="4"/>
      <c r="J1" s="4"/>
      <c r="K1" s="4"/>
      <c r="L1" s="4"/>
      <c r="M1" s="4"/>
    </row>
    <row r="2" spans="1:26" ht="15.75" customHeight="1" x14ac:dyDescent="0.3">
      <c r="A2" s="108" t="s">
        <v>93</v>
      </c>
      <c r="B2" s="109">
        <v>1.9E-2</v>
      </c>
      <c r="C2" s="4"/>
      <c r="D2" s="4"/>
      <c r="E2" s="4"/>
      <c r="F2" s="4"/>
      <c r="G2" s="4"/>
      <c r="H2" s="4"/>
      <c r="I2" s="4"/>
      <c r="J2" s="4"/>
      <c r="K2" s="4"/>
      <c r="L2" s="4"/>
      <c r="M2" s="4"/>
    </row>
    <row r="3" spans="1:26" ht="15.75" customHeight="1" x14ac:dyDescent="0.3">
      <c r="A3" s="110" t="s">
        <v>94</v>
      </c>
      <c r="B3" s="111">
        <v>1000</v>
      </c>
      <c r="C3" s="4"/>
      <c r="D3" s="4"/>
      <c r="E3" s="4"/>
      <c r="F3" s="4"/>
      <c r="G3" s="4"/>
      <c r="H3" s="4"/>
      <c r="I3" s="4"/>
      <c r="J3" s="4"/>
      <c r="K3" s="4"/>
      <c r="L3" s="4"/>
      <c r="M3" s="4"/>
    </row>
    <row r="4" spans="1:26" ht="15.75" customHeight="1" x14ac:dyDescent="0.3">
      <c r="A4" s="4"/>
      <c r="C4" s="4"/>
      <c r="D4" s="4"/>
      <c r="E4" s="4"/>
      <c r="F4" s="4"/>
      <c r="G4" s="4"/>
      <c r="H4" s="4"/>
      <c r="I4" s="4"/>
      <c r="J4" s="4"/>
      <c r="K4" s="4"/>
      <c r="L4" s="4"/>
      <c r="M4" s="4"/>
    </row>
    <row r="5" spans="1:26" ht="15.75" customHeight="1" x14ac:dyDescent="0.3">
      <c r="A5" s="112" t="s">
        <v>95</v>
      </c>
      <c r="B5" s="113">
        <v>44197</v>
      </c>
      <c r="C5" s="82">
        <v>44228</v>
      </c>
      <c r="D5" s="82">
        <v>44256</v>
      </c>
      <c r="E5" s="82">
        <v>44287</v>
      </c>
      <c r="F5" s="82">
        <v>44317</v>
      </c>
      <c r="G5" s="82">
        <v>44348</v>
      </c>
      <c r="H5" s="82">
        <v>44378</v>
      </c>
      <c r="I5" s="82">
        <v>44409</v>
      </c>
      <c r="J5" s="82">
        <v>44440</v>
      </c>
      <c r="K5" s="82">
        <v>44470</v>
      </c>
      <c r="L5" s="82">
        <v>44501</v>
      </c>
      <c r="M5" s="114">
        <v>44531</v>
      </c>
    </row>
    <row r="6" spans="1:26" ht="15.75" customHeight="1" x14ac:dyDescent="0.3">
      <c r="A6" s="115" t="s">
        <v>96</v>
      </c>
      <c r="B6" s="116">
        <v>10</v>
      </c>
      <c r="C6" s="116">
        <v>9.5</v>
      </c>
      <c r="D6" s="116">
        <v>9</v>
      </c>
      <c r="E6" s="116">
        <v>8.5</v>
      </c>
      <c r="F6" s="116">
        <v>8</v>
      </c>
      <c r="G6" s="116">
        <v>7.5</v>
      </c>
      <c r="H6" s="116">
        <v>7</v>
      </c>
      <c r="I6" s="116">
        <v>6.5</v>
      </c>
      <c r="J6" s="116">
        <v>6</v>
      </c>
      <c r="K6" s="116">
        <v>5.5</v>
      </c>
      <c r="L6" s="116">
        <v>5</v>
      </c>
      <c r="M6" s="117">
        <v>4.5</v>
      </c>
    </row>
    <row r="7" spans="1:26" ht="15.75" customHeight="1" x14ac:dyDescent="0.3">
      <c r="A7" s="44" t="s">
        <v>97</v>
      </c>
      <c r="B7" s="118">
        <v>200</v>
      </c>
      <c r="C7" s="118">
        <f t="shared" ref="C7:M7" si="0">B7*1.4</f>
        <v>280</v>
      </c>
      <c r="D7" s="118">
        <f t="shared" si="0"/>
        <v>392</v>
      </c>
      <c r="E7" s="118">
        <f t="shared" si="0"/>
        <v>548.79999999999995</v>
      </c>
      <c r="F7" s="118">
        <f t="shared" si="0"/>
        <v>768.31999999999994</v>
      </c>
      <c r="G7" s="118">
        <f t="shared" si="0"/>
        <v>1075.6479999999999</v>
      </c>
      <c r="H7" s="118">
        <f t="shared" si="0"/>
        <v>1505.9071999999999</v>
      </c>
      <c r="I7" s="118">
        <f t="shared" si="0"/>
        <v>2108.2700799999998</v>
      </c>
      <c r="J7" s="118">
        <f t="shared" si="0"/>
        <v>2951.5781119999997</v>
      </c>
      <c r="K7" s="118">
        <f t="shared" si="0"/>
        <v>4132.2093567999991</v>
      </c>
      <c r="L7" s="118">
        <f t="shared" si="0"/>
        <v>5785.0930995199988</v>
      </c>
      <c r="M7" s="119">
        <f t="shared" si="0"/>
        <v>8099.1303393279977</v>
      </c>
    </row>
    <row r="8" spans="1:26" ht="15.75" customHeight="1" x14ac:dyDescent="0.3">
      <c r="A8" s="108" t="s">
        <v>98</v>
      </c>
      <c r="B8" s="120">
        <f t="shared" ref="B8:M8" si="1">(B11/B7)*100</f>
        <v>10</v>
      </c>
      <c r="C8" s="120">
        <f t="shared" si="1"/>
        <v>7.2785714285714285</v>
      </c>
      <c r="D8" s="120">
        <f t="shared" si="1"/>
        <v>5.2977602040816318</v>
      </c>
      <c r="E8" s="120">
        <f t="shared" si="1"/>
        <v>3.8560126056851307</v>
      </c>
      <c r="F8" s="120">
        <f t="shared" si="1"/>
        <v>2.8066263179951059</v>
      </c>
      <c r="G8" s="120">
        <f t="shared" si="1"/>
        <v>2.0428230128835807</v>
      </c>
      <c r="H8" s="120">
        <f t="shared" si="1"/>
        <v>1.486883321520263</v>
      </c>
      <c r="I8" s="120">
        <f t="shared" si="1"/>
        <v>1.0822386461636773</v>
      </c>
      <c r="J8" s="120">
        <f t="shared" si="1"/>
        <v>0.78771512888627637</v>
      </c>
      <c r="K8" s="120">
        <f t="shared" si="1"/>
        <v>0.5733440830965113</v>
      </c>
      <c r="L8" s="120">
        <f t="shared" si="1"/>
        <v>0.41731258619667505</v>
      </c>
      <c r="M8" s="120">
        <f t="shared" si="1"/>
        <v>0.30374394666743709</v>
      </c>
      <c r="N8" s="121"/>
      <c r="O8" s="121"/>
      <c r="P8" s="121"/>
      <c r="Q8" s="121"/>
      <c r="R8" s="121"/>
      <c r="S8" s="121"/>
      <c r="T8" s="121"/>
      <c r="U8" s="121"/>
      <c r="V8" s="121"/>
      <c r="W8" s="121"/>
      <c r="X8" s="121"/>
      <c r="Y8" s="121"/>
      <c r="Z8" s="121"/>
    </row>
    <row r="9" spans="1:26" ht="15.75" customHeight="1" x14ac:dyDescent="0.3">
      <c r="A9" s="44" t="s">
        <v>99</v>
      </c>
      <c r="B9" s="4">
        <v>0</v>
      </c>
      <c r="C9" s="122">
        <f t="shared" ref="C9:M9" si="2">-1*B12*(C6/100)</f>
        <v>-1.9</v>
      </c>
      <c r="D9" s="122">
        <f t="shared" si="2"/>
        <v>-3.4631999999999996</v>
      </c>
      <c r="E9" s="122">
        <f t="shared" si="2"/>
        <v>-4.903141699999999</v>
      </c>
      <c r="F9" s="122">
        <f t="shared" si="2"/>
        <v>-6.1924700383999998</v>
      </c>
      <c r="G9" s="122">
        <f t="shared" si="2"/>
        <v>-7.3260313851014978</v>
      </c>
      <c r="H9" s="122">
        <f t="shared" si="2"/>
        <v>-8.2964309402058323</v>
      </c>
      <c r="I9" s="122">
        <f t="shared" si="2"/>
        <v>-9.0961731537435799</v>
      </c>
      <c r="J9" s="122">
        <f t="shared" si="2"/>
        <v>-9.7174738079962193</v>
      </c>
      <c r="K9" s="122">
        <f t="shared" si="2"/>
        <v>-10.152264291114237</v>
      </c>
      <c r="L9" s="122">
        <f t="shared" si="2"/>
        <v>-10.392180542002974</v>
      </c>
      <c r="M9" s="123">
        <f t="shared" si="2"/>
        <v>-10.428552729749837</v>
      </c>
    </row>
    <row r="10" spans="1:26" ht="15.75" customHeight="1" x14ac:dyDescent="0.3">
      <c r="A10" s="44" t="s">
        <v>100</v>
      </c>
      <c r="B10" s="122">
        <f t="shared" ref="B10:M10" si="3">SUM($B9:B9)</f>
        <v>0</v>
      </c>
      <c r="C10" s="122">
        <f t="shared" si="3"/>
        <v>-1.9</v>
      </c>
      <c r="D10" s="122">
        <f t="shared" si="3"/>
        <v>-5.3631999999999991</v>
      </c>
      <c r="E10" s="122">
        <f t="shared" si="3"/>
        <v>-10.266341699999998</v>
      </c>
      <c r="F10" s="122">
        <f t="shared" si="3"/>
        <v>-16.458811738399998</v>
      </c>
      <c r="G10" s="122">
        <f t="shared" si="3"/>
        <v>-23.784843123501496</v>
      </c>
      <c r="H10" s="122">
        <f t="shared" si="3"/>
        <v>-32.081274063707326</v>
      </c>
      <c r="I10" s="122">
        <f t="shared" si="3"/>
        <v>-41.177447217450904</v>
      </c>
      <c r="J10" s="122">
        <f t="shared" si="3"/>
        <v>-50.894921025447125</v>
      </c>
      <c r="K10" s="122">
        <f t="shared" si="3"/>
        <v>-61.047185316561361</v>
      </c>
      <c r="L10" s="122">
        <f t="shared" si="3"/>
        <v>-71.439365858564329</v>
      </c>
      <c r="M10" s="123">
        <f t="shared" si="3"/>
        <v>-81.867918588314168</v>
      </c>
    </row>
    <row r="11" spans="1:26" ht="15.75" customHeight="1" x14ac:dyDescent="0.3">
      <c r="A11" s="44" t="s">
        <v>101</v>
      </c>
      <c r="B11" s="4">
        <v>20</v>
      </c>
      <c r="C11" s="122">
        <f t="shared" ref="C11:M11" si="4">B11+(B11*$B2)</f>
        <v>20.38</v>
      </c>
      <c r="D11" s="122">
        <f t="shared" si="4"/>
        <v>20.767219999999998</v>
      </c>
      <c r="E11" s="122">
        <f t="shared" si="4"/>
        <v>21.161797179999997</v>
      </c>
      <c r="F11" s="122">
        <f t="shared" si="4"/>
        <v>21.563871326419996</v>
      </c>
      <c r="G11" s="122">
        <f t="shared" si="4"/>
        <v>21.973584881621974</v>
      </c>
      <c r="H11" s="122">
        <f t="shared" si="4"/>
        <v>22.391082994372791</v>
      </c>
      <c r="I11" s="122">
        <f t="shared" si="4"/>
        <v>22.816513571265872</v>
      </c>
      <c r="J11" s="122">
        <f t="shared" si="4"/>
        <v>23.250027329119924</v>
      </c>
      <c r="K11" s="122">
        <f t="shared" si="4"/>
        <v>23.691777848373203</v>
      </c>
      <c r="L11" s="122">
        <f t="shared" si="4"/>
        <v>24.141921627492295</v>
      </c>
      <c r="M11" s="123">
        <f t="shared" si="4"/>
        <v>24.600618138414649</v>
      </c>
    </row>
    <row r="12" spans="1:26" ht="15.75" customHeight="1" x14ac:dyDescent="0.3">
      <c r="A12" s="44" t="s">
        <v>102</v>
      </c>
      <c r="B12" s="122">
        <f>SUM($B11:B11)+B10</f>
        <v>20</v>
      </c>
      <c r="C12" s="122">
        <f t="shared" ref="C12:M12" si="5">SUM($B11:C11)+C9</f>
        <v>38.479999999999997</v>
      </c>
      <c r="D12" s="122">
        <f t="shared" si="5"/>
        <v>57.68401999999999</v>
      </c>
      <c r="E12" s="122">
        <f t="shared" si="5"/>
        <v>77.405875479999992</v>
      </c>
      <c r="F12" s="122">
        <f t="shared" si="5"/>
        <v>97.68041846801998</v>
      </c>
      <c r="G12" s="122">
        <f t="shared" si="5"/>
        <v>118.52044200294046</v>
      </c>
      <c r="H12" s="122">
        <f t="shared" si="5"/>
        <v>139.94112544220891</v>
      </c>
      <c r="I12" s="122">
        <f t="shared" si="5"/>
        <v>161.957896799937</v>
      </c>
      <c r="J12" s="122">
        <f t="shared" si="5"/>
        <v>184.5866234748043</v>
      </c>
      <c r="K12" s="122">
        <f t="shared" si="5"/>
        <v>207.84361084005945</v>
      </c>
      <c r="L12" s="122">
        <f t="shared" si="5"/>
        <v>231.74561621666305</v>
      </c>
      <c r="M12" s="122">
        <f t="shared" si="5"/>
        <v>256.30986216733083</v>
      </c>
    </row>
    <row r="13" spans="1:26" ht="15.75" customHeight="1" x14ac:dyDescent="0.3">
      <c r="A13" s="108" t="s">
        <v>103</v>
      </c>
      <c r="B13" s="124">
        <f t="shared" ref="B13:M13" si="6">B12*$B3</f>
        <v>20000</v>
      </c>
      <c r="C13" s="124">
        <f t="shared" si="6"/>
        <v>38480</v>
      </c>
      <c r="D13" s="124">
        <f t="shared" si="6"/>
        <v>57684.01999999999</v>
      </c>
      <c r="E13" s="124">
        <f t="shared" si="6"/>
        <v>77405.875479999988</v>
      </c>
      <c r="F13" s="124">
        <f t="shared" si="6"/>
        <v>97680.418468019983</v>
      </c>
      <c r="G13" s="124">
        <f t="shared" si="6"/>
        <v>118520.44200294046</v>
      </c>
      <c r="H13" s="124">
        <f t="shared" si="6"/>
        <v>139941.12544220893</v>
      </c>
      <c r="I13" s="124">
        <f t="shared" si="6"/>
        <v>161957.89679993701</v>
      </c>
      <c r="J13" s="124">
        <f t="shared" si="6"/>
        <v>184586.62347480431</v>
      </c>
      <c r="K13" s="124">
        <f t="shared" si="6"/>
        <v>207843.61084005947</v>
      </c>
      <c r="L13" s="124">
        <f t="shared" si="6"/>
        <v>231745.61621666304</v>
      </c>
      <c r="M13" s="125">
        <f t="shared" si="6"/>
        <v>256309.86216733084</v>
      </c>
    </row>
    <row r="14" spans="1:26" ht="15.75" customHeight="1" x14ac:dyDescent="0.3">
      <c r="A14" s="44" t="s">
        <v>104</v>
      </c>
      <c r="B14" s="4"/>
      <c r="C14" s="126">
        <f t="shared" ref="C14:M14" si="7">(C13-B13)/B13</f>
        <v>0.92400000000000004</v>
      </c>
      <c r="D14" s="126">
        <f t="shared" si="7"/>
        <v>0.49906496881496853</v>
      </c>
      <c r="E14" s="126">
        <f t="shared" si="7"/>
        <v>0.34189460928693949</v>
      </c>
      <c r="F14" s="126">
        <f t="shared" si="7"/>
        <v>0.26192511695392556</v>
      </c>
      <c r="G14" s="126">
        <f t="shared" si="7"/>
        <v>0.21334904028634336</v>
      </c>
      <c r="H14" s="126">
        <f t="shared" si="7"/>
        <v>0.18073408331313029</v>
      </c>
      <c r="I14" s="126">
        <f t="shared" si="7"/>
        <v>0.15732881444361602</v>
      </c>
      <c r="J14" s="126">
        <f t="shared" si="7"/>
        <v>0.13971981065437064</v>
      </c>
      <c r="K14" s="126">
        <f t="shared" si="7"/>
        <v>0.12599497692436901</v>
      </c>
      <c r="L14" s="126">
        <f t="shared" si="7"/>
        <v>0.11499995251235663</v>
      </c>
      <c r="M14" s="127">
        <f t="shared" si="7"/>
        <v>0.10599659381561831</v>
      </c>
    </row>
    <row r="15" spans="1:26" ht="15.75" customHeight="1" x14ac:dyDescent="0.3">
      <c r="A15" s="108" t="s">
        <v>105</v>
      </c>
      <c r="B15" s="124">
        <f>B13</f>
        <v>20000</v>
      </c>
      <c r="C15" s="124">
        <f t="shared" ref="C15:M15" si="8">SUM($B13:C13)</f>
        <v>58480</v>
      </c>
      <c r="D15" s="124">
        <f t="shared" si="8"/>
        <v>116164.01999999999</v>
      </c>
      <c r="E15" s="124">
        <f t="shared" si="8"/>
        <v>193569.89547999998</v>
      </c>
      <c r="F15" s="124">
        <f t="shared" si="8"/>
        <v>291250.31394801999</v>
      </c>
      <c r="G15" s="124">
        <f t="shared" si="8"/>
        <v>409770.75595096045</v>
      </c>
      <c r="H15" s="124">
        <f t="shared" si="8"/>
        <v>549711.8813931694</v>
      </c>
      <c r="I15" s="124">
        <f t="shared" si="8"/>
        <v>711669.77819310641</v>
      </c>
      <c r="J15" s="124">
        <f t="shared" si="8"/>
        <v>896256.40166791074</v>
      </c>
      <c r="K15" s="124">
        <f t="shared" si="8"/>
        <v>1104100.0125079702</v>
      </c>
      <c r="L15" s="124">
        <f t="shared" si="8"/>
        <v>1335845.6287246333</v>
      </c>
      <c r="M15" s="125">
        <f t="shared" si="8"/>
        <v>1592155.4908919642</v>
      </c>
    </row>
    <row r="16" spans="1:26" ht="15.75" customHeight="1" x14ac:dyDescent="0.3">
      <c r="A16" s="44" t="s">
        <v>106</v>
      </c>
      <c r="B16" s="122">
        <f t="shared" ref="B16:M16" si="9">100/B6</f>
        <v>10</v>
      </c>
      <c r="C16" s="122">
        <f t="shared" si="9"/>
        <v>10.526315789473685</v>
      </c>
      <c r="D16" s="122">
        <f t="shared" si="9"/>
        <v>11.111111111111111</v>
      </c>
      <c r="E16" s="122">
        <f t="shared" si="9"/>
        <v>11.764705882352942</v>
      </c>
      <c r="F16" s="122">
        <f t="shared" si="9"/>
        <v>12.5</v>
      </c>
      <c r="G16" s="122">
        <f t="shared" si="9"/>
        <v>13.333333333333334</v>
      </c>
      <c r="H16" s="122">
        <f t="shared" si="9"/>
        <v>14.285714285714286</v>
      </c>
      <c r="I16" s="122">
        <f t="shared" si="9"/>
        <v>15.384615384615385</v>
      </c>
      <c r="J16" s="122">
        <f t="shared" si="9"/>
        <v>16.666666666666668</v>
      </c>
      <c r="K16" s="122">
        <f t="shared" si="9"/>
        <v>18.181818181818183</v>
      </c>
      <c r="L16" s="122">
        <f t="shared" si="9"/>
        <v>20</v>
      </c>
      <c r="M16" s="123">
        <f t="shared" si="9"/>
        <v>22.222222222222221</v>
      </c>
    </row>
    <row r="17" spans="1:13" ht="15.75" customHeight="1" x14ac:dyDescent="0.3">
      <c r="A17" s="110" t="s">
        <v>107</v>
      </c>
      <c r="B17" s="128">
        <f t="shared" ref="B17:M17" si="10">$B3*B16</f>
        <v>10000</v>
      </c>
      <c r="C17" s="128">
        <f t="shared" si="10"/>
        <v>10526.315789473685</v>
      </c>
      <c r="D17" s="128">
        <f t="shared" si="10"/>
        <v>11111.111111111111</v>
      </c>
      <c r="E17" s="128">
        <f t="shared" si="10"/>
        <v>11764.705882352942</v>
      </c>
      <c r="F17" s="128">
        <f t="shared" si="10"/>
        <v>12500</v>
      </c>
      <c r="G17" s="128">
        <f t="shared" si="10"/>
        <v>13333.333333333334</v>
      </c>
      <c r="H17" s="128">
        <f t="shared" si="10"/>
        <v>14285.714285714286</v>
      </c>
      <c r="I17" s="128">
        <f t="shared" si="10"/>
        <v>15384.615384615385</v>
      </c>
      <c r="J17" s="128">
        <f t="shared" si="10"/>
        <v>16666.666666666668</v>
      </c>
      <c r="K17" s="128">
        <f t="shared" si="10"/>
        <v>18181.818181818184</v>
      </c>
      <c r="L17" s="128">
        <f t="shared" si="10"/>
        <v>20000</v>
      </c>
      <c r="M17" s="111">
        <f t="shared" si="10"/>
        <v>22222.222222222223</v>
      </c>
    </row>
    <row r="18" spans="1:13" ht="15.75" customHeight="1" x14ac:dyDescent="0.3">
      <c r="A18" s="4"/>
      <c r="C18" s="4"/>
      <c r="D18" s="4"/>
      <c r="E18" s="4"/>
      <c r="F18" s="4"/>
      <c r="G18" s="4"/>
      <c r="H18" s="4"/>
      <c r="I18" s="4"/>
      <c r="J18" s="4"/>
      <c r="K18" s="4"/>
      <c r="L18" s="4"/>
      <c r="M18" s="4"/>
    </row>
    <row r="19" spans="1:13" ht="15.75" customHeight="1" x14ac:dyDescent="0.3">
      <c r="A19" s="4"/>
      <c r="C19" s="4"/>
      <c r="D19" s="4"/>
      <c r="E19" s="4"/>
      <c r="F19" s="4"/>
      <c r="G19" s="4"/>
      <c r="H19" s="4"/>
      <c r="I19" s="4"/>
      <c r="J19" s="4"/>
      <c r="K19" s="4"/>
      <c r="L19" s="4"/>
      <c r="M19" s="4"/>
    </row>
    <row r="20" spans="1:13" ht="15.75" customHeight="1" x14ac:dyDescent="0.3">
      <c r="A20" s="4"/>
      <c r="C20" s="4"/>
      <c r="D20" s="4"/>
      <c r="E20" s="4"/>
      <c r="F20" s="4"/>
      <c r="G20" s="4"/>
      <c r="H20" s="4"/>
      <c r="I20" s="4"/>
      <c r="J20" s="4"/>
      <c r="K20" s="4"/>
      <c r="L20" s="4"/>
      <c r="M20" s="4"/>
    </row>
    <row r="21" spans="1:13" ht="15.75" customHeight="1" x14ac:dyDescent="0.3">
      <c r="A21" s="4"/>
      <c r="C21" s="4"/>
      <c r="D21" s="4"/>
      <c r="E21" s="4"/>
      <c r="F21" s="4"/>
      <c r="G21" s="4"/>
      <c r="H21" s="4"/>
      <c r="I21" s="4"/>
      <c r="J21" s="4"/>
      <c r="K21" s="4"/>
      <c r="L21" s="4"/>
      <c r="M21" s="4"/>
    </row>
    <row r="22" spans="1:13" ht="15.75" customHeight="1" x14ac:dyDescent="0.3">
      <c r="A22" s="4"/>
      <c r="C22" s="4"/>
      <c r="D22" s="4"/>
      <c r="E22" s="4"/>
      <c r="F22" s="4"/>
      <c r="G22" s="4"/>
      <c r="H22" s="4"/>
      <c r="I22" s="4"/>
      <c r="J22" s="4"/>
      <c r="K22" s="4"/>
      <c r="L22" s="4"/>
      <c r="M22" s="4"/>
    </row>
    <row r="23" spans="1:13" ht="15.75" customHeight="1" x14ac:dyDescent="0.3">
      <c r="A23" s="4"/>
      <c r="C23" s="4"/>
      <c r="D23" s="4"/>
      <c r="E23" s="4"/>
      <c r="F23" s="4"/>
      <c r="G23" s="4"/>
      <c r="H23" s="4"/>
      <c r="I23" s="4"/>
      <c r="J23" s="4"/>
      <c r="K23" s="4"/>
      <c r="L23" s="4"/>
      <c r="M23" s="4"/>
    </row>
    <row r="24" spans="1:13" ht="15.75" customHeight="1" x14ac:dyDescent="0.3">
      <c r="A24" s="4"/>
      <c r="C24" s="4"/>
      <c r="D24" s="4"/>
      <c r="E24" s="4"/>
      <c r="F24" s="4"/>
      <c r="G24" s="4"/>
      <c r="H24" s="4"/>
      <c r="I24" s="4"/>
      <c r="J24" s="4"/>
      <c r="K24" s="4"/>
      <c r="L24" s="4"/>
      <c r="M24" s="4"/>
    </row>
    <row r="25" spans="1:13" ht="15.75" customHeight="1" x14ac:dyDescent="0.3">
      <c r="A25" s="4"/>
      <c r="C25" s="4"/>
      <c r="D25" s="4"/>
      <c r="E25" s="4"/>
      <c r="F25" s="4"/>
      <c r="G25" s="4"/>
      <c r="H25" s="4"/>
      <c r="I25" s="4"/>
      <c r="J25" s="4"/>
      <c r="K25" s="4"/>
      <c r="L25" s="4"/>
      <c r="M25" s="4"/>
    </row>
    <row r="26" spans="1:13" ht="15.75" customHeight="1" x14ac:dyDescent="0.3">
      <c r="A26" s="4"/>
      <c r="C26" s="4"/>
      <c r="D26" s="4"/>
      <c r="E26" s="4"/>
      <c r="F26" s="4"/>
      <c r="G26" s="4"/>
      <c r="H26" s="4"/>
      <c r="I26" s="4"/>
      <c r="J26" s="4"/>
      <c r="K26" s="4"/>
      <c r="L26" s="4"/>
      <c r="M26" s="4"/>
    </row>
    <row r="27" spans="1:13" ht="15.75" customHeight="1" x14ac:dyDescent="0.3">
      <c r="A27" s="4"/>
      <c r="C27" s="4"/>
      <c r="D27" s="4"/>
      <c r="E27" s="4"/>
      <c r="F27" s="4"/>
      <c r="G27" s="4"/>
      <c r="H27" s="4"/>
      <c r="I27" s="4"/>
      <c r="J27" s="4"/>
      <c r="K27" s="4"/>
      <c r="L27" s="4"/>
      <c r="M27" s="4"/>
    </row>
    <row r="28" spans="1:13" ht="15.75" customHeight="1" x14ac:dyDescent="0.3">
      <c r="A28" s="4"/>
      <c r="C28" s="4"/>
      <c r="D28" s="4"/>
      <c r="E28" s="4"/>
      <c r="F28" s="4"/>
      <c r="G28" s="4"/>
      <c r="H28" s="4"/>
      <c r="I28" s="4"/>
      <c r="J28" s="4"/>
      <c r="K28" s="4"/>
      <c r="L28" s="4"/>
      <c r="M28" s="4"/>
    </row>
    <row r="29" spans="1:13" ht="15.75" customHeight="1" x14ac:dyDescent="0.3">
      <c r="A29" s="4"/>
      <c r="C29" s="4"/>
      <c r="D29" s="4"/>
      <c r="E29" s="4"/>
      <c r="F29" s="4"/>
      <c r="G29" s="4"/>
      <c r="H29" s="4"/>
      <c r="I29" s="4"/>
      <c r="J29" s="4"/>
      <c r="K29" s="4"/>
      <c r="L29" s="4"/>
      <c r="M29" s="4"/>
    </row>
    <row r="30" spans="1:13" ht="15.75" customHeight="1" x14ac:dyDescent="0.3">
      <c r="A30" s="4"/>
      <c r="C30" s="4"/>
      <c r="D30" s="4"/>
      <c r="E30" s="4"/>
      <c r="F30" s="4"/>
      <c r="G30" s="4"/>
      <c r="H30" s="4"/>
      <c r="I30" s="4"/>
      <c r="J30" s="4"/>
      <c r="K30" s="4"/>
      <c r="L30" s="4"/>
      <c r="M30" s="4"/>
    </row>
    <row r="31" spans="1:13" ht="15.75" customHeight="1" x14ac:dyDescent="0.3">
      <c r="A31" s="4"/>
      <c r="C31" s="4"/>
      <c r="D31" s="4"/>
      <c r="E31" s="4"/>
      <c r="F31" s="4"/>
      <c r="G31" s="4"/>
      <c r="H31" s="4"/>
      <c r="I31" s="4"/>
      <c r="J31" s="4"/>
      <c r="K31" s="4"/>
      <c r="L31" s="4"/>
      <c r="M31" s="4"/>
    </row>
    <row r="32" spans="1:13" ht="15.75" customHeight="1" x14ac:dyDescent="0.3">
      <c r="A32" s="4"/>
      <c r="C32" s="4"/>
      <c r="D32" s="4"/>
      <c r="E32" s="4"/>
      <c r="F32" s="4"/>
      <c r="G32" s="4"/>
      <c r="H32" s="4"/>
      <c r="I32" s="4"/>
      <c r="J32" s="4"/>
      <c r="K32" s="4"/>
      <c r="L32" s="4"/>
      <c r="M32" s="4"/>
    </row>
    <row r="33" spans="1:13" ht="15.75" customHeight="1" x14ac:dyDescent="0.3">
      <c r="A33" s="4"/>
      <c r="C33" s="4"/>
      <c r="D33" s="4"/>
      <c r="E33" s="4"/>
      <c r="F33" s="4"/>
      <c r="G33" s="4"/>
      <c r="H33" s="4"/>
      <c r="I33" s="4"/>
      <c r="J33" s="4"/>
      <c r="K33" s="4"/>
      <c r="L33" s="4"/>
      <c r="M33" s="4"/>
    </row>
    <row r="34" spans="1:13" ht="15.75" customHeight="1" x14ac:dyDescent="0.3">
      <c r="A34" s="4"/>
      <c r="C34" s="4"/>
      <c r="D34" s="4"/>
      <c r="E34" s="4"/>
      <c r="F34" s="4"/>
      <c r="G34" s="4"/>
      <c r="H34" s="4"/>
      <c r="I34" s="4"/>
      <c r="J34" s="4"/>
      <c r="K34" s="4"/>
      <c r="L34" s="4"/>
      <c r="M34" s="4"/>
    </row>
    <row r="35" spans="1:13" ht="15.75" customHeight="1" x14ac:dyDescent="0.3">
      <c r="A35" s="4"/>
      <c r="C35" s="4"/>
      <c r="D35" s="4"/>
      <c r="E35" s="4"/>
      <c r="F35" s="4"/>
      <c r="G35" s="4"/>
      <c r="H35" s="4"/>
      <c r="I35" s="4"/>
      <c r="J35" s="4"/>
      <c r="K35" s="4"/>
      <c r="L35" s="4"/>
      <c r="M35" s="4"/>
    </row>
    <row r="36" spans="1:13" ht="15.75" customHeight="1" x14ac:dyDescent="0.3">
      <c r="A36" s="4"/>
      <c r="C36" s="4"/>
      <c r="D36" s="4"/>
      <c r="E36" s="4"/>
      <c r="F36" s="4"/>
      <c r="G36" s="4"/>
      <c r="H36" s="4"/>
      <c r="I36" s="4"/>
      <c r="J36" s="4"/>
      <c r="K36" s="4"/>
      <c r="L36" s="4"/>
      <c r="M36" s="4"/>
    </row>
    <row r="37" spans="1:13" ht="15.75" customHeight="1" x14ac:dyDescent="0.3">
      <c r="A37" s="4"/>
      <c r="C37" s="4"/>
      <c r="D37" s="4"/>
      <c r="E37" s="4"/>
      <c r="F37" s="4"/>
      <c r="G37" s="4"/>
      <c r="H37" s="4"/>
      <c r="I37" s="4"/>
      <c r="J37" s="4"/>
      <c r="K37" s="4"/>
      <c r="L37" s="4"/>
      <c r="M37" s="4"/>
    </row>
    <row r="38" spans="1:13" ht="15.75" customHeight="1" x14ac:dyDescent="0.3">
      <c r="A38" s="4"/>
      <c r="C38" s="4"/>
      <c r="D38" s="4"/>
      <c r="E38" s="4"/>
      <c r="F38" s="4"/>
      <c r="G38" s="4"/>
      <c r="H38" s="4"/>
      <c r="I38" s="4"/>
      <c r="J38" s="4"/>
      <c r="K38" s="4"/>
      <c r="L38" s="4"/>
      <c r="M38" s="4"/>
    </row>
    <row r="39" spans="1:13" ht="15.75" customHeight="1" x14ac:dyDescent="0.3">
      <c r="A39" s="4"/>
      <c r="C39" s="4"/>
      <c r="D39" s="4"/>
      <c r="E39" s="4"/>
      <c r="F39" s="4"/>
      <c r="G39" s="4"/>
      <c r="H39" s="4"/>
      <c r="I39" s="4"/>
      <c r="J39" s="4"/>
      <c r="K39" s="4"/>
      <c r="L39" s="4"/>
      <c r="M39" s="4"/>
    </row>
    <row r="40" spans="1:13" ht="15.75" customHeight="1" x14ac:dyDescent="0.3">
      <c r="A40" s="4"/>
      <c r="C40" s="4"/>
      <c r="D40" s="4"/>
      <c r="E40" s="4"/>
      <c r="F40" s="4"/>
      <c r="G40" s="4"/>
      <c r="H40" s="4"/>
      <c r="I40" s="4"/>
      <c r="J40" s="4"/>
      <c r="K40" s="4"/>
      <c r="L40" s="4"/>
      <c r="M40" s="4"/>
    </row>
    <row r="41" spans="1:13" ht="15.75" customHeight="1" x14ac:dyDescent="0.3">
      <c r="A41" s="4"/>
      <c r="C41" s="4"/>
      <c r="D41" s="4"/>
      <c r="E41" s="4"/>
      <c r="F41" s="4"/>
      <c r="G41" s="4"/>
      <c r="H41" s="4"/>
      <c r="I41" s="4"/>
      <c r="J41" s="4"/>
      <c r="K41" s="4"/>
      <c r="L41" s="4"/>
      <c r="M41" s="4"/>
    </row>
    <row r="42" spans="1:13" ht="15.75" customHeight="1" x14ac:dyDescent="0.3">
      <c r="A42" s="4"/>
      <c r="C42" s="4"/>
      <c r="D42" s="4"/>
      <c r="E42" s="4"/>
      <c r="F42" s="4"/>
      <c r="G42" s="4"/>
      <c r="H42" s="4"/>
      <c r="I42" s="4"/>
      <c r="J42" s="4"/>
      <c r="K42" s="4"/>
      <c r="L42" s="4"/>
      <c r="M42" s="4"/>
    </row>
    <row r="43" spans="1:13" ht="15.75" customHeight="1" x14ac:dyDescent="0.3">
      <c r="A43" s="4"/>
      <c r="C43" s="4"/>
      <c r="D43" s="4"/>
      <c r="E43" s="4"/>
      <c r="F43" s="4"/>
      <c r="G43" s="4"/>
      <c r="H43" s="4"/>
      <c r="I43" s="4"/>
      <c r="J43" s="4"/>
      <c r="K43" s="4"/>
      <c r="L43" s="4"/>
      <c r="M43" s="4"/>
    </row>
    <row r="44" spans="1:13" ht="15.75" customHeight="1" x14ac:dyDescent="0.3">
      <c r="A44" s="4"/>
      <c r="C44" s="4"/>
      <c r="D44" s="4"/>
      <c r="E44" s="4"/>
      <c r="F44" s="4"/>
      <c r="G44" s="4"/>
      <c r="H44" s="4"/>
      <c r="I44" s="4"/>
      <c r="J44" s="4"/>
      <c r="K44" s="4"/>
      <c r="L44" s="4"/>
      <c r="M44" s="4"/>
    </row>
    <row r="45" spans="1:13" ht="15.75" customHeight="1" x14ac:dyDescent="0.3">
      <c r="A45" s="4"/>
      <c r="C45" s="4"/>
      <c r="D45" s="4"/>
      <c r="E45" s="4"/>
      <c r="F45" s="4"/>
      <c r="G45" s="4"/>
      <c r="H45" s="4"/>
      <c r="I45" s="4"/>
      <c r="J45" s="4"/>
      <c r="K45" s="4"/>
      <c r="L45" s="4"/>
      <c r="M45" s="4"/>
    </row>
    <row r="46" spans="1:13" ht="15.75" customHeight="1" x14ac:dyDescent="0.3">
      <c r="A46" s="4"/>
      <c r="C46" s="4"/>
      <c r="D46" s="4"/>
      <c r="E46" s="4"/>
      <c r="F46" s="4"/>
      <c r="G46" s="4"/>
      <c r="H46" s="4"/>
      <c r="I46" s="4"/>
      <c r="J46" s="4"/>
      <c r="K46" s="4"/>
      <c r="L46" s="4"/>
      <c r="M46" s="4"/>
    </row>
    <row r="47" spans="1:13" ht="15.75" customHeight="1" x14ac:dyDescent="0.3">
      <c r="A47" s="4"/>
      <c r="C47" s="4"/>
      <c r="D47" s="4"/>
      <c r="E47" s="4"/>
      <c r="F47" s="4"/>
      <c r="G47" s="4"/>
      <c r="H47" s="4"/>
      <c r="I47" s="4"/>
      <c r="J47" s="4"/>
      <c r="K47" s="4"/>
      <c r="L47" s="4"/>
      <c r="M47" s="4"/>
    </row>
    <row r="48" spans="1:13" ht="15.75" customHeight="1" x14ac:dyDescent="0.3">
      <c r="A48" s="4"/>
      <c r="C48" s="4"/>
      <c r="D48" s="4"/>
      <c r="E48" s="4"/>
      <c r="F48" s="4"/>
      <c r="G48" s="4"/>
      <c r="H48" s="4"/>
      <c r="I48" s="4"/>
      <c r="J48" s="4"/>
      <c r="K48" s="4"/>
      <c r="L48" s="4"/>
      <c r="M48" s="4"/>
    </row>
    <row r="49" spans="1:13" ht="15.75" customHeight="1" x14ac:dyDescent="0.3">
      <c r="A49" s="4"/>
      <c r="C49" s="4"/>
      <c r="D49" s="4"/>
      <c r="E49" s="4"/>
      <c r="F49" s="4"/>
      <c r="G49" s="4"/>
      <c r="H49" s="4"/>
      <c r="I49" s="4"/>
      <c r="J49" s="4"/>
      <c r="K49" s="4"/>
      <c r="L49" s="4"/>
      <c r="M49" s="4"/>
    </row>
    <row r="50" spans="1:13" ht="15.75" customHeight="1" x14ac:dyDescent="0.3">
      <c r="A50" s="4"/>
      <c r="C50" s="4"/>
      <c r="D50" s="4"/>
      <c r="E50" s="4"/>
      <c r="F50" s="4"/>
      <c r="G50" s="4"/>
      <c r="H50" s="4"/>
      <c r="I50" s="4"/>
      <c r="J50" s="4"/>
      <c r="K50" s="4"/>
      <c r="L50" s="4"/>
      <c r="M50" s="4"/>
    </row>
    <row r="51" spans="1:13" ht="15.75" customHeight="1" x14ac:dyDescent="0.3">
      <c r="A51" s="4"/>
      <c r="C51" s="4"/>
      <c r="D51" s="4"/>
      <c r="E51" s="4"/>
      <c r="F51" s="4"/>
      <c r="G51" s="4"/>
      <c r="H51" s="4"/>
      <c r="I51" s="4"/>
      <c r="J51" s="4"/>
      <c r="K51" s="4"/>
      <c r="L51" s="4"/>
      <c r="M51" s="4"/>
    </row>
    <row r="52" spans="1:13" ht="15.75" customHeight="1" x14ac:dyDescent="0.3">
      <c r="A52" s="4"/>
      <c r="C52" s="4"/>
      <c r="D52" s="4"/>
      <c r="E52" s="4"/>
      <c r="F52" s="4"/>
      <c r="G52" s="4"/>
      <c r="H52" s="4"/>
      <c r="I52" s="4"/>
      <c r="J52" s="4"/>
      <c r="K52" s="4"/>
      <c r="L52" s="4"/>
      <c r="M52" s="4"/>
    </row>
    <row r="53" spans="1:13" ht="15.75" customHeight="1" x14ac:dyDescent="0.3">
      <c r="A53" s="4"/>
      <c r="C53" s="4"/>
      <c r="D53" s="4"/>
      <c r="E53" s="4"/>
      <c r="F53" s="4"/>
      <c r="G53" s="4"/>
      <c r="H53" s="4"/>
      <c r="I53" s="4"/>
      <c r="J53" s="4"/>
      <c r="K53" s="4"/>
      <c r="L53" s="4"/>
      <c r="M53" s="4"/>
    </row>
    <row r="54" spans="1:13" ht="15.75" customHeight="1" x14ac:dyDescent="0.3">
      <c r="A54" s="4"/>
      <c r="C54" s="4"/>
      <c r="D54" s="4"/>
      <c r="E54" s="4"/>
      <c r="F54" s="4"/>
      <c r="G54" s="4"/>
      <c r="H54" s="4"/>
      <c r="I54" s="4"/>
      <c r="J54" s="4"/>
      <c r="K54" s="4"/>
      <c r="L54" s="4"/>
      <c r="M54" s="4"/>
    </row>
    <row r="55" spans="1:13" ht="15.75" customHeight="1" x14ac:dyDescent="0.3">
      <c r="A55" s="4"/>
      <c r="C55" s="4"/>
      <c r="D55" s="4"/>
      <c r="E55" s="4"/>
      <c r="F55" s="4"/>
      <c r="G55" s="4"/>
      <c r="H55" s="4"/>
      <c r="I55" s="4"/>
      <c r="J55" s="4"/>
      <c r="K55" s="4"/>
      <c r="L55" s="4"/>
      <c r="M55" s="4"/>
    </row>
    <row r="56" spans="1:13" ht="15.75" customHeight="1" x14ac:dyDescent="0.3">
      <c r="A56" s="4"/>
      <c r="C56" s="4"/>
      <c r="D56" s="4"/>
      <c r="E56" s="4"/>
      <c r="F56" s="4"/>
      <c r="G56" s="4"/>
      <c r="H56" s="4"/>
      <c r="I56" s="4"/>
      <c r="J56" s="4"/>
      <c r="K56" s="4"/>
      <c r="L56" s="4"/>
      <c r="M56" s="4"/>
    </row>
    <row r="57" spans="1:13" ht="15.75" customHeight="1" x14ac:dyDescent="0.3">
      <c r="A57" s="4"/>
      <c r="C57" s="4"/>
      <c r="D57" s="4"/>
      <c r="E57" s="4"/>
      <c r="F57" s="4"/>
      <c r="G57" s="4"/>
      <c r="H57" s="4"/>
      <c r="I57" s="4"/>
      <c r="J57" s="4"/>
      <c r="K57" s="4"/>
      <c r="L57" s="4"/>
      <c r="M57" s="4"/>
    </row>
    <row r="58" spans="1:13" ht="15.75" customHeight="1" x14ac:dyDescent="0.3">
      <c r="A58" s="4"/>
      <c r="C58" s="4"/>
      <c r="D58" s="4"/>
      <c r="E58" s="4"/>
      <c r="F58" s="4"/>
      <c r="G58" s="4"/>
      <c r="H58" s="4"/>
      <c r="I58" s="4"/>
      <c r="J58" s="4"/>
      <c r="K58" s="4"/>
      <c r="L58" s="4"/>
      <c r="M58" s="4"/>
    </row>
    <row r="59" spans="1:13" ht="15.75" customHeight="1" x14ac:dyDescent="0.3">
      <c r="A59" s="4"/>
      <c r="C59" s="4"/>
      <c r="D59" s="4"/>
      <c r="E59" s="4"/>
      <c r="F59" s="4"/>
      <c r="G59" s="4"/>
      <c r="H59" s="4"/>
      <c r="I59" s="4"/>
      <c r="J59" s="4"/>
      <c r="K59" s="4"/>
      <c r="L59" s="4"/>
      <c r="M59" s="4"/>
    </row>
    <row r="60" spans="1:13" ht="15.75" customHeight="1" x14ac:dyDescent="0.3">
      <c r="A60" s="4"/>
      <c r="C60" s="4"/>
      <c r="D60" s="4"/>
      <c r="E60" s="4"/>
      <c r="F60" s="4"/>
      <c r="G60" s="4"/>
      <c r="H60" s="4"/>
      <c r="I60" s="4"/>
      <c r="J60" s="4"/>
      <c r="K60" s="4"/>
      <c r="L60" s="4"/>
      <c r="M60" s="4"/>
    </row>
    <row r="61" spans="1:13" ht="15.75" customHeight="1" x14ac:dyDescent="0.3">
      <c r="A61" s="4"/>
      <c r="C61" s="4"/>
      <c r="D61" s="4"/>
      <c r="E61" s="4"/>
      <c r="F61" s="4"/>
      <c r="G61" s="4"/>
      <c r="H61" s="4"/>
      <c r="I61" s="4"/>
      <c r="J61" s="4"/>
      <c r="K61" s="4"/>
      <c r="L61" s="4"/>
      <c r="M61" s="4"/>
    </row>
    <row r="62" spans="1:13" ht="15.75" customHeight="1" x14ac:dyDescent="0.3">
      <c r="A62" s="4"/>
      <c r="C62" s="4"/>
      <c r="D62" s="4"/>
      <c r="E62" s="4"/>
      <c r="F62" s="4"/>
      <c r="G62" s="4"/>
      <c r="H62" s="4"/>
      <c r="I62" s="4"/>
      <c r="J62" s="4"/>
      <c r="K62" s="4"/>
      <c r="L62" s="4"/>
      <c r="M62" s="4"/>
    </row>
    <row r="63" spans="1:13" ht="15.75" customHeight="1" x14ac:dyDescent="0.3">
      <c r="A63" s="4"/>
      <c r="C63" s="4"/>
      <c r="D63" s="4"/>
      <c r="E63" s="4"/>
      <c r="F63" s="4"/>
      <c r="G63" s="4"/>
      <c r="H63" s="4"/>
      <c r="I63" s="4"/>
      <c r="J63" s="4"/>
      <c r="K63" s="4"/>
      <c r="L63" s="4"/>
      <c r="M63" s="4"/>
    </row>
    <row r="64" spans="1:13" ht="15.75" customHeight="1" x14ac:dyDescent="0.3">
      <c r="A64" s="4"/>
      <c r="C64" s="4"/>
      <c r="D64" s="4"/>
      <c r="E64" s="4"/>
      <c r="F64" s="4"/>
      <c r="G64" s="4"/>
      <c r="H64" s="4"/>
      <c r="I64" s="4"/>
      <c r="J64" s="4"/>
      <c r="K64" s="4"/>
      <c r="L64" s="4"/>
      <c r="M64" s="4"/>
    </row>
    <row r="65" spans="1:13" ht="15.75" customHeight="1" x14ac:dyDescent="0.3">
      <c r="A65" s="4"/>
      <c r="C65" s="4"/>
      <c r="D65" s="4"/>
      <c r="E65" s="4"/>
      <c r="F65" s="4"/>
      <c r="G65" s="4"/>
      <c r="H65" s="4"/>
      <c r="I65" s="4"/>
      <c r="J65" s="4"/>
      <c r="K65" s="4"/>
      <c r="L65" s="4"/>
      <c r="M65" s="4"/>
    </row>
    <row r="66" spans="1:13" ht="15.75" customHeight="1" x14ac:dyDescent="0.3">
      <c r="A66" s="4"/>
      <c r="C66" s="4"/>
      <c r="D66" s="4"/>
      <c r="E66" s="4"/>
      <c r="F66" s="4"/>
      <c r="G66" s="4"/>
      <c r="H66" s="4"/>
      <c r="I66" s="4"/>
      <c r="J66" s="4"/>
      <c r="K66" s="4"/>
      <c r="L66" s="4"/>
      <c r="M66" s="4"/>
    </row>
    <row r="67" spans="1:13" ht="15.75" customHeight="1" x14ac:dyDescent="0.3">
      <c r="A67" s="4"/>
      <c r="C67" s="4"/>
      <c r="D67" s="4"/>
      <c r="E67" s="4"/>
      <c r="F67" s="4"/>
      <c r="G67" s="4"/>
      <c r="H67" s="4"/>
      <c r="I67" s="4"/>
      <c r="J67" s="4"/>
      <c r="K67" s="4"/>
      <c r="L67" s="4"/>
      <c r="M67" s="4"/>
    </row>
    <row r="68" spans="1:13" ht="15.75" customHeight="1" x14ac:dyDescent="0.3">
      <c r="A68" s="4"/>
      <c r="C68" s="4"/>
      <c r="D68" s="4"/>
      <c r="E68" s="4"/>
      <c r="F68" s="4"/>
      <c r="G68" s="4"/>
      <c r="H68" s="4"/>
      <c r="I68" s="4"/>
      <c r="J68" s="4"/>
      <c r="K68" s="4"/>
      <c r="L68" s="4"/>
      <c r="M68" s="4"/>
    </row>
    <row r="69" spans="1:13" ht="15.75" customHeight="1" x14ac:dyDescent="0.3">
      <c r="A69" s="4"/>
      <c r="C69" s="4"/>
      <c r="D69" s="4"/>
      <c r="E69" s="4"/>
      <c r="F69" s="4"/>
      <c r="G69" s="4"/>
      <c r="H69" s="4"/>
      <c r="I69" s="4"/>
      <c r="J69" s="4"/>
      <c r="K69" s="4"/>
      <c r="L69" s="4"/>
      <c r="M69" s="4"/>
    </row>
    <row r="70" spans="1:13" ht="15.75" customHeight="1" x14ac:dyDescent="0.3">
      <c r="A70" s="4"/>
      <c r="C70" s="4"/>
      <c r="D70" s="4"/>
      <c r="E70" s="4"/>
      <c r="F70" s="4"/>
      <c r="G70" s="4"/>
      <c r="H70" s="4"/>
      <c r="I70" s="4"/>
      <c r="J70" s="4"/>
      <c r="K70" s="4"/>
      <c r="L70" s="4"/>
      <c r="M70" s="4"/>
    </row>
    <row r="71" spans="1:13" ht="15.75" customHeight="1" x14ac:dyDescent="0.3">
      <c r="A71" s="4"/>
      <c r="C71" s="4"/>
      <c r="D71" s="4"/>
      <c r="E71" s="4"/>
      <c r="F71" s="4"/>
      <c r="G71" s="4"/>
      <c r="H71" s="4"/>
      <c r="I71" s="4"/>
      <c r="J71" s="4"/>
      <c r="K71" s="4"/>
      <c r="L71" s="4"/>
      <c r="M71" s="4"/>
    </row>
    <row r="72" spans="1:13" ht="15.75" customHeight="1" x14ac:dyDescent="0.3">
      <c r="A72" s="4"/>
      <c r="C72" s="4"/>
      <c r="D72" s="4"/>
      <c r="E72" s="4"/>
      <c r="F72" s="4"/>
      <c r="G72" s="4"/>
      <c r="H72" s="4"/>
      <c r="I72" s="4"/>
      <c r="J72" s="4"/>
      <c r="K72" s="4"/>
      <c r="L72" s="4"/>
      <c r="M72" s="4"/>
    </row>
    <row r="73" spans="1:13" ht="15.75" customHeight="1" x14ac:dyDescent="0.3">
      <c r="A73" s="4"/>
      <c r="C73" s="4"/>
      <c r="D73" s="4"/>
      <c r="E73" s="4"/>
      <c r="F73" s="4"/>
      <c r="G73" s="4"/>
      <c r="H73" s="4"/>
      <c r="I73" s="4"/>
      <c r="J73" s="4"/>
      <c r="K73" s="4"/>
      <c r="L73" s="4"/>
      <c r="M73" s="4"/>
    </row>
    <row r="74" spans="1:13" ht="15.75" customHeight="1" x14ac:dyDescent="0.3">
      <c r="A74" s="4"/>
      <c r="C74" s="4"/>
      <c r="D74" s="4"/>
      <c r="E74" s="4"/>
      <c r="F74" s="4"/>
      <c r="G74" s="4"/>
      <c r="H74" s="4"/>
      <c r="I74" s="4"/>
      <c r="J74" s="4"/>
      <c r="K74" s="4"/>
      <c r="L74" s="4"/>
      <c r="M74" s="4"/>
    </row>
    <row r="75" spans="1:13" ht="15.75" customHeight="1" x14ac:dyDescent="0.3">
      <c r="A75" s="4"/>
      <c r="C75" s="4"/>
      <c r="D75" s="4"/>
      <c r="E75" s="4"/>
      <c r="F75" s="4"/>
      <c r="G75" s="4"/>
      <c r="H75" s="4"/>
      <c r="I75" s="4"/>
      <c r="J75" s="4"/>
      <c r="K75" s="4"/>
      <c r="L75" s="4"/>
      <c r="M75" s="4"/>
    </row>
    <row r="76" spans="1:13" ht="15.75" customHeight="1" x14ac:dyDescent="0.3">
      <c r="A76" s="4"/>
      <c r="C76" s="4"/>
      <c r="D76" s="4"/>
      <c r="E76" s="4"/>
      <c r="F76" s="4"/>
      <c r="G76" s="4"/>
      <c r="H76" s="4"/>
      <c r="I76" s="4"/>
      <c r="J76" s="4"/>
      <c r="K76" s="4"/>
      <c r="L76" s="4"/>
      <c r="M76" s="4"/>
    </row>
    <row r="77" spans="1:13" ht="15.75" customHeight="1" x14ac:dyDescent="0.3">
      <c r="A77" s="4"/>
      <c r="C77" s="4"/>
      <c r="D77" s="4"/>
      <c r="E77" s="4"/>
      <c r="F77" s="4"/>
      <c r="G77" s="4"/>
      <c r="H77" s="4"/>
      <c r="I77" s="4"/>
      <c r="J77" s="4"/>
      <c r="K77" s="4"/>
      <c r="L77" s="4"/>
      <c r="M77" s="4"/>
    </row>
    <row r="78" spans="1:13" ht="15.75" customHeight="1" x14ac:dyDescent="0.3">
      <c r="A78" s="4"/>
      <c r="C78" s="4"/>
      <c r="D78" s="4"/>
      <c r="E78" s="4"/>
      <c r="F78" s="4"/>
      <c r="G78" s="4"/>
      <c r="H78" s="4"/>
      <c r="I78" s="4"/>
      <c r="J78" s="4"/>
      <c r="K78" s="4"/>
      <c r="L78" s="4"/>
      <c r="M78" s="4"/>
    </row>
    <row r="79" spans="1:13" ht="15.75" customHeight="1" x14ac:dyDescent="0.3">
      <c r="A79" s="4"/>
      <c r="C79" s="4"/>
      <c r="D79" s="4"/>
      <c r="E79" s="4"/>
      <c r="F79" s="4"/>
      <c r="G79" s="4"/>
      <c r="H79" s="4"/>
      <c r="I79" s="4"/>
      <c r="J79" s="4"/>
      <c r="K79" s="4"/>
      <c r="L79" s="4"/>
      <c r="M79" s="4"/>
    </row>
    <row r="80" spans="1:13" ht="15.75" customHeight="1" x14ac:dyDescent="0.3">
      <c r="A80" s="4"/>
      <c r="C80" s="4"/>
      <c r="D80" s="4"/>
      <c r="E80" s="4"/>
      <c r="F80" s="4"/>
      <c r="G80" s="4"/>
      <c r="H80" s="4"/>
      <c r="I80" s="4"/>
      <c r="J80" s="4"/>
      <c r="K80" s="4"/>
      <c r="L80" s="4"/>
      <c r="M80" s="4"/>
    </row>
    <row r="81" spans="1:13" ht="15.75" customHeight="1" x14ac:dyDescent="0.3">
      <c r="A81" s="4"/>
      <c r="C81" s="4"/>
      <c r="D81" s="4"/>
      <c r="E81" s="4"/>
      <c r="F81" s="4"/>
      <c r="G81" s="4"/>
      <c r="H81" s="4"/>
      <c r="I81" s="4"/>
      <c r="J81" s="4"/>
      <c r="K81" s="4"/>
      <c r="L81" s="4"/>
      <c r="M81" s="4"/>
    </row>
    <row r="82" spans="1:13" ht="15.75" customHeight="1" x14ac:dyDescent="0.3">
      <c r="A82" s="4"/>
      <c r="C82" s="4"/>
      <c r="D82" s="4"/>
      <c r="E82" s="4"/>
      <c r="F82" s="4"/>
      <c r="G82" s="4"/>
      <c r="H82" s="4"/>
      <c r="I82" s="4"/>
      <c r="J82" s="4"/>
      <c r="K82" s="4"/>
      <c r="L82" s="4"/>
      <c r="M82" s="4"/>
    </row>
    <row r="83" spans="1:13" ht="15.75" customHeight="1" x14ac:dyDescent="0.3">
      <c r="A83" s="4"/>
      <c r="C83" s="4"/>
      <c r="D83" s="4"/>
      <c r="E83" s="4"/>
      <c r="F83" s="4"/>
      <c r="G83" s="4"/>
      <c r="H83" s="4"/>
      <c r="I83" s="4"/>
      <c r="J83" s="4"/>
      <c r="K83" s="4"/>
      <c r="L83" s="4"/>
      <c r="M83" s="4"/>
    </row>
    <row r="84" spans="1:13" ht="15.75" customHeight="1" x14ac:dyDescent="0.3">
      <c r="A84" s="4"/>
      <c r="C84" s="4"/>
      <c r="D84" s="4"/>
      <c r="E84" s="4"/>
      <c r="F84" s="4"/>
      <c r="G84" s="4"/>
      <c r="H84" s="4"/>
      <c r="I84" s="4"/>
      <c r="J84" s="4"/>
      <c r="K84" s="4"/>
      <c r="L84" s="4"/>
      <c r="M84" s="4"/>
    </row>
    <row r="85" spans="1:13" ht="15.75" customHeight="1" x14ac:dyDescent="0.3">
      <c r="A85" s="4"/>
      <c r="C85" s="4"/>
      <c r="D85" s="4"/>
      <c r="E85" s="4"/>
      <c r="F85" s="4"/>
      <c r="G85" s="4"/>
      <c r="H85" s="4"/>
      <c r="I85" s="4"/>
      <c r="J85" s="4"/>
      <c r="K85" s="4"/>
      <c r="L85" s="4"/>
      <c r="M85" s="4"/>
    </row>
    <row r="86" spans="1:13" ht="15.75" customHeight="1" x14ac:dyDescent="0.3">
      <c r="A86" s="4"/>
      <c r="C86" s="4"/>
      <c r="D86" s="4"/>
      <c r="E86" s="4"/>
      <c r="F86" s="4"/>
      <c r="G86" s="4"/>
      <c r="H86" s="4"/>
      <c r="I86" s="4"/>
      <c r="J86" s="4"/>
      <c r="K86" s="4"/>
      <c r="L86" s="4"/>
      <c r="M86" s="4"/>
    </row>
    <row r="87" spans="1:13" ht="15.75" customHeight="1" x14ac:dyDescent="0.3">
      <c r="A87" s="4"/>
      <c r="C87" s="4"/>
      <c r="D87" s="4"/>
      <c r="E87" s="4"/>
      <c r="F87" s="4"/>
      <c r="G87" s="4"/>
      <c r="H87" s="4"/>
      <c r="I87" s="4"/>
      <c r="J87" s="4"/>
      <c r="K87" s="4"/>
      <c r="L87" s="4"/>
      <c r="M87" s="4"/>
    </row>
    <row r="88" spans="1:13" ht="15.75" customHeight="1" x14ac:dyDescent="0.3">
      <c r="A88" s="4"/>
      <c r="C88" s="4"/>
      <c r="D88" s="4"/>
      <c r="E88" s="4"/>
      <c r="F88" s="4"/>
      <c r="G88" s="4"/>
      <c r="H88" s="4"/>
      <c r="I88" s="4"/>
      <c r="J88" s="4"/>
      <c r="K88" s="4"/>
      <c r="L88" s="4"/>
      <c r="M88" s="4"/>
    </row>
    <row r="89" spans="1:13" ht="15.75" customHeight="1" x14ac:dyDescent="0.3">
      <c r="A89" s="4"/>
      <c r="C89" s="4"/>
      <c r="D89" s="4"/>
      <c r="E89" s="4"/>
      <c r="F89" s="4"/>
      <c r="G89" s="4"/>
      <c r="H89" s="4"/>
      <c r="I89" s="4"/>
      <c r="J89" s="4"/>
      <c r="K89" s="4"/>
      <c r="L89" s="4"/>
      <c r="M89" s="4"/>
    </row>
    <row r="90" spans="1:13" ht="15.75" customHeight="1" x14ac:dyDescent="0.3">
      <c r="A90" s="4"/>
      <c r="C90" s="4"/>
      <c r="D90" s="4"/>
      <c r="E90" s="4"/>
      <c r="F90" s="4"/>
      <c r="G90" s="4"/>
      <c r="H90" s="4"/>
      <c r="I90" s="4"/>
      <c r="J90" s="4"/>
      <c r="K90" s="4"/>
      <c r="L90" s="4"/>
      <c r="M90" s="4"/>
    </row>
    <row r="91" spans="1:13" ht="15.75" customHeight="1" x14ac:dyDescent="0.3">
      <c r="A91" s="4"/>
      <c r="C91" s="4"/>
      <c r="D91" s="4"/>
      <c r="E91" s="4"/>
      <c r="F91" s="4"/>
      <c r="G91" s="4"/>
      <c r="H91" s="4"/>
      <c r="I91" s="4"/>
      <c r="J91" s="4"/>
      <c r="K91" s="4"/>
      <c r="L91" s="4"/>
      <c r="M91" s="4"/>
    </row>
    <row r="92" spans="1:13" ht="15.75" customHeight="1" x14ac:dyDescent="0.3">
      <c r="A92" s="4"/>
      <c r="C92" s="4"/>
      <c r="D92" s="4"/>
      <c r="E92" s="4"/>
      <c r="F92" s="4"/>
      <c r="G92" s="4"/>
      <c r="H92" s="4"/>
      <c r="I92" s="4"/>
      <c r="J92" s="4"/>
      <c r="K92" s="4"/>
      <c r="L92" s="4"/>
      <c r="M92" s="4"/>
    </row>
    <row r="93" spans="1:13" ht="15.75" customHeight="1" x14ac:dyDescent="0.3">
      <c r="A93" s="4"/>
      <c r="C93" s="4"/>
      <c r="D93" s="4"/>
      <c r="E93" s="4"/>
      <c r="F93" s="4"/>
      <c r="G93" s="4"/>
      <c r="H93" s="4"/>
      <c r="I93" s="4"/>
      <c r="J93" s="4"/>
      <c r="K93" s="4"/>
      <c r="L93" s="4"/>
      <c r="M93" s="4"/>
    </row>
    <row r="94" spans="1:13" ht="15.75" customHeight="1" x14ac:dyDescent="0.3">
      <c r="A94" s="4"/>
      <c r="C94" s="4"/>
      <c r="D94" s="4"/>
      <c r="E94" s="4"/>
      <c r="F94" s="4"/>
      <c r="G94" s="4"/>
      <c r="H94" s="4"/>
      <c r="I94" s="4"/>
      <c r="J94" s="4"/>
      <c r="K94" s="4"/>
      <c r="L94" s="4"/>
      <c r="M94" s="4"/>
    </row>
    <row r="95" spans="1:13" ht="15.75" customHeight="1" x14ac:dyDescent="0.3">
      <c r="A95" s="4"/>
      <c r="C95" s="4"/>
      <c r="D95" s="4"/>
      <c r="E95" s="4"/>
      <c r="F95" s="4"/>
      <c r="G95" s="4"/>
      <c r="H95" s="4"/>
      <c r="I95" s="4"/>
      <c r="J95" s="4"/>
      <c r="K95" s="4"/>
      <c r="L95" s="4"/>
      <c r="M95" s="4"/>
    </row>
    <row r="96" spans="1:13" ht="15.75" customHeight="1" x14ac:dyDescent="0.3">
      <c r="A96" s="4"/>
      <c r="C96" s="4"/>
      <c r="D96" s="4"/>
      <c r="E96" s="4"/>
      <c r="F96" s="4"/>
      <c r="G96" s="4"/>
      <c r="H96" s="4"/>
      <c r="I96" s="4"/>
      <c r="J96" s="4"/>
      <c r="K96" s="4"/>
      <c r="L96" s="4"/>
      <c r="M96" s="4"/>
    </row>
    <row r="97" spans="1:13" ht="15.75" customHeight="1" x14ac:dyDescent="0.3">
      <c r="A97" s="4"/>
      <c r="C97" s="4"/>
      <c r="D97" s="4"/>
      <c r="E97" s="4"/>
      <c r="F97" s="4"/>
      <c r="G97" s="4"/>
      <c r="H97" s="4"/>
      <c r="I97" s="4"/>
      <c r="J97" s="4"/>
      <c r="K97" s="4"/>
      <c r="L97" s="4"/>
      <c r="M97" s="4"/>
    </row>
    <row r="98" spans="1:13" ht="15.75" customHeight="1" x14ac:dyDescent="0.3">
      <c r="A98" s="4"/>
      <c r="C98" s="4"/>
      <c r="D98" s="4"/>
      <c r="E98" s="4"/>
      <c r="F98" s="4"/>
      <c r="G98" s="4"/>
      <c r="H98" s="4"/>
      <c r="I98" s="4"/>
      <c r="J98" s="4"/>
      <c r="K98" s="4"/>
      <c r="L98" s="4"/>
      <c r="M98" s="4"/>
    </row>
    <row r="99" spans="1:13" ht="15.75" customHeight="1" x14ac:dyDescent="0.3">
      <c r="A99" s="4"/>
      <c r="C99" s="4"/>
      <c r="D99" s="4"/>
      <c r="E99" s="4"/>
      <c r="F99" s="4"/>
      <c r="G99" s="4"/>
      <c r="H99" s="4"/>
      <c r="I99" s="4"/>
      <c r="J99" s="4"/>
      <c r="K99" s="4"/>
      <c r="L99" s="4"/>
      <c r="M99" s="4"/>
    </row>
    <row r="100" spans="1:13" ht="15.75" customHeight="1" x14ac:dyDescent="0.3">
      <c r="A100" s="4"/>
      <c r="C100" s="4"/>
      <c r="D100" s="4"/>
      <c r="E100" s="4"/>
      <c r="F100" s="4"/>
      <c r="G100" s="4"/>
      <c r="H100" s="4"/>
      <c r="I100" s="4"/>
      <c r="J100" s="4"/>
      <c r="K100" s="4"/>
      <c r="L100" s="4"/>
      <c r="M100" s="4"/>
    </row>
    <row r="101" spans="1:13" ht="15.75" customHeight="1" x14ac:dyDescent="0.3">
      <c r="A101" s="4"/>
      <c r="C101" s="4"/>
      <c r="D101" s="4"/>
      <c r="E101" s="4"/>
      <c r="F101" s="4"/>
      <c r="G101" s="4"/>
      <c r="H101" s="4"/>
      <c r="I101" s="4"/>
      <c r="J101" s="4"/>
      <c r="K101" s="4"/>
      <c r="L101" s="4"/>
      <c r="M101" s="4"/>
    </row>
    <row r="102" spans="1:13" ht="15.75" customHeight="1" x14ac:dyDescent="0.3">
      <c r="A102" s="4"/>
      <c r="C102" s="4"/>
      <c r="D102" s="4"/>
      <c r="E102" s="4"/>
      <c r="F102" s="4"/>
      <c r="G102" s="4"/>
      <c r="H102" s="4"/>
      <c r="I102" s="4"/>
      <c r="J102" s="4"/>
      <c r="K102" s="4"/>
      <c r="L102" s="4"/>
      <c r="M102" s="4"/>
    </row>
    <row r="103" spans="1:13" ht="15.75" customHeight="1" x14ac:dyDescent="0.3">
      <c r="A103" s="4"/>
      <c r="C103" s="4"/>
      <c r="D103" s="4"/>
      <c r="E103" s="4"/>
      <c r="F103" s="4"/>
      <c r="G103" s="4"/>
      <c r="H103" s="4"/>
      <c r="I103" s="4"/>
      <c r="J103" s="4"/>
      <c r="K103" s="4"/>
      <c r="L103" s="4"/>
      <c r="M103" s="4"/>
    </row>
    <row r="104" spans="1:13" ht="15.75" customHeight="1" x14ac:dyDescent="0.3">
      <c r="A104" s="4"/>
      <c r="C104" s="4"/>
      <c r="D104" s="4"/>
      <c r="E104" s="4"/>
      <c r="F104" s="4"/>
      <c r="G104" s="4"/>
      <c r="H104" s="4"/>
      <c r="I104" s="4"/>
      <c r="J104" s="4"/>
      <c r="K104" s="4"/>
      <c r="L104" s="4"/>
      <c r="M104" s="4"/>
    </row>
    <row r="105" spans="1:13" ht="15.75" customHeight="1" x14ac:dyDescent="0.3">
      <c r="A105" s="4"/>
      <c r="C105" s="4"/>
      <c r="D105" s="4"/>
      <c r="E105" s="4"/>
      <c r="F105" s="4"/>
      <c r="G105" s="4"/>
      <c r="H105" s="4"/>
      <c r="I105" s="4"/>
      <c r="J105" s="4"/>
      <c r="K105" s="4"/>
      <c r="L105" s="4"/>
      <c r="M105" s="4"/>
    </row>
    <row r="106" spans="1:13" ht="15.75" customHeight="1" x14ac:dyDescent="0.3">
      <c r="A106" s="4"/>
      <c r="C106" s="4"/>
      <c r="D106" s="4"/>
      <c r="E106" s="4"/>
      <c r="F106" s="4"/>
      <c r="G106" s="4"/>
      <c r="H106" s="4"/>
      <c r="I106" s="4"/>
      <c r="J106" s="4"/>
      <c r="K106" s="4"/>
      <c r="L106" s="4"/>
      <c r="M106" s="4"/>
    </row>
    <row r="107" spans="1:13" ht="15.75" customHeight="1" x14ac:dyDescent="0.3">
      <c r="A107" s="4"/>
      <c r="C107" s="4"/>
      <c r="D107" s="4"/>
      <c r="E107" s="4"/>
      <c r="F107" s="4"/>
      <c r="G107" s="4"/>
      <c r="H107" s="4"/>
      <c r="I107" s="4"/>
      <c r="J107" s="4"/>
      <c r="K107" s="4"/>
      <c r="L107" s="4"/>
      <c r="M107" s="4"/>
    </row>
    <row r="108" spans="1:13" ht="15.75" customHeight="1" x14ac:dyDescent="0.3">
      <c r="A108" s="4"/>
      <c r="C108" s="4"/>
      <c r="D108" s="4"/>
      <c r="E108" s="4"/>
      <c r="F108" s="4"/>
      <c r="G108" s="4"/>
      <c r="H108" s="4"/>
      <c r="I108" s="4"/>
      <c r="J108" s="4"/>
      <c r="K108" s="4"/>
      <c r="L108" s="4"/>
      <c r="M108" s="4"/>
    </row>
    <row r="109" spans="1:13" ht="15.75" customHeight="1" x14ac:dyDescent="0.3">
      <c r="A109" s="4"/>
      <c r="C109" s="4"/>
      <c r="D109" s="4"/>
      <c r="E109" s="4"/>
      <c r="F109" s="4"/>
      <c r="G109" s="4"/>
      <c r="H109" s="4"/>
      <c r="I109" s="4"/>
      <c r="J109" s="4"/>
      <c r="K109" s="4"/>
      <c r="L109" s="4"/>
      <c r="M109" s="4"/>
    </row>
    <row r="110" spans="1:13" ht="15.75" customHeight="1" x14ac:dyDescent="0.3">
      <c r="A110" s="4"/>
      <c r="C110" s="4"/>
      <c r="D110" s="4"/>
      <c r="E110" s="4"/>
      <c r="F110" s="4"/>
      <c r="G110" s="4"/>
      <c r="H110" s="4"/>
      <c r="I110" s="4"/>
      <c r="J110" s="4"/>
      <c r="K110" s="4"/>
      <c r="L110" s="4"/>
      <c r="M110" s="4"/>
    </row>
    <row r="111" spans="1:13" ht="15.75" customHeight="1" x14ac:dyDescent="0.3">
      <c r="A111" s="4"/>
      <c r="C111" s="4"/>
      <c r="D111" s="4"/>
      <c r="E111" s="4"/>
      <c r="F111" s="4"/>
      <c r="G111" s="4"/>
      <c r="H111" s="4"/>
      <c r="I111" s="4"/>
      <c r="J111" s="4"/>
      <c r="K111" s="4"/>
      <c r="L111" s="4"/>
      <c r="M111" s="4"/>
    </row>
    <row r="112" spans="1:13" ht="15.75" customHeight="1" x14ac:dyDescent="0.3">
      <c r="A112" s="4"/>
      <c r="C112" s="4"/>
      <c r="D112" s="4"/>
      <c r="E112" s="4"/>
      <c r="F112" s="4"/>
      <c r="G112" s="4"/>
      <c r="H112" s="4"/>
      <c r="I112" s="4"/>
      <c r="J112" s="4"/>
      <c r="K112" s="4"/>
      <c r="L112" s="4"/>
      <c r="M112" s="4"/>
    </row>
    <row r="113" spans="1:13" ht="15.75" customHeight="1" x14ac:dyDescent="0.3">
      <c r="A113" s="4"/>
      <c r="C113" s="4"/>
      <c r="D113" s="4"/>
      <c r="E113" s="4"/>
      <c r="F113" s="4"/>
      <c r="G113" s="4"/>
      <c r="H113" s="4"/>
      <c r="I113" s="4"/>
      <c r="J113" s="4"/>
      <c r="K113" s="4"/>
      <c r="L113" s="4"/>
      <c r="M113" s="4"/>
    </row>
    <row r="114" spans="1:13" ht="15.75" customHeight="1" x14ac:dyDescent="0.3">
      <c r="A114" s="4"/>
      <c r="C114" s="4"/>
      <c r="D114" s="4"/>
      <c r="E114" s="4"/>
      <c r="F114" s="4"/>
      <c r="G114" s="4"/>
      <c r="H114" s="4"/>
      <c r="I114" s="4"/>
      <c r="J114" s="4"/>
      <c r="K114" s="4"/>
      <c r="L114" s="4"/>
      <c r="M114" s="4"/>
    </row>
    <row r="115" spans="1:13" ht="15.75" customHeight="1" x14ac:dyDescent="0.3">
      <c r="A115" s="4"/>
      <c r="C115" s="4"/>
      <c r="D115" s="4"/>
      <c r="E115" s="4"/>
      <c r="F115" s="4"/>
      <c r="G115" s="4"/>
      <c r="H115" s="4"/>
      <c r="I115" s="4"/>
      <c r="J115" s="4"/>
      <c r="K115" s="4"/>
      <c r="L115" s="4"/>
      <c r="M115" s="4"/>
    </row>
    <row r="116" spans="1:13" ht="15.75" customHeight="1" x14ac:dyDescent="0.3">
      <c r="A116" s="4"/>
      <c r="C116" s="4"/>
      <c r="D116" s="4"/>
      <c r="E116" s="4"/>
      <c r="F116" s="4"/>
      <c r="G116" s="4"/>
      <c r="H116" s="4"/>
      <c r="I116" s="4"/>
      <c r="J116" s="4"/>
      <c r="K116" s="4"/>
      <c r="L116" s="4"/>
      <c r="M116" s="4"/>
    </row>
    <row r="117" spans="1:13" ht="15.75" customHeight="1" x14ac:dyDescent="0.3">
      <c r="A117" s="4"/>
      <c r="C117" s="4"/>
      <c r="D117" s="4"/>
      <c r="E117" s="4"/>
      <c r="F117" s="4"/>
      <c r="G117" s="4"/>
      <c r="H117" s="4"/>
      <c r="I117" s="4"/>
      <c r="J117" s="4"/>
      <c r="K117" s="4"/>
      <c r="L117" s="4"/>
      <c r="M117" s="4"/>
    </row>
    <row r="118" spans="1:13" ht="15.75" customHeight="1" x14ac:dyDescent="0.3">
      <c r="A118" s="4"/>
      <c r="C118" s="4"/>
      <c r="D118" s="4"/>
      <c r="E118" s="4"/>
      <c r="F118" s="4"/>
      <c r="G118" s="4"/>
      <c r="H118" s="4"/>
      <c r="I118" s="4"/>
      <c r="J118" s="4"/>
      <c r="K118" s="4"/>
      <c r="L118" s="4"/>
      <c r="M118" s="4"/>
    </row>
    <row r="119" spans="1:13" ht="15.75" customHeight="1" x14ac:dyDescent="0.3">
      <c r="A119" s="4"/>
      <c r="C119" s="4"/>
      <c r="D119" s="4"/>
      <c r="E119" s="4"/>
      <c r="F119" s="4"/>
      <c r="G119" s="4"/>
      <c r="H119" s="4"/>
      <c r="I119" s="4"/>
      <c r="J119" s="4"/>
      <c r="K119" s="4"/>
      <c r="L119" s="4"/>
      <c r="M119" s="4"/>
    </row>
    <row r="120" spans="1:13" ht="15.75" customHeight="1" x14ac:dyDescent="0.3">
      <c r="A120" s="4"/>
      <c r="C120" s="4"/>
      <c r="D120" s="4"/>
      <c r="E120" s="4"/>
      <c r="F120" s="4"/>
      <c r="G120" s="4"/>
      <c r="H120" s="4"/>
      <c r="I120" s="4"/>
      <c r="J120" s="4"/>
      <c r="K120" s="4"/>
      <c r="L120" s="4"/>
      <c r="M120" s="4"/>
    </row>
    <row r="121" spans="1:13" ht="15.75" customHeight="1" x14ac:dyDescent="0.3">
      <c r="A121" s="4"/>
      <c r="C121" s="4"/>
      <c r="D121" s="4"/>
      <c r="E121" s="4"/>
      <c r="F121" s="4"/>
      <c r="G121" s="4"/>
      <c r="H121" s="4"/>
      <c r="I121" s="4"/>
      <c r="J121" s="4"/>
      <c r="K121" s="4"/>
      <c r="L121" s="4"/>
      <c r="M121" s="4"/>
    </row>
    <row r="122" spans="1:13" ht="15.75" customHeight="1" x14ac:dyDescent="0.3">
      <c r="A122" s="4"/>
      <c r="C122" s="4"/>
      <c r="D122" s="4"/>
      <c r="E122" s="4"/>
      <c r="F122" s="4"/>
      <c r="G122" s="4"/>
      <c r="H122" s="4"/>
      <c r="I122" s="4"/>
      <c r="J122" s="4"/>
      <c r="K122" s="4"/>
      <c r="L122" s="4"/>
      <c r="M122" s="4"/>
    </row>
    <row r="123" spans="1:13" ht="15.75" customHeight="1" x14ac:dyDescent="0.3">
      <c r="A123" s="4"/>
      <c r="C123" s="4"/>
      <c r="D123" s="4"/>
      <c r="E123" s="4"/>
      <c r="F123" s="4"/>
      <c r="G123" s="4"/>
      <c r="H123" s="4"/>
      <c r="I123" s="4"/>
      <c r="J123" s="4"/>
      <c r="K123" s="4"/>
      <c r="L123" s="4"/>
      <c r="M123" s="4"/>
    </row>
    <row r="124" spans="1:13" ht="15.75" customHeight="1" x14ac:dyDescent="0.3">
      <c r="A124" s="4"/>
      <c r="C124" s="4"/>
      <c r="D124" s="4"/>
      <c r="E124" s="4"/>
      <c r="F124" s="4"/>
      <c r="G124" s="4"/>
      <c r="H124" s="4"/>
      <c r="I124" s="4"/>
      <c r="J124" s="4"/>
      <c r="K124" s="4"/>
      <c r="L124" s="4"/>
      <c r="M124" s="4"/>
    </row>
    <row r="125" spans="1:13" ht="15.75" customHeight="1" x14ac:dyDescent="0.3">
      <c r="A125" s="4"/>
      <c r="C125" s="4"/>
      <c r="D125" s="4"/>
      <c r="E125" s="4"/>
      <c r="F125" s="4"/>
      <c r="G125" s="4"/>
      <c r="H125" s="4"/>
      <c r="I125" s="4"/>
      <c r="J125" s="4"/>
      <c r="K125" s="4"/>
      <c r="L125" s="4"/>
      <c r="M125" s="4"/>
    </row>
    <row r="126" spans="1:13" ht="15.75" customHeight="1" x14ac:dyDescent="0.3">
      <c r="A126" s="4"/>
      <c r="C126" s="4"/>
      <c r="D126" s="4"/>
      <c r="E126" s="4"/>
      <c r="F126" s="4"/>
      <c r="G126" s="4"/>
      <c r="H126" s="4"/>
      <c r="I126" s="4"/>
      <c r="J126" s="4"/>
      <c r="K126" s="4"/>
      <c r="L126" s="4"/>
      <c r="M126" s="4"/>
    </row>
    <row r="127" spans="1:13" ht="15.75" customHeight="1" x14ac:dyDescent="0.3">
      <c r="A127" s="4"/>
      <c r="C127" s="4"/>
      <c r="D127" s="4"/>
      <c r="E127" s="4"/>
      <c r="F127" s="4"/>
      <c r="G127" s="4"/>
      <c r="H127" s="4"/>
      <c r="I127" s="4"/>
      <c r="J127" s="4"/>
      <c r="K127" s="4"/>
      <c r="L127" s="4"/>
      <c r="M127" s="4"/>
    </row>
    <row r="128" spans="1:13" ht="15.75" customHeight="1" x14ac:dyDescent="0.3">
      <c r="A128" s="4"/>
      <c r="C128" s="4"/>
      <c r="D128" s="4"/>
      <c r="E128" s="4"/>
      <c r="F128" s="4"/>
      <c r="G128" s="4"/>
      <c r="H128" s="4"/>
      <c r="I128" s="4"/>
      <c r="J128" s="4"/>
      <c r="K128" s="4"/>
      <c r="L128" s="4"/>
      <c r="M128" s="4"/>
    </row>
    <row r="129" spans="1:13" ht="15.75" customHeight="1" x14ac:dyDescent="0.3">
      <c r="A129" s="4"/>
      <c r="C129" s="4"/>
      <c r="D129" s="4"/>
      <c r="E129" s="4"/>
      <c r="F129" s="4"/>
      <c r="G129" s="4"/>
      <c r="H129" s="4"/>
      <c r="I129" s="4"/>
      <c r="J129" s="4"/>
      <c r="K129" s="4"/>
      <c r="L129" s="4"/>
      <c r="M129" s="4"/>
    </row>
    <row r="130" spans="1:13" ht="15.75" customHeight="1" x14ac:dyDescent="0.3">
      <c r="A130" s="4"/>
      <c r="C130" s="4"/>
      <c r="D130" s="4"/>
      <c r="E130" s="4"/>
      <c r="F130" s="4"/>
      <c r="G130" s="4"/>
      <c r="H130" s="4"/>
      <c r="I130" s="4"/>
      <c r="J130" s="4"/>
      <c r="K130" s="4"/>
      <c r="L130" s="4"/>
      <c r="M130" s="4"/>
    </row>
    <row r="131" spans="1:13" ht="15.75" customHeight="1" x14ac:dyDescent="0.3">
      <c r="A131" s="4"/>
      <c r="C131" s="4"/>
      <c r="D131" s="4"/>
      <c r="E131" s="4"/>
      <c r="F131" s="4"/>
      <c r="G131" s="4"/>
      <c r="H131" s="4"/>
      <c r="I131" s="4"/>
      <c r="J131" s="4"/>
      <c r="K131" s="4"/>
      <c r="L131" s="4"/>
      <c r="M131" s="4"/>
    </row>
    <row r="132" spans="1:13" ht="15.75" customHeight="1" x14ac:dyDescent="0.3">
      <c r="A132" s="4"/>
      <c r="C132" s="4"/>
      <c r="D132" s="4"/>
      <c r="E132" s="4"/>
      <c r="F132" s="4"/>
      <c r="G132" s="4"/>
      <c r="H132" s="4"/>
      <c r="I132" s="4"/>
      <c r="J132" s="4"/>
      <c r="K132" s="4"/>
      <c r="L132" s="4"/>
      <c r="M132" s="4"/>
    </row>
    <row r="133" spans="1:13" ht="15.75" customHeight="1" x14ac:dyDescent="0.3">
      <c r="A133" s="4"/>
      <c r="C133" s="4"/>
      <c r="D133" s="4"/>
      <c r="E133" s="4"/>
      <c r="F133" s="4"/>
      <c r="G133" s="4"/>
      <c r="H133" s="4"/>
      <c r="I133" s="4"/>
      <c r="J133" s="4"/>
      <c r="K133" s="4"/>
      <c r="L133" s="4"/>
      <c r="M133" s="4"/>
    </row>
    <row r="134" spans="1:13" ht="15.75" customHeight="1" x14ac:dyDescent="0.3">
      <c r="A134" s="4"/>
      <c r="C134" s="4"/>
      <c r="D134" s="4"/>
      <c r="E134" s="4"/>
      <c r="F134" s="4"/>
      <c r="G134" s="4"/>
      <c r="H134" s="4"/>
      <c r="I134" s="4"/>
      <c r="J134" s="4"/>
      <c r="K134" s="4"/>
      <c r="L134" s="4"/>
      <c r="M134" s="4"/>
    </row>
    <row r="135" spans="1:13" ht="15.75" customHeight="1" x14ac:dyDescent="0.3">
      <c r="A135" s="4"/>
      <c r="C135" s="4"/>
      <c r="D135" s="4"/>
      <c r="E135" s="4"/>
      <c r="F135" s="4"/>
      <c r="G135" s="4"/>
      <c r="H135" s="4"/>
      <c r="I135" s="4"/>
      <c r="J135" s="4"/>
      <c r="K135" s="4"/>
      <c r="L135" s="4"/>
      <c r="M135" s="4"/>
    </row>
    <row r="136" spans="1:13" ht="15.75" customHeight="1" x14ac:dyDescent="0.3">
      <c r="A136" s="4"/>
      <c r="C136" s="4"/>
      <c r="D136" s="4"/>
      <c r="E136" s="4"/>
      <c r="F136" s="4"/>
      <c r="G136" s="4"/>
      <c r="H136" s="4"/>
      <c r="I136" s="4"/>
      <c r="J136" s="4"/>
      <c r="K136" s="4"/>
      <c r="L136" s="4"/>
      <c r="M136" s="4"/>
    </row>
    <row r="137" spans="1:13" ht="15.75" customHeight="1" x14ac:dyDescent="0.3">
      <c r="A137" s="4"/>
      <c r="C137" s="4"/>
      <c r="D137" s="4"/>
      <c r="E137" s="4"/>
      <c r="F137" s="4"/>
      <c r="G137" s="4"/>
      <c r="H137" s="4"/>
      <c r="I137" s="4"/>
      <c r="J137" s="4"/>
      <c r="K137" s="4"/>
      <c r="L137" s="4"/>
      <c r="M137" s="4"/>
    </row>
    <row r="138" spans="1:13" ht="15.75" customHeight="1" x14ac:dyDescent="0.3">
      <c r="A138" s="4"/>
      <c r="C138" s="4"/>
      <c r="D138" s="4"/>
      <c r="E138" s="4"/>
      <c r="F138" s="4"/>
      <c r="G138" s="4"/>
      <c r="H138" s="4"/>
      <c r="I138" s="4"/>
      <c r="J138" s="4"/>
      <c r="K138" s="4"/>
      <c r="L138" s="4"/>
      <c r="M138" s="4"/>
    </row>
    <row r="139" spans="1:13" ht="15.75" customHeight="1" x14ac:dyDescent="0.3">
      <c r="A139" s="4"/>
      <c r="C139" s="4"/>
      <c r="D139" s="4"/>
      <c r="E139" s="4"/>
      <c r="F139" s="4"/>
      <c r="G139" s="4"/>
      <c r="H139" s="4"/>
      <c r="I139" s="4"/>
      <c r="J139" s="4"/>
      <c r="K139" s="4"/>
      <c r="L139" s="4"/>
      <c r="M139" s="4"/>
    </row>
    <row r="140" spans="1:13" ht="15.75" customHeight="1" x14ac:dyDescent="0.3">
      <c r="A140" s="4"/>
      <c r="C140" s="4"/>
      <c r="D140" s="4"/>
      <c r="E140" s="4"/>
      <c r="F140" s="4"/>
      <c r="G140" s="4"/>
      <c r="H140" s="4"/>
      <c r="I140" s="4"/>
      <c r="J140" s="4"/>
      <c r="K140" s="4"/>
      <c r="L140" s="4"/>
      <c r="M140" s="4"/>
    </row>
    <row r="141" spans="1:13" ht="15.75" customHeight="1" x14ac:dyDescent="0.3">
      <c r="A141" s="4"/>
      <c r="C141" s="4"/>
      <c r="D141" s="4"/>
      <c r="E141" s="4"/>
      <c r="F141" s="4"/>
      <c r="G141" s="4"/>
      <c r="H141" s="4"/>
      <c r="I141" s="4"/>
      <c r="J141" s="4"/>
      <c r="K141" s="4"/>
      <c r="L141" s="4"/>
      <c r="M141" s="4"/>
    </row>
    <row r="142" spans="1:13" ht="15.75" customHeight="1" x14ac:dyDescent="0.3">
      <c r="A142" s="4"/>
      <c r="C142" s="4"/>
      <c r="D142" s="4"/>
      <c r="E142" s="4"/>
      <c r="F142" s="4"/>
      <c r="G142" s="4"/>
      <c r="H142" s="4"/>
      <c r="I142" s="4"/>
      <c r="J142" s="4"/>
      <c r="K142" s="4"/>
      <c r="L142" s="4"/>
      <c r="M142" s="4"/>
    </row>
    <row r="143" spans="1:13" ht="15.75" customHeight="1" x14ac:dyDescent="0.3">
      <c r="A143" s="4"/>
      <c r="C143" s="4"/>
      <c r="D143" s="4"/>
      <c r="E143" s="4"/>
      <c r="F143" s="4"/>
      <c r="G143" s="4"/>
      <c r="H143" s="4"/>
      <c r="I143" s="4"/>
      <c r="J143" s="4"/>
      <c r="K143" s="4"/>
      <c r="L143" s="4"/>
      <c r="M143" s="4"/>
    </row>
    <row r="144" spans="1:13" ht="15.75" customHeight="1" x14ac:dyDescent="0.3">
      <c r="A144" s="4"/>
      <c r="C144" s="4"/>
      <c r="D144" s="4"/>
      <c r="E144" s="4"/>
      <c r="F144" s="4"/>
      <c r="G144" s="4"/>
      <c r="H144" s="4"/>
      <c r="I144" s="4"/>
      <c r="J144" s="4"/>
      <c r="K144" s="4"/>
      <c r="L144" s="4"/>
      <c r="M144" s="4"/>
    </row>
    <row r="145" spans="1:13" ht="15.75" customHeight="1" x14ac:dyDescent="0.3">
      <c r="A145" s="4"/>
      <c r="C145" s="4"/>
      <c r="D145" s="4"/>
      <c r="E145" s="4"/>
      <c r="F145" s="4"/>
      <c r="G145" s="4"/>
      <c r="H145" s="4"/>
      <c r="I145" s="4"/>
      <c r="J145" s="4"/>
      <c r="K145" s="4"/>
      <c r="L145" s="4"/>
      <c r="M145" s="4"/>
    </row>
    <row r="146" spans="1:13" ht="15.75" customHeight="1" x14ac:dyDescent="0.3">
      <c r="A146" s="4"/>
      <c r="C146" s="4"/>
      <c r="D146" s="4"/>
      <c r="E146" s="4"/>
      <c r="F146" s="4"/>
      <c r="G146" s="4"/>
      <c r="H146" s="4"/>
      <c r="I146" s="4"/>
      <c r="J146" s="4"/>
      <c r="K146" s="4"/>
      <c r="L146" s="4"/>
      <c r="M146" s="4"/>
    </row>
    <row r="147" spans="1:13" ht="15.75" customHeight="1" x14ac:dyDescent="0.3">
      <c r="A147" s="4"/>
      <c r="C147" s="4"/>
      <c r="D147" s="4"/>
      <c r="E147" s="4"/>
      <c r="F147" s="4"/>
      <c r="G147" s="4"/>
      <c r="H147" s="4"/>
      <c r="I147" s="4"/>
      <c r="J147" s="4"/>
      <c r="K147" s="4"/>
      <c r="L147" s="4"/>
      <c r="M147" s="4"/>
    </row>
    <row r="148" spans="1:13" ht="15.75" customHeight="1" x14ac:dyDescent="0.3">
      <c r="A148" s="4"/>
      <c r="C148" s="4"/>
      <c r="D148" s="4"/>
      <c r="E148" s="4"/>
      <c r="F148" s="4"/>
      <c r="G148" s="4"/>
      <c r="H148" s="4"/>
      <c r="I148" s="4"/>
      <c r="J148" s="4"/>
      <c r="K148" s="4"/>
      <c r="L148" s="4"/>
      <c r="M148" s="4"/>
    </row>
    <row r="149" spans="1:13" ht="15.75" customHeight="1" x14ac:dyDescent="0.3">
      <c r="A149" s="4"/>
      <c r="C149" s="4"/>
      <c r="D149" s="4"/>
      <c r="E149" s="4"/>
      <c r="F149" s="4"/>
      <c r="G149" s="4"/>
      <c r="H149" s="4"/>
      <c r="I149" s="4"/>
      <c r="J149" s="4"/>
      <c r="K149" s="4"/>
      <c r="L149" s="4"/>
      <c r="M149" s="4"/>
    </row>
    <row r="150" spans="1:13" ht="15.75" customHeight="1" x14ac:dyDescent="0.3">
      <c r="A150" s="4"/>
      <c r="C150" s="4"/>
      <c r="D150" s="4"/>
      <c r="E150" s="4"/>
      <c r="F150" s="4"/>
      <c r="G150" s="4"/>
      <c r="H150" s="4"/>
      <c r="I150" s="4"/>
      <c r="J150" s="4"/>
      <c r="K150" s="4"/>
      <c r="L150" s="4"/>
      <c r="M150" s="4"/>
    </row>
    <row r="151" spans="1:13" ht="15.75" customHeight="1" x14ac:dyDescent="0.3">
      <c r="A151" s="4"/>
      <c r="C151" s="4"/>
      <c r="D151" s="4"/>
      <c r="E151" s="4"/>
      <c r="F151" s="4"/>
      <c r="G151" s="4"/>
      <c r="H151" s="4"/>
      <c r="I151" s="4"/>
      <c r="J151" s="4"/>
      <c r="K151" s="4"/>
      <c r="L151" s="4"/>
      <c r="M151" s="4"/>
    </row>
    <row r="152" spans="1:13" ht="15.75" customHeight="1" x14ac:dyDescent="0.3">
      <c r="A152" s="4"/>
      <c r="C152" s="4"/>
      <c r="D152" s="4"/>
      <c r="E152" s="4"/>
      <c r="F152" s="4"/>
      <c r="G152" s="4"/>
      <c r="H152" s="4"/>
      <c r="I152" s="4"/>
      <c r="J152" s="4"/>
      <c r="K152" s="4"/>
      <c r="L152" s="4"/>
      <c r="M152" s="4"/>
    </row>
    <row r="153" spans="1:13" ht="15.75" customHeight="1" x14ac:dyDescent="0.3">
      <c r="A153" s="4"/>
      <c r="C153" s="4"/>
      <c r="D153" s="4"/>
      <c r="E153" s="4"/>
      <c r="F153" s="4"/>
      <c r="G153" s="4"/>
      <c r="H153" s="4"/>
      <c r="I153" s="4"/>
      <c r="J153" s="4"/>
      <c r="K153" s="4"/>
      <c r="L153" s="4"/>
      <c r="M153" s="4"/>
    </row>
    <row r="154" spans="1:13" ht="15.75" customHeight="1" x14ac:dyDescent="0.3">
      <c r="A154" s="4"/>
      <c r="C154" s="4"/>
      <c r="D154" s="4"/>
      <c r="E154" s="4"/>
      <c r="F154" s="4"/>
      <c r="G154" s="4"/>
      <c r="H154" s="4"/>
      <c r="I154" s="4"/>
      <c r="J154" s="4"/>
      <c r="K154" s="4"/>
      <c r="L154" s="4"/>
      <c r="M154" s="4"/>
    </row>
    <row r="155" spans="1:13" ht="15.75" customHeight="1" x14ac:dyDescent="0.3">
      <c r="A155" s="4"/>
      <c r="C155" s="4"/>
      <c r="D155" s="4"/>
      <c r="E155" s="4"/>
      <c r="F155" s="4"/>
      <c r="G155" s="4"/>
      <c r="H155" s="4"/>
      <c r="I155" s="4"/>
      <c r="J155" s="4"/>
      <c r="K155" s="4"/>
      <c r="L155" s="4"/>
      <c r="M155" s="4"/>
    </row>
    <row r="156" spans="1:13" ht="15.75" customHeight="1" x14ac:dyDescent="0.3">
      <c r="A156" s="4"/>
      <c r="C156" s="4"/>
      <c r="D156" s="4"/>
      <c r="E156" s="4"/>
      <c r="F156" s="4"/>
      <c r="G156" s="4"/>
      <c r="H156" s="4"/>
      <c r="I156" s="4"/>
      <c r="J156" s="4"/>
      <c r="K156" s="4"/>
      <c r="L156" s="4"/>
      <c r="M156" s="4"/>
    </row>
    <row r="157" spans="1:13" ht="15.75" customHeight="1" x14ac:dyDescent="0.3">
      <c r="A157" s="4"/>
      <c r="C157" s="4"/>
      <c r="D157" s="4"/>
      <c r="E157" s="4"/>
      <c r="F157" s="4"/>
      <c r="G157" s="4"/>
      <c r="H157" s="4"/>
      <c r="I157" s="4"/>
      <c r="J157" s="4"/>
      <c r="K157" s="4"/>
      <c r="L157" s="4"/>
      <c r="M157" s="4"/>
    </row>
    <row r="158" spans="1:13" ht="15.75" customHeight="1" x14ac:dyDescent="0.3">
      <c r="A158" s="4"/>
      <c r="C158" s="4"/>
      <c r="D158" s="4"/>
      <c r="E158" s="4"/>
      <c r="F158" s="4"/>
      <c r="G158" s="4"/>
      <c r="H158" s="4"/>
      <c r="I158" s="4"/>
      <c r="J158" s="4"/>
      <c r="K158" s="4"/>
      <c r="L158" s="4"/>
      <c r="M158" s="4"/>
    </row>
    <row r="159" spans="1:13" ht="15.75" customHeight="1" x14ac:dyDescent="0.3">
      <c r="A159" s="4"/>
      <c r="C159" s="4"/>
      <c r="D159" s="4"/>
      <c r="E159" s="4"/>
      <c r="F159" s="4"/>
      <c r="G159" s="4"/>
      <c r="H159" s="4"/>
      <c r="I159" s="4"/>
      <c r="J159" s="4"/>
      <c r="K159" s="4"/>
      <c r="L159" s="4"/>
      <c r="M159" s="4"/>
    </row>
    <row r="160" spans="1:13" ht="15.75" customHeight="1" x14ac:dyDescent="0.3">
      <c r="A160" s="4"/>
      <c r="C160" s="4"/>
      <c r="D160" s="4"/>
      <c r="E160" s="4"/>
      <c r="F160" s="4"/>
      <c r="G160" s="4"/>
      <c r="H160" s="4"/>
      <c r="I160" s="4"/>
      <c r="J160" s="4"/>
      <c r="K160" s="4"/>
      <c r="L160" s="4"/>
      <c r="M160" s="4"/>
    </row>
    <row r="161" spans="1:13" ht="15.75" customHeight="1" x14ac:dyDescent="0.3">
      <c r="A161" s="4"/>
      <c r="C161" s="4"/>
      <c r="D161" s="4"/>
      <c r="E161" s="4"/>
      <c r="F161" s="4"/>
      <c r="G161" s="4"/>
      <c r="H161" s="4"/>
      <c r="I161" s="4"/>
      <c r="J161" s="4"/>
      <c r="K161" s="4"/>
      <c r="L161" s="4"/>
      <c r="M161" s="4"/>
    </row>
    <row r="162" spans="1:13" ht="15.75" customHeight="1" x14ac:dyDescent="0.3">
      <c r="A162" s="4"/>
      <c r="C162" s="4"/>
      <c r="D162" s="4"/>
      <c r="E162" s="4"/>
      <c r="F162" s="4"/>
      <c r="G162" s="4"/>
      <c r="H162" s="4"/>
      <c r="I162" s="4"/>
      <c r="J162" s="4"/>
      <c r="K162" s="4"/>
      <c r="L162" s="4"/>
      <c r="M162" s="4"/>
    </row>
    <row r="163" spans="1:13" ht="15.75" customHeight="1" x14ac:dyDescent="0.3">
      <c r="A163" s="4"/>
      <c r="C163" s="4"/>
      <c r="D163" s="4"/>
      <c r="E163" s="4"/>
      <c r="F163" s="4"/>
      <c r="G163" s="4"/>
      <c r="H163" s="4"/>
      <c r="I163" s="4"/>
      <c r="J163" s="4"/>
      <c r="K163" s="4"/>
      <c r="L163" s="4"/>
      <c r="M163" s="4"/>
    </row>
    <row r="164" spans="1:13" ht="15.75" customHeight="1" x14ac:dyDescent="0.3">
      <c r="A164" s="4"/>
      <c r="C164" s="4"/>
      <c r="D164" s="4"/>
      <c r="E164" s="4"/>
      <c r="F164" s="4"/>
      <c r="G164" s="4"/>
      <c r="H164" s="4"/>
      <c r="I164" s="4"/>
      <c r="J164" s="4"/>
      <c r="K164" s="4"/>
      <c r="L164" s="4"/>
      <c r="M164" s="4"/>
    </row>
    <row r="165" spans="1:13" ht="15.75" customHeight="1" x14ac:dyDescent="0.3">
      <c r="A165" s="4"/>
      <c r="C165" s="4"/>
      <c r="D165" s="4"/>
      <c r="E165" s="4"/>
      <c r="F165" s="4"/>
      <c r="G165" s="4"/>
      <c r="H165" s="4"/>
      <c r="I165" s="4"/>
      <c r="J165" s="4"/>
      <c r="K165" s="4"/>
      <c r="L165" s="4"/>
      <c r="M165" s="4"/>
    </row>
    <row r="166" spans="1:13" ht="15.75" customHeight="1" x14ac:dyDescent="0.3">
      <c r="A166" s="4"/>
      <c r="C166" s="4"/>
      <c r="D166" s="4"/>
      <c r="E166" s="4"/>
      <c r="F166" s="4"/>
      <c r="G166" s="4"/>
      <c r="H166" s="4"/>
      <c r="I166" s="4"/>
      <c r="J166" s="4"/>
      <c r="K166" s="4"/>
      <c r="L166" s="4"/>
      <c r="M166" s="4"/>
    </row>
    <row r="167" spans="1:13" ht="15.75" customHeight="1" x14ac:dyDescent="0.3">
      <c r="A167" s="4"/>
      <c r="C167" s="4"/>
      <c r="D167" s="4"/>
      <c r="E167" s="4"/>
      <c r="F167" s="4"/>
      <c r="G167" s="4"/>
      <c r="H167" s="4"/>
      <c r="I167" s="4"/>
      <c r="J167" s="4"/>
      <c r="K167" s="4"/>
      <c r="L167" s="4"/>
      <c r="M167" s="4"/>
    </row>
    <row r="168" spans="1:13" ht="15.75" customHeight="1" x14ac:dyDescent="0.3">
      <c r="A168" s="4"/>
      <c r="C168" s="4"/>
      <c r="D168" s="4"/>
      <c r="E168" s="4"/>
      <c r="F168" s="4"/>
      <c r="G168" s="4"/>
      <c r="H168" s="4"/>
      <c r="I168" s="4"/>
      <c r="J168" s="4"/>
      <c r="K168" s="4"/>
      <c r="L168" s="4"/>
      <c r="M168" s="4"/>
    </row>
    <row r="169" spans="1:13" ht="15.75" customHeight="1" x14ac:dyDescent="0.3">
      <c r="A169" s="4"/>
      <c r="C169" s="4"/>
      <c r="D169" s="4"/>
      <c r="E169" s="4"/>
      <c r="F169" s="4"/>
      <c r="G169" s="4"/>
      <c r="H169" s="4"/>
      <c r="I169" s="4"/>
      <c r="J169" s="4"/>
      <c r="K169" s="4"/>
      <c r="L169" s="4"/>
      <c r="M169" s="4"/>
    </row>
    <row r="170" spans="1:13" ht="15.75" customHeight="1" x14ac:dyDescent="0.3">
      <c r="A170" s="4"/>
      <c r="C170" s="4"/>
      <c r="D170" s="4"/>
      <c r="E170" s="4"/>
      <c r="F170" s="4"/>
      <c r="G170" s="4"/>
      <c r="H170" s="4"/>
      <c r="I170" s="4"/>
      <c r="J170" s="4"/>
      <c r="K170" s="4"/>
      <c r="L170" s="4"/>
      <c r="M170" s="4"/>
    </row>
    <row r="171" spans="1:13" ht="15.75" customHeight="1" x14ac:dyDescent="0.3">
      <c r="A171" s="4"/>
      <c r="C171" s="4"/>
      <c r="D171" s="4"/>
      <c r="E171" s="4"/>
      <c r="F171" s="4"/>
      <c r="G171" s="4"/>
      <c r="H171" s="4"/>
      <c r="I171" s="4"/>
      <c r="J171" s="4"/>
      <c r="K171" s="4"/>
      <c r="L171" s="4"/>
      <c r="M171" s="4"/>
    </row>
    <row r="172" spans="1:13" ht="15.75" customHeight="1" x14ac:dyDescent="0.3">
      <c r="A172" s="4"/>
      <c r="C172" s="4"/>
      <c r="D172" s="4"/>
      <c r="E172" s="4"/>
      <c r="F172" s="4"/>
      <c r="G172" s="4"/>
      <c r="H172" s="4"/>
      <c r="I172" s="4"/>
      <c r="J172" s="4"/>
      <c r="K172" s="4"/>
      <c r="L172" s="4"/>
      <c r="M172" s="4"/>
    </row>
    <row r="173" spans="1:13" ht="15.75" customHeight="1" x14ac:dyDescent="0.3">
      <c r="A173" s="4"/>
      <c r="C173" s="4"/>
      <c r="D173" s="4"/>
      <c r="E173" s="4"/>
      <c r="F173" s="4"/>
      <c r="G173" s="4"/>
      <c r="H173" s="4"/>
      <c r="I173" s="4"/>
      <c r="J173" s="4"/>
      <c r="K173" s="4"/>
      <c r="L173" s="4"/>
      <c r="M173" s="4"/>
    </row>
    <row r="174" spans="1:13" ht="15.75" customHeight="1" x14ac:dyDescent="0.3">
      <c r="A174" s="4"/>
      <c r="C174" s="4"/>
      <c r="D174" s="4"/>
      <c r="E174" s="4"/>
      <c r="F174" s="4"/>
      <c r="G174" s="4"/>
      <c r="H174" s="4"/>
      <c r="I174" s="4"/>
      <c r="J174" s="4"/>
      <c r="K174" s="4"/>
      <c r="L174" s="4"/>
      <c r="M174" s="4"/>
    </row>
    <row r="175" spans="1:13" ht="15.75" customHeight="1" x14ac:dyDescent="0.3">
      <c r="A175" s="4"/>
      <c r="C175" s="4"/>
      <c r="D175" s="4"/>
      <c r="E175" s="4"/>
      <c r="F175" s="4"/>
      <c r="G175" s="4"/>
      <c r="H175" s="4"/>
      <c r="I175" s="4"/>
      <c r="J175" s="4"/>
      <c r="K175" s="4"/>
      <c r="L175" s="4"/>
      <c r="M175" s="4"/>
    </row>
    <row r="176" spans="1:13" ht="15.75" customHeight="1" x14ac:dyDescent="0.3">
      <c r="A176" s="4"/>
      <c r="C176" s="4"/>
      <c r="D176" s="4"/>
      <c r="E176" s="4"/>
      <c r="F176" s="4"/>
      <c r="G176" s="4"/>
      <c r="H176" s="4"/>
      <c r="I176" s="4"/>
      <c r="J176" s="4"/>
      <c r="K176" s="4"/>
      <c r="L176" s="4"/>
      <c r="M176" s="4"/>
    </row>
    <row r="177" spans="1:13" ht="15.75" customHeight="1" x14ac:dyDescent="0.3">
      <c r="A177" s="4"/>
      <c r="C177" s="4"/>
      <c r="D177" s="4"/>
      <c r="E177" s="4"/>
      <c r="F177" s="4"/>
      <c r="G177" s="4"/>
      <c r="H177" s="4"/>
      <c r="I177" s="4"/>
      <c r="J177" s="4"/>
      <c r="K177" s="4"/>
      <c r="L177" s="4"/>
      <c r="M177" s="4"/>
    </row>
    <row r="178" spans="1:13" ht="15.75" customHeight="1" x14ac:dyDescent="0.3">
      <c r="A178" s="4"/>
      <c r="C178" s="4"/>
      <c r="D178" s="4"/>
      <c r="E178" s="4"/>
      <c r="F178" s="4"/>
      <c r="G178" s="4"/>
      <c r="H178" s="4"/>
      <c r="I178" s="4"/>
      <c r="J178" s="4"/>
      <c r="K178" s="4"/>
      <c r="L178" s="4"/>
      <c r="M178" s="4"/>
    </row>
    <row r="179" spans="1:13" ht="15.75" customHeight="1" x14ac:dyDescent="0.3">
      <c r="A179" s="4"/>
      <c r="C179" s="4"/>
      <c r="D179" s="4"/>
      <c r="E179" s="4"/>
      <c r="F179" s="4"/>
      <c r="G179" s="4"/>
      <c r="H179" s="4"/>
      <c r="I179" s="4"/>
      <c r="J179" s="4"/>
      <c r="K179" s="4"/>
      <c r="L179" s="4"/>
      <c r="M179" s="4"/>
    </row>
    <row r="180" spans="1:13" ht="15.75" customHeight="1" x14ac:dyDescent="0.3">
      <c r="A180" s="4"/>
      <c r="C180" s="4"/>
      <c r="D180" s="4"/>
      <c r="E180" s="4"/>
      <c r="F180" s="4"/>
      <c r="G180" s="4"/>
      <c r="H180" s="4"/>
      <c r="I180" s="4"/>
      <c r="J180" s="4"/>
      <c r="K180" s="4"/>
      <c r="L180" s="4"/>
      <c r="M180" s="4"/>
    </row>
    <row r="181" spans="1:13" ht="15.75" customHeight="1" x14ac:dyDescent="0.3">
      <c r="A181" s="4"/>
      <c r="C181" s="4"/>
      <c r="D181" s="4"/>
      <c r="E181" s="4"/>
      <c r="F181" s="4"/>
      <c r="G181" s="4"/>
      <c r="H181" s="4"/>
      <c r="I181" s="4"/>
      <c r="J181" s="4"/>
      <c r="K181" s="4"/>
      <c r="L181" s="4"/>
      <c r="M181" s="4"/>
    </row>
    <row r="182" spans="1:13" ht="15.75" customHeight="1" x14ac:dyDescent="0.3">
      <c r="A182" s="4"/>
      <c r="C182" s="4"/>
      <c r="D182" s="4"/>
      <c r="E182" s="4"/>
      <c r="F182" s="4"/>
      <c r="G182" s="4"/>
      <c r="H182" s="4"/>
      <c r="I182" s="4"/>
      <c r="J182" s="4"/>
      <c r="K182" s="4"/>
      <c r="L182" s="4"/>
      <c r="M182" s="4"/>
    </row>
    <row r="183" spans="1:13" ht="15.75" customHeight="1" x14ac:dyDescent="0.3">
      <c r="A183" s="4"/>
      <c r="C183" s="4"/>
      <c r="D183" s="4"/>
      <c r="E183" s="4"/>
      <c r="F183" s="4"/>
      <c r="G183" s="4"/>
      <c r="H183" s="4"/>
      <c r="I183" s="4"/>
      <c r="J183" s="4"/>
      <c r="K183" s="4"/>
      <c r="L183" s="4"/>
      <c r="M183" s="4"/>
    </row>
    <row r="184" spans="1:13" ht="15.75" customHeight="1" x14ac:dyDescent="0.3">
      <c r="A184" s="4"/>
      <c r="C184" s="4"/>
      <c r="D184" s="4"/>
      <c r="E184" s="4"/>
      <c r="F184" s="4"/>
      <c r="G184" s="4"/>
      <c r="H184" s="4"/>
      <c r="I184" s="4"/>
      <c r="J184" s="4"/>
      <c r="K184" s="4"/>
      <c r="L184" s="4"/>
      <c r="M184" s="4"/>
    </row>
    <row r="185" spans="1:13" ht="15.75" customHeight="1" x14ac:dyDescent="0.3">
      <c r="A185" s="4"/>
      <c r="C185" s="4"/>
      <c r="D185" s="4"/>
      <c r="E185" s="4"/>
      <c r="F185" s="4"/>
      <c r="G185" s="4"/>
      <c r="H185" s="4"/>
      <c r="I185" s="4"/>
      <c r="J185" s="4"/>
      <c r="K185" s="4"/>
      <c r="L185" s="4"/>
      <c r="M185" s="4"/>
    </row>
    <row r="186" spans="1:13" ht="15.75" customHeight="1" x14ac:dyDescent="0.3">
      <c r="A186" s="4"/>
      <c r="C186" s="4"/>
      <c r="D186" s="4"/>
      <c r="E186" s="4"/>
      <c r="F186" s="4"/>
      <c r="G186" s="4"/>
      <c r="H186" s="4"/>
      <c r="I186" s="4"/>
      <c r="J186" s="4"/>
      <c r="K186" s="4"/>
      <c r="L186" s="4"/>
      <c r="M186" s="4"/>
    </row>
    <row r="187" spans="1:13" ht="15.75" customHeight="1" x14ac:dyDescent="0.3">
      <c r="A187" s="4"/>
      <c r="C187" s="4"/>
      <c r="D187" s="4"/>
      <c r="E187" s="4"/>
      <c r="F187" s="4"/>
      <c r="G187" s="4"/>
      <c r="H187" s="4"/>
      <c r="I187" s="4"/>
      <c r="J187" s="4"/>
      <c r="K187" s="4"/>
      <c r="L187" s="4"/>
      <c r="M187" s="4"/>
    </row>
    <row r="188" spans="1:13" ht="15.75" customHeight="1" x14ac:dyDescent="0.3">
      <c r="A188" s="4"/>
      <c r="C188" s="4"/>
      <c r="D188" s="4"/>
      <c r="E188" s="4"/>
      <c r="F188" s="4"/>
      <c r="G188" s="4"/>
      <c r="H188" s="4"/>
      <c r="I188" s="4"/>
      <c r="J188" s="4"/>
      <c r="K188" s="4"/>
      <c r="L188" s="4"/>
      <c r="M188" s="4"/>
    </row>
    <row r="189" spans="1:13" ht="15.75" customHeight="1" x14ac:dyDescent="0.3">
      <c r="A189" s="4"/>
      <c r="C189" s="4"/>
      <c r="D189" s="4"/>
      <c r="E189" s="4"/>
      <c r="F189" s="4"/>
      <c r="G189" s="4"/>
      <c r="H189" s="4"/>
      <c r="I189" s="4"/>
      <c r="J189" s="4"/>
      <c r="K189" s="4"/>
      <c r="L189" s="4"/>
      <c r="M189" s="4"/>
    </row>
    <row r="190" spans="1:13" ht="15.75" customHeight="1" x14ac:dyDescent="0.3">
      <c r="A190" s="4"/>
      <c r="C190" s="4"/>
      <c r="D190" s="4"/>
      <c r="E190" s="4"/>
      <c r="F190" s="4"/>
      <c r="G190" s="4"/>
      <c r="H190" s="4"/>
      <c r="I190" s="4"/>
      <c r="J190" s="4"/>
      <c r="K190" s="4"/>
      <c r="L190" s="4"/>
      <c r="M190" s="4"/>
    </row>
    <row r="191" spans="1:13" ht="15.75" customHeight="1" x14ac:dyDescent="0.3">
      <c r="A191" s="4"/>
      <c r="C191" s="4"/>
      <c r="D191" s="4"/>
      <c r="E191" s="4"/>
      <c r="F191" s="4"/>
      <c r="G191" s="4"/>
      <c r="H191" s="4"/>
      <c r="I191" s="4"/>
      <c r="J191" s="4"/>
      <c r="K191" s="4"/>
      <c r="L191" s="4"/>
      <c r="M191" s="4"/>
    </row>
    <row r="192" spans="1:13" ht="15.75" customHeight="1" x14ac:dyDescent="0.3">
      <c r="A192" s="4"/>
      <c r="C192" s="4"/>
      <c r="D192" s="4"/>
      <c r="E192" s="4"/>
      <c r="F192" s="4"/>
      <c r="G192" s="4"/>
      <c r="H192" s="4"/>
      <c r="I192" s="4"/>
      <c r="J192" s="4"/>
      <c r="K192" s="4"/>
      <c r="L192" s="4"/>
      <c r="M192" s="4"/>
    </row>
    <row r="193" spans="1:13" ht="15.75" customHeight="1" x14ac:dyDescent="0.3">
      <c r="A193" s="4"/>
      <c r="C193" s="4"/>
      <c r="D193" s="4"/>
      <c r="E193" s="4"/>
      <c r="F193" s="4"/>
      <c r="G193" s="4"/>
      <c r="H193" s="4"/>
      <c r="I193" s="4"/>
      <c r="J193" s="4"/>
      <c r="K193" s="4"/>
      <c r="L193" s="4"/>
      <c r="M193" s="4"/>
    </row>
    <row r="194" spans="1:13" ht="15.75" customHeight="1" x14ac:dyDescent="0.3">
      <c r="A194" s="4"/>
      <c r="C194" s="4"/>
      <c r="D194" s="4"/>
      <c r="E194" s="4"/>
      <c r="F194" s="4"/>
      <c r="G194" s="4"/>
      <c r="H194" s="4"/>
      <c r="I194" s="4"/>
      <c r="J194" s="4"/>
      <c r="K194" s="4"/>
      <c r="L194" s="4"/>
      <c r="M194" s="4"/>
    </row>
    <row r="195" spans="1:13" ht="15.75" customHeight="1" x14ac:dyDescent="0.3">
      <c r="A195" s="4"/>
      <c r="C195" s="4"/>
      <c r="D195" s="4"/>
      <c r="E195" s="4"/>
      <c r="F195" s="4"/>
      <c r="G195" s="4"/>
      <c r="H195" s="4"/>
      <c r="I195" s="4"/>
      <c r="J195" s="4"/>
      <c r="K195" s="4"/>
      <c r="L195" s="4"/>
      <c r="M195" s="4"/>
    </row>
    <row r="196" spans="1:13" ht="15.75" customHeight="1" x14ac:dyDescent="0.3">
      <c r="A196" s="4"/>
      <c r="C196" s="4"/>
      <c r="D196" s="4"/>
      <c r="E196" s="4"/>
      <c r="F196" s="4"/>
      <c r="G196" s="4"/>
      <c r="H196" s="4"/>
      <c r="I196" s="4"/>
      <c r="J196" s="4"/>
      <c r="K196" s="4"/>
      <c r="L196" s="4"/>
      <c r="M196" s="4"/>
    </row>
    <row r="197" spans="1:13" ht="15.75" customHeight="1" x14ac:dyDescent="0.3">
      <c r="A197" s="4"/>
      <c r="C197" s="4"/>
      <c r="D197" s="4"/>
      <c r="E197" s="4"/>
      <c r="F197" s="4"/>
      <c r="G197" s="4"/>
      <c r="H197" s="4"/>
      <c r="I197" s="4"/>
      <c r="J197" s="4"/>
      <c r="K197" s="4"/>
      <c r="L197" s="4"/>
      <c r="M197" s="4"/>
    </row>
    <row r="198" spans="1:13" ht="15.75" customHeight="1" x14ac:dyDescent="0.3">
      <c r="A198" s="4"/>
      <c r="C198" s="4"/>
      <c r="D198" s="4"/>
      <c r="E198" s="4"/>
      <c r="F198" s="4"/>
      <c r="G198" s="4"/>
      <c r="H198" s="4"/>
      <c r="I198" s="4"/>
      <c r="J198" s="4"/>
      <c r="K198" s="4"/>
      <c r="L198" s="4"/>
      <c r="M198" s="4"/>
    </row>
    <row r="199" spans="1:13" ht="15.75" customHeight="1" x14ac:dyDescent="0.3">
      <c r="A199" s="4"/>
      <c r="C199" s="4"/>
      <c r="D199" s="4"/>
      <c r="E199" s="4"/>
      <c r="F199" s="4"/>
      <c r="G199" s="4"/>
      <c r="H199" s="4"/>
      <c r="I199" s="4"/>
      <c r="J199" s="4"/>
      <c r="K199" s="4"/>
      <c r="L199" s="4"/>
      <c r="M199" s="4"/>
    </row>
    <row r="200" spans="1:13" ht="15.75" customHeight="1" x14ac:dyDescent="0.3">
      <c r="A200" s="4"/>
      <c r="C200" s="4"/>
      <c r="D200" s="4"/>
      <c r="E200" s="4"/>
      <c r="F200" s="4"/>
      <c r="G200" s="4"/>
      <c r="H200" s="4"/>
      <c r="I200" s="4"/>
      <c r="J200" s="4"/>
      <c r="K200" s="4"/>
      <c r="L200" s="4"/>
      <c r="M200" s="4"/>
    </row>
    <row r="201" spans="1:13" ht="15.75" customHeight="1" x14ac:dyDescent="0.3">
      <c r="A201" s="4"/>
      <c r="C201" s="4"/>
      <c r="D201" s="4"/>
      <c r="E201" s="4"/>
      <c r="F201" s="4"/>
      <c r="G201" s="4"/>
      <c r="H201" s="4"/>
      <c r="I201" s="4"/>
      <c r="J201" s="4"/>
      <c r="K201" s="4"/>
      <c r="L201" s="4"/>
      <c r="M201" s="4"/>
    </row>
    <row r="202" spans="1:13" ht="15.75" customHeight="1" x14ac:dyDescent="0.3">
      <c r="A202" s="4"/>
      <c r="C202" s="4"/>
      <c r="D202" s="4"/>
      <c r="E202" s="4"/>
      <c r="F202" s="4"/>
      <c r="G202" s="4"/>
      <c r="H202" s="4"/>
      <c r="I202" s="4"/>
      <c r="J202" s="4"/>
      <c r="K202" s="4"/>
      <c r="L202" s="4"/>
      <c r="M202" s="4"/>
    </row>
    <row r="203" spans="1:13" ht="15.75" customHeight="1" x14ac:dyDescent="0.3">
      <c r="A203" s="4"/>
      <c r="C203" s="4"/>
      <c r="D203" s="4"/>
      <c r="E203" s="4"/>
      <c r="F203" s="4"/>
      <c r="G203" s="4"/>
      <c r="H203" s="4"/>
      <c r="I203" s="4"/>
      <c r="J203" s="4"/>
      <c r="K203" s="4"/>
      <c r="L203" s="4"/>
      <c r="M203" s="4"/>
    </row>
    <row r="204" spans="1:13" ht="15.75" customHeight="1" x14ac:dyDescent="0.3">
      <c r="A204" s="4"/>
      <c r="C204" s="4"/>
      <c r="D204" s="4"/>
      <c r="E204" s="4"/>
      <c r="F204" s="4"/>
      <c r="G204" s="4"/>
      <c r="H204" s="4"/>
      <c r="I204" s="4"/>
      <c r="J204" s="4"/>
      <c r="K204" s="4"/>
      <c r="L204" s="4"/>
      <c r="M204" s="4"/>
    </row>
    <row r="205" spans="1:13" ht="15.75" customHeight="1" x14ac:dyDescent="0.3">
      <c r="A205" s="4"/>
      <c r="C205" s="4"/>
      <c r="D205" s="4"/>
      <c r="E205" s="4"/>
      <c r="F205" s="4"/>
      <c r="G205" s="4"/>
      <c r="H205" s="4"/>
      <c r="I205" s="4"/>
      <c r="J205" s="4"/>
      <c r="K205" s="4"/>
      <c r="L205" s="4"/>
      <c r="M205" s="4"/>
    </row>
    <row r="206" spans="1:13" ht="15.75" customHeight="1" x14ac:dyDescent="0.3">
      <c r="A206" s="4"/>
      <c r="C206" s="4"/>
      <c r="D206" s="4"/>
      <c r="E206" s="4"/>
      <c r="F206" s="4"/>
      <c r="G206" s="4"/>
      <c r="H206" s="4"/>
      <c r="I206" s="4"/>
      <c r="J206" s="4"/>
      <c r="K206" s="4"/>
      <c r="L206" s="4"/>
      <c r="M206" s="4"/>
    </row>
    <row r="207" spans="1:13" ht="15.75" customHeight="1" x14ac:dyDescent="0.3">
      <c r="A207" s="4"/>
      <c r="C207" s="4"/>
      <c r="D207" s="4"/>
      <c r="E207" s="4"/>
      <c r="F207" s="4"/>
      <c r="G207" s="4"/>
      <c r="H207" s="4"/>
      <c r="I207" s="4"/>
      <c r="J207" s="4"/>
      <c r="K207" s="4"/>
      <c r="L207" s="4"/>
      <c r="M207" s="4"/>
    </row>
    <row r="208" spans="1:13" ht="15.75" customHeight="1" x14ac:dyDescent="0.3">
      <c r="A208" s="4"/>
      <c r="C208" s="4"/>
      <c r="D208" s="4"/>
      <c r="E208" s="4"/>
      <c r="F208" s="4"/>
      <c r="G208" s="4"/>
      <c r="H208" s="4"/>
      <c r="I208" s="4"/>
      <c r="J208" s="4"/>
      <c r="K208" s="4"/>
      <c r="L208" s="4"/>
      <c r="M208" s="4"/>
    </row>
    <row r="209" spans="1:13" ht="15.75" customHeight="1" x14ac:dyDescent="0.3">
      <c r="A209" s="4"/>
      <c r="C209" s="4"/>
      <c r="D209" s="4"/>
      <c r="E209" s="4"/>
      <c r="F209" s="4"/>
      <c r="G209" s="4"/>
      <c r="H209" s="4"/>
      <c r="I209" s="4"/>
      <c r="J209" s="4"/>
      <c r="K209" s="4"/>
      <c r="L209" s="4"/>
      <c r="M209" s="4"/>
    </row>
    <row r="210" spans="1:13" ht="15.75" customHeight="1" x14ac:dyDescent="0.3">
      <c r="A210" s="4"/>
      <c r="C210" s="4"/>
      <c r="D210" s="4"/>
      <c r="E210" s="4"/>
      <c r="F210" s="4"/>
      <c r="G210" s="4"/>
      <c r="H210" s="4"/>
      <c r="I210" s="4"/>
      <c r="J210" s="4"/>
      <c r="K210" s="4"/>
      <c r="L210" s="4"/>
      <c r="M210" s="4"/>
    </row>
    <row r="211" spans="1:13" ht="15.75" customHeight="1" x14ac:dyDescent="0.3">
      <c r="A211" s="4"/>
      <c r="C211" s="4"/>
      <c r="D211" s="4"/>
      <c r="E211" s="4"/>
      <c r="F211" s="4"/>
      <c r="G211" s="4"/>
      <c r="H211" s="4"/>
      <c r="I211" s="4"/>
      <c r="J211" s="4"/>
      <c r="K211" s="4"/>
      <c r="L211" s="4"/>
      <c r="M211" s="4"/>
    </row>
    <row r="212" spans="1:13" ht="15.75" customHeight="1" x14ac:dyDescent="0.3">
      <c r="A212" s="4"/>
      <c r="C212" s="4"/>
      <c r="D212" s="4"/>
      <c r="E212" s="4"/>
      <c r="F212" s="4"/>
      <c r="G212" s="4"/>
      <c r="H212" s="4"/>
      <c r="I212" s="4"/>
      <c r="J212" s="4"/>
      <c r="K212" s="4"/>
      <c r="L212" s="4"/>
      <c r="M212" s="4"/>
    </row>
    <row r="213" spans="1:13" ht="15.75" customHeight="1" x14ac:dyDescent="0.3">
      <c r="A213" s="4"/>
      <c r="C213" s="4"/>
      <c r="D213" s="4"/>
      <c r="E213" s="4"/>
      <c r="F213" s="4"/>
      <c r="G213" s="4"/>
      <c r="H213" s="4"/>
      <c r="I213" s="4"/>
      <c r="J213" s="4"/>
      <c r="K213" s="4"/>
      <c r="L213" s="4"/>
      <c r="M213" s="4"/>
    </row>
    <row r="214" spans="1:13" ht="15.75" customHeight="1" x14ac:dyDescent="0.3">
      <c r="A214" s="4"/>
      <c r="C214" s="4"/>
      <c r="D214" s="4"/>
      <c r="E214" s="4"/>
      <c r="F214" s="4"/>
      <c r="G214" s="4"/>
      <c r="H214" s="4"/>
      <c r="I214" s="4"/>
      <c r="J214" s="4"/>
      <c r="K214" s="4"/>
      <c r="L214" s="4"/>
      <c r="M214" s="4"/>
    </row>
    <row r="215" spans="1:13" ht="15.75" customHeight="1" x14ac:dyDescent="0.3">
      <c r="A215" s="4"/>
      <c r="C215" s="4"/>
      <c r="D215" s="4"/>
      <c r="E215" s="4"/>
      <c r="F215" s="4"/>
      <c r="G215" s="4"/>
      <c r="H215" s="4"/>
      <c r="I215" s="4"/>
      <c r="J215" s="4"/>
      <c r="K215" s="4"/>
      <c r="L215" s="4"/>
      <c r="M215" s="4"/>
    </row>
    <row r="216" spans="1:13" ht="15.75" customHeight="1" x14ac:dyDescent="0.3">
      <c r="A216" s="4"/>
      <c r="C216" s="4"/>
      <c r="D216" s="4"/>
      <c r="E216" s="4"/>
      <c r="F216" s="4"/>
      <c r="G216" s="4"/>
      <c r="H216" s="4"/>
      <c r="I216" s="4"/>
      <c r="J216" s="4"/>
      <c r="K216" s="4"/>
      <c r="L216" s="4"/>
      <c r="M216" s="4"/>
    </row>
    <row r="217" spans="1:13" ht="15.75" customHeight="1" x14ac:dyDescent="0.3">
      <c r="A217" s="4"/>
      <c r="C217" s="4"/>
      <c r="D217" s="4"/>
      <c r="E217" s="4"/>
      <c r="F217" s="4"/>
      <c r="G217" s="4"/>
      <c r="H217" s="4"/>
      <c r="I217" s="4"/>
      <c r="J217" s="4"/>
      <c r="K217" s="4"/>
      <c r="L217" s="4"/>
      <c r="M217" s="4"/>
    </row>
    <row r="218" spans="1:13" ht="15.75" customHeight="1" x14ac:dyDescent="0.3">
      <c r="A218" s="4"/>
      <c r="C218" s="4"/>
      <c r="D218" s="4"/>
      <c r="E218" s="4"/>
      <c r="F218" s="4"/>
      <c r="G218" s="4"/>
      <c r="H218" s="4"/>
      <c r="I218" s="4"/>
      <c r="J218" s="4"/>
      <c r="K218" s="4"/>
      <c r="L218" s="4"/>
      <c r="M218" s="4"/>
    </row>
    <row r="219" spans="1:13" ht="15.75" customHeight="1" x14ac:dyDescent="0.3">
      <c r="A219" s="4"/>
      <c r="C219" s="4"/>
      <c r="D219" s="4"/>
      <c r="E219" s="4"/>
      <c r="F219" s="4"/>
      <c r="G219" s="4"/>
      <c r="H219" s="4"/>
      <c r="I219" s="4"/>
      <c r="J219" s="4"/>
      <c r="K219" s="4"/>
      <c r="L219" s="4"/>
      <c r="M219" s="4"/>
    </row>
    <row r="220" spans="1:13" ht="15.75" customHeight="1" x14ac:dyDescent="0.3">
      <c r="A220" s="4"/>
      <c r="C220" s="4"/>
      <c r="D220" s="4"/>
      <c r="E220" s="4"/>
      <c r="F220" s="4"/>
      <c r="G220" s="4"/>
      <c r="H220" s="4"/>
      <c r="I220" s="4"/>
      <c r="J220" s="4"/>
      <c r="K220" s="4"/>
      <c r="L220" s="4"/>
      <c r="M220" s="4"/>
    </row>
    <row r="221" spans="1:13" ht="15.75" customHeight="1" x14ac:dyDescent="0.3"/>
    <row r="222" spans="1:13" ht="15.75" customHeight="1" x14ac:dyDescent="0.3"/>
    <row r="223" spans="1:13" ht="15.75" customHeight="1" x14ac:dyDescent="0.3"/>
    <row r="224" spans="1:13"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Submission Details</vt:lpstr>
      <vt:lpstr>COGS and Sales</vt:lpstr>
      <vt:lpstr>Cost to Produce </vt:lpstr>
      <vt:lpstr>Salaries and Other Costs</vt:lpstr>
      <vt:lpstr>DATA FOR CHARTS</vt:lpstr>
      <vt:lpstr>Funding Requirement </vt:lpstr>
      <vt:lpstr>SaaS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Umer</cp:lastModifiedBy>
  <dcterms:modified xsi:type="dcterms:W3CDTF">2024-05-25T14:18:25Z</dcterms:modified>
</cp:coreProperties>
</file>