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Data\My Research\2020\Insinas 2020\"/>
    </mc:Choice>
  </mc:AlternateContent>
  <xr:revisionPtr revIDLastSave="0" documentId="13_ncr:1_{008CBA71-8590-480B-A979-A9014E15706A}" xr6:coauthVersionLast="45" xr6:coauthVersionMax="45" xr10:uidLastSave="{00000000-0000-0000-0000-000000000000}"/>
  <bookViews>
    <workbookView xWindow="-108" yWindow="-108" windowWidth="23256" windowHeight="12576" tabRatio="808" activeTab="4" xr2:uid="{00000000-000D-0000-FFFF-FFFF00000000}"/>
  </bookViews>
  <sheets>
    <sheet name="RAB-Honor 2020 rev" sheetId="10" r:id="rId1"/>
    <sheet name="RAB-Bahan 2020 rev" sheetId="11" r:id="rId2"/>
    <sheet name="RAB-Perjalanan 2020" sheetId="12" r:id="rId3"/>
    <sheet name="RAB -Sewa Inkind 2020" sheetId="13" r:id="rId4"/>
    <sheet name="RAB Rekap 2020 Revisi" sheetId="14" r:id="rId5"/>
  </sheets>
  <definedNames>
    <definedName name="_xlnm.Print_Area" localSheetId="3">'RAB -Sewa Inkind 2020'!$A$1:$I$30</definedName>
    <definedName name="_xlnm.Print_Area" localSheetId="2">'RAB-Perjalanan 2020'!$A$1:$G$25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4" l="1"/>
  <c r="F4" i="14"/>
  <c r="F5" i="14"/>
  <c r="F6" i="14"/>
  <c r="E4" i="14"/>
  <c r="E5" i="14"/>
  <c r="E6" i="14"/>
  <c r="E3" i="14"/>
  <c r="D8" i="14"/>
  <c r="D9" i="14" s="1"/>
  <c r="C9" i="14"/>
  <c r="D7" i="14"/>
  <c r="C7" i="14"/>
  <c r="C8" i="14"/>
  <c r="D6" i="14"/>
  <c r="D3" i="14"/>
  <c r="E20" i="13"/>
  <c r="C3" i="14"/>
  <c r="E19" i="10"/>
  <c r="F19" i="10" s="1"/>
  <c r="E18" i="10"/>
  <c r="E15" i="10"/>
  <c r="F15" i="10" s="1"/>
  <c r="G19" i="13" l="1"/>
  <c r="E19" i="13"/>
  <c r="G18" i="13"/>
  <c r="E18" i="13"/>
  <c r="G17" i="13"/>
  <c r="E17" i="13"/>
  <c r="G10" i="13"/>
  <c r="E10" i="13"/>
  <c r="G9" i="13"/>
  <c r="E9" i="13"/>
  <c r="G8" i="13"/>
  <c r="E8" i="13"/>
  <c r="G7" i="13"/>
  <c r="E7" i="13"/>
  <c r="G24" i="12"/>
  <c r="E24" i="12"/>
  <c r="G21" i="12"/>
  <c r="E21" i="12"/>
  <c r="G20" i="12"/>
  <c r="E20" i="12"/>
  <c r="G19" i="12"/>
  <c r="E19" i="12"/>
  <c r="G18" i="12"/>
  <c r="E18" i="12"/>
  <c r="G16" i="12"/>
  <c r="E16" i="12"/>
  <c r="G15" i="12"/>
  <c r="E15" i="12"/>
  <c r="G14" i="12"/>
  <c r="E14" i="12"/>
  <c r="G13" i="12"/>
  <c r="E13" i="12"/>
  <c r="G10" i="12"/>
  <c r="E10" i="12"/>
  <c r="G9" i="12"/>
  <c r="E9" i="12"/>
  <c r="G8" i="12"/>
  <c r="E8" i="12"/>
  <c r="G7" i="12"/>
  <c r="E7" i="12"/>
  <c r="G17" i="11"/>
  <c r="E17" i="11"/>
  <c r="G16" i="11"/>
  <c r="E16" i="11"/>
  <c r="G15" i="11"/>
  <c r="E15" i="11"/>
  <c r="G14" i="11"/>
  <c r="E14" i="11"/>
  <c r="G13" i="11"/>
  <c r="E13" i="11"/>
  <c r="G12" i="11"/>
  <c r="E12" i="11"/>
  <c r="G11" i="11"/>
  <c r="E11" i="11"/>
  <c r="G10" i="11"/>
  <c r="E10" i="11"/>
  <c r="G9" i="11"/>
  <c r="E9" i="11"/>
  <c r="G8" i="11"/>
  <c r="E8" i="11"/>
  <c r="G7" i="11"/>
  <c r="E7" i="11"/>
  <c r="E6" i="10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F18" i="10"/>
  <c r="F17" i="10"/>
  <c r="F16" i="10"/>
  <c r="G21" i="13" l="1"/>
  <c r="G11" i="13"/>
  <c r="F6" i="10"/>
  <c r="F20" i="10" s="1"/>
  <c r="E20" i="10"/>
  <c r="E25" i="12"/>
  <c r="C5" i="14" s="1"/>
  <c r="E11" i="13"/>
  <c r="C6" i="14" s="1"/>
  <c r="E21" i="13"/>
  <c r="G25" i="12"/>
  <c r="E18" i="11"/>
  <c r="C4" i="14" s="1"/>
  <c r="G18" i="11"/>
  <c r="D4" i="14" s="1"/>
  <c r="D5" i="14" l="1"/>
  <c r="G20" i="13"/>
  <c r="C12" i="14"/>
</calcChain>
</file>

<file path=xl/sharedStrings.xml><?xml version="1.0" encoding="utf-8"?>
<sst xmlns="http://schemas.openxmlformats.org/spreadsheetml/2006/main" count="151" uniqueCount="102">
  <si>
    <t>1. Honorarium</t>
  </si>
  <si>
    <t>Honor</t>
  </si>
  <si>
    <t>Waktu (jam/minggu)</t>
  </si>
  <si>
    <t>Minggu</t>
  </si>
  <si>
    <t>Peneliti Utama</t>
  </si>
  <si>
    <t>Honor/jam (Rp)</t>
  </si>
  <si>
    <t xml:space="preserve">Peneliti III </t>
  </si>
  <si>
    <t>Pembantu peneliti I</t>
  </si>
  <si>
    <t>Pembantu peneliti II</t>
  </si>
  <si>
    <t>Tenaga Administrasi I</t>
  </si>
  <si>
    <t>10 bulan</t>
  </si>
  <si>
    <t>Tenaga Administrasi II</t>
  </si>
  <si>
    <t>Tenaga harian I</t>
  </si>
  <si>
    <t>80,000/hari</t>
  </si>
  <si>
    <t>300,000/bulan</t>
  </si>
  <si>
    <t>Subtotal (Rp)</t>
  </si>
  <si>
    <t>2. Pembelian bahan habis pakai</t>
  </si>
  <si>
    <t>Material</t>
  </si>
  <si>
    <t>Justifikasi Pembelian</t>
  </si>
  <si>
    <t>Harga satuan (Rp)</t>
  </si>
  <si>
    <t xml:space="preserve">Honor per tahun (Rp) </t>
  </si>
  <si>
    <t>Tahun ke-1</t>
  </si>
  <si>
    <t>Tahun ke-2</t>
  </si>
  <si>
    <t>Tonner printer</t>
  </si>
  <si>
    <t>bahan ATK</t>
  </si>
  <si>
    <t>kertas HVS 1 rim</t>
  </si>
  <si>
    <t>publikasi</t>
  </si>
  <si>
    <t>3. Perjalanan</t>
  </si>
  <si>
    <t>TOTAL ANGGARAN YANG DIPERLUKAN SETIAP TAHUN (Rp)</t>
  </si>
  <si>
    <t>TOTAL ANGGARAN YANG DIPERLUKAN SELURUHNYA (Rp)</t>
  </si>
  <si>
    <t xml:space="preserve">Peneliti II </t>
  </si>
  <si>
    <t>jasa narasumber</t>
  </si>
  <si>
    <t>Snack dan makan</t>
  </si>
  <si>
    <t>konsumsi rapat dan FGD</t>
  </si>
  <si>
    <t>Switch</t>
  </si>
  <si>
    <t>jaringan komputer</t>
  </si>
  <si>
    <t>Justifikasi sewa</t>
  </si>
  <si>
    <t>4. Sewa</t>
  </si>
  <si>
    <t>Peneliti IV</t>
  </si>
  <si>
    <t>Peneliti I (Fungsional peneliti)</t>
  </si>
  <si>
    <t>Single board computer</t>
  </si>
  <si>
    <t>Modul pemantauan meteorologi, EWS</t>
  </si>
  <si>
    <t>Cloud disk system</t>
  </si>
  <si>
    <t>Uang Harian</t>
  </si>
  <si>
    <t>Tiket/Transport</t>
  </si>
  <si>
    <t>Taxi</t>
  </si>
  <si>
    <t>Penginapan</t>
  </si>
  <si>
    <t>Volume</t>
  </si>
  <si>
    <t>Pemasangan sistem akuisisi</t>
  </si>
  <si>
    <t>sewa tenaga borongan</t>
  </si>
  <si>
    <t>Pengujian perangkat lunak</t>
  </si>
  <si>
    <t>jasa survey aplikasi</t>
  </si>
  <si>
    <t>FGD dan diseminasi</t>
  </si>
  <si>
    <t>Pengujian infrastruktur jaringan</t>
  </si>
  <si>
    <t>jasa survey kehandalan sistem jaringan</t>
  </si>
  <si>
    <t>Local EWS controller module</t>
  </si>
  <si>
    <t>Tahun 1</t>
  </si>
  <si>
    <t>Tahun 2</t>
  </si>
  <si>
    <t>Jumlah biaya</t>
  </si>
  <si>
    <t>High performance computer</t>
  </si>
  <si>
    <t xml:space="preserve">Matlab Individual Academic License </t>
  </si>
  <si>
    <t>Justifikasi Penggunaan</t>
  </si>
  <si>
    <t>Komputasi sistem pembelajaran mesin untuk DSS</t>
  </si>
  <si>
    <t>Software analisis dan pengembangan machine learning</t>
  </si>
  <si>
    <t>TOTAL ANGGARAN INKIND</t>
  </si>
  <si>
    <t>Komputer server web dan database</t>
  </si>
  <si>
    <t>Server sistem DSS dan EWS</t>
  </si>
  <si>
    <t>No</t>
  </si>
  <si>
    <t>Jenis Pengeluaran</t>
  </si>
  <si>
    <t>Biaya yang diusulkan (Rp)</t>
  </si>
  <si>
    <t>Honorarium untuk pelaksana. petugas laboratorium. pengumpul data. pengolah data. penganalisis data. honor operator. dan honor pembuat system.. dsb</t>
  </si>
  <si>
    <t>Pembelian bahan habis pakai untuk ATK. fotocopy. surat menyurat. penyusunan laporan. cetak. penjilidan laporan. publikasi. pulsa. internet. bahan laboratorium. langganan jurnal</t>
  </si>
  <si>
    <t>Perjalanan untuk biaya survei/sampling data. seminar/workshop. biaya akomodasi-konsumsi. perdiem/lumpsum. transport</t>
  </si>
  <si>
    <t>Lain-lain: sewa untuk peralatan/mesin/ruang laboratorium. kendaraan. kebun percobaan. peralatan penunjang penelitian lainnya</t>
  </si>
  <si>
    <t>Jumlah</t>
  </si>
  <si>
    <t xml:space="preserve"> </t>
  </si>
  <si>
    <t>Inkind</t>
  </si>
  <si>
    <t>Stasiun data akuisisi</t>
  </si>
  <si>
    <t>sistem akuisisi data dan jaringan</t>
  </si>
  <si>
    <t>Pengembangan perangkat lunak dan analisis</t>
  </si>
  <si>
    <t>Pengembangan integrated EWS</t>
  </si>
  <si>
    <t>Justifikasi Perjalanan</t>
  </si>
  <si>
    <t>Koordinasi, Monev, Seminar</t>
  </si>
  <si>
    <t>Yogyakarta-Denpasar/Medan-Yogyakarta</t>
  </si>
  <si>
    <t>Yogyakarta-Bandung/Surabaya-Yogyakarta</t>
  </si>
  <si>
    <t>Yogyakarta-Jakarta-Yogyakarta</t>
  </si>
  <si>
    <t>Lampiran 1. Justifikasi Rencana Anggaran dan Biaya</t>
  </si>
  <si>
    <t>Pembantu peneliti III</t>
  </si>
  <si>
    <t>Kegiatan Rapat koordinasi/Workshop/FGD/Seminar</t>
  </si>
  <si>
    <t>Rapat fullday dalam rangka koordinasi/FGD/Workshop</t>
  </si>
  <si>
    <t>Koordinator Peneliti</t>
  </si>
  <si>
    <t>Qty</t>
  </si>
  <si>
    <t>Dedicated routerboard</t>
  </si>
  <si>
    <t>Rapat diluar kantor fullday (OH)</t>
  </si>
  <si>
    <t>5. Inkind</t>
  </si>
  <si>
    <t>Pembantu peneliti IV</t>
  </si>
  <si>
    <t>Tenaga harian II</t>
  </si>
  <si>
    <t>30 hari</t>
  </si>
  <si>
    <t xml:space="preserve">Publikasi jurnal/prosiding </t>
  </si>
  <si>
    <t>Wireless access point</t>
  </si>
  <si>
    <t>Koordinasi, Seminar</t>
  </si>
  <si>
    <t xml:space="preserve">Jumlah anggaran dari INSINAS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</si>
</sst>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3" fontId="0" fillId="0" borderId="1" xfId="0" applyNumberFormat="1" applyBorder="1" applyAlignment="1">
      <alignment horizontal="center" vertical="center" wrapText="1"/>
    </xf>
    <xf numFmtId="164" fontId="0" fillId="0" borderId="0" xfId="1" applyNumberFormat="1" applyFont="1"/>
    <xf numFmtId="0" fontId="2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wrapText="1"/>
    </xf>
    <xf numFmtId="41" fontId="0" fillId="0" borderId="0" xfId="0" applyNumberFormat="1"/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746103</xdr:colOff>
      <xdr:row>25</xdr:row>
      <xdr:rowOff>31751</xdr:rowOff>
    </xdr:from>
    <xdr:to>
      <xdr:col>4</xdr:col>
      <xdr:colOff>559989</xdr:colOff>
      <xdr:row>27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CB60B7-BD09-41D6-B912-E3C63A218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143" y="6714491"/>
          <a:ext cx="1040706" cy="433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57DE-E6C0-4212-8153-866E732C5062}">
  <sheetPr>
    <pageSetUpPr fitToPage="1"/>
  </sheetPr>
  <dimension ref="A1:L20"/>
  <sheetViews>
    <sheetView topLeftCell="A4" zoomScale="115" zoomScaleNormal="115" zoomScaleSheetLayoutView="100" workbookViewId="0">
      <selection activeCell="G20" sqref="G20"/>
    </sheetView>
  </sheetViews>
  <sheetFormatPr defaultRowHeight="14.4" x14ac:dyDescent="0.3"/>
  <cols>
    <col min="1" max="1" width="20.77734375" style="2" customWidth="1"/>
    <col min="2" max="2" width="14.88671875" style="5" customWidth="1"/>
    <col min="3" max="3" width="11.109375" style="2" customWidth="1"/>
    <col min="4" max="4" width="12.5546875" style="2" customWidth="1"/>
    <col min="5" max="5" width="13.77734375" style="5" customWidth="1"/>
    <col min="6" max="6" width="11.44140625" style="2" customWidth="1"/>
    <col min="7" max="7" width="9.88671875" style="2" customWidth="1"/>
    <col min="8" max="8" width="15.77734375" style="2" customWidth="1"/>
    <col min="9" max="10" width="8.88671875" style="2"/>
    <col min="11" max="12" width="8.88671875" style="3"/>
  </cols>
  <sheetData>
    <row r="1" spans="1:12" ht="15.6" x14ac:dyDescent="0.3">
      <c r="A1" s="25" t="s">
        <v>86</v>
      </c>
      <c r="H1" s="26"/>
    </row>
    <row r="3" spans="1:12" x14ac:dyDescent="0.3">
      <c r="A3" s="40" t="s">
        <v>0</v>
      </c>
      <c r="B3" s="41"/>
      <c r="C3" s="41"/>
      <c r="D3" s="41"/>
      <c r="E3" s="41"/>
      <c r="F3" s="41"/>
    </row>
    <row r="4" spans="1:12" s="1" customFormat="1" ht="30" customHeight="1" x14ac:dyDescent="0.3">
      <c r="A4" s="44" t="s">
        <v>1</v>
      </c>
      <c r="B4" s="45" t="s">
        <v>5</v>
      </c>
      <c r="C4" s="44" t="s">
        <v>2</v>
      </c>
      <c r="D4" s="44" t="s">
        <v>3</v>
      </c>
      <c r="E4" s="45" t="s">
        <v>20</v>
      </c>
      <c r="F4" s="45"/>
      <c r="G4" s="2"/>
      <c r="H4" s="2"/>
      <c r="I4" s="2"/>
      <c r="J4" s="2"/>
      <c r="K4" s="3"/>
      <c r="L4" s="3"/>
    </row>
    <row r="5" spans="1:12" s="1" customFormat="1" x14ac:dyDescent="0.3">
      <c r="A5" s="44"/>
      <c r="B5" s="45"/>
      <c r="C5" s="44"/>
      <c r="D5" s="44"/>
      <c r="E5" s="32" t="s">
        <v>21</v>
      </c>
      <c r="F5" s="31" t="s">
        <v>22</v>
      </c>
      <c r="G5" s="2"/>
      <c r="H5" s="2"/>
      <c r="I5" s="2"/>
      <c r="J5" s="2"/>
      <c r="K5" s="3"/>
      <c r="L5" s="3"/>
    </row>
    <row r="6" spans="1:12" s="1" customFormat="1" x14ac:dyDescent="0.3">
      <c r="A6" s="10" t="s">
        <v>90</v>
      </c>
      <c r="B6" s="32">
        <v>420000</v>
      </c>
      <c r="C6" s="31">
        <v>0.25</v>
      </c>
      <c r="D6" s="31">
        <v>24</v>
      </c>
      <c r="E6" s="9">
        <f t="shared" ref="E6:E15" si="0">B6*C6*D6</f>
        <v>2520000</v>
      </c>
      <c r="F6" s="32">
        <f t="shared" ref="F6:F19" si="1">E6</f>
        <v>2520000</v>
      </c>
      <c r="G6" s="2"/>
      <c r="H6" s="2"/>
      <c r="I6" s="2"/>
      <c r="J6" s="2"/>
      <c r="K6" s="3"/>
      <c r="L6" s="3"/>
    </row>
    <row r="7" spans="1:12" x14ac:dyDescent="0.3">
      <c r="A7" s="8" t="s">
        <v>4</v>
      </c>
      <c r="B7" s="32">
        <v>25000</v>
      </c>
      <c r="C7" s="31">
        <v>6</v>
      </c>
      <c r="D7" s="31">
        <v>40</v>
      </c>
      <c r="E7" s="9">
        <f t="shared" si="0"/>
        <v>6000000</v>
      </c>
      <c r="F7" s="32">
        <f t="shared" si="1"/>
        <v>6000000</v>
      </c>
    </row>
    <row r="8" spans="1:12" ht="27.6" x14ac:dyDescent="0.3">
      <c r="A8" s="8" t="s">
        <v>39</v>
      </c>
      <c r="B8" s="32">
        <v>0</v>
      </c>
      <c r="C8" s="31">
        <v>2</v>
      </c>
      <c r="D8" s="31">
        <v>12</v>
      </c>
      <c r="E8" s="9">
        <f t="shared" si="0"/>
        <v>0</v>
      </c>
      <c r="F8" s="32">
        <f t="shared" si="1"/>
        <v>0</v>
      </c>
    </row>
    <row r="9" spans="1:12" x14ac:dyDescent="0.3">
      <c r="A9" s="8" t="s">
        <v>30</v>
      </c>
      <c r="B9" s="32">
        <v>25000</v>
      </c>
      <c r="C9" s="31">
        <v>5</v>
      </c>
      <c r="D9" s="31">
        <v>28</v>
      </c>
      <c r="E9" s="9">
        <f t="shared" si="0"/>
        <v>3500000</v>
      </c>
      <c r="F9" s="32">
        <f t="shared" si="1"/>
        <v>3500000</v>
      </c>
    </row>
    <row r="10" spans="1:12" x14ac:dyDescent="0.3">
      <c r="A10" s="8" t="s">
        <v>6</v>
      </c>
      <c r="B10" s="32">
        <v>25000</v>
      </c>
      <c r="C10" s="31">
        <v>3</v>
      </c>
      <c r="D10" s="31">
        <v>28</v>
      </c>
      <c r="E10" s="9">
        <f t="shared" si="0"/>
        <v>2100000</v>
      </c>
      <c r="F10" s="32">
        <f t="shared" si="1"/>
        <v>2100000</v>
      </c>
    </row>
    <row r="11" spans="1:12" x14ac:dyDescent="0.3">
      <c r="A11" s="8" t="s">
        <v>38</v>
      </c>
      <c r="B11" s="32">
        <v>25000</v>
      </c>
      <c r="C11" s="31">
        <v>3</v>
      </c>
      <c r="D11" s="31">
        <v>28</v>
      </c>
      <c r="E11" s="9">
        <f t="shared" si="0"/>
        <v>2100000</v>
      </c>
      <c r="F11" s="32">
        <f t="shared" si="1"/>
        <v>2100000</v>
      </c>
    </row>
    <row r="12" spans="1:12" x14ac:dyDescent="0.3">
      <c r="A12" s="8" t="s">
        <v>7</v>
      </c>
      <c r="B12" s="32">
        <v>25000</v>
      </c>
      <c r="C12" s="31">
        <v>8</v>
      </c>
      <c r="D12" s="31">
        <v>28</v>
      </c>
      <c r="E12" s="9">
        <f t="shared" si="0"/>
        <v>5600000</v>
      </c>
      <c r="F12" s="32">
        <f t="shared" si="1"/>
        <v>5600000</v>
      </c>
    </row>
    <row r="13" spans="1:12" x14ac:dyDescent="0.3">
      <c r="A13" s="8" t="s">
        <v>8</v>
      </c>
      <c r="B13" s="32">
        <v>25000</v>
      </c>
      <c r="C13" s="31">
        <v>8</v>
      </c>
      <c r="D13" s="31">
        <v>28</v>
      </c>
      <c r="E13" s="9">
        <f t="shared" si="0"/>
        <v>5600000</v>
      </c>
      <c r="F13" s="32">
        <f t="shared" si="1"/>
        <v>5600000</v>
      </c>
    </row>
    <row r="14" spans="1:12" x14ac:dyDescent="0.3">
      <c r="A14" s="8" t="s">
        <v>87</v>
      </c>
      <c r="B14" s="32">
        <v>25000</v>
      </c>
      <c r="C14" s="31">
        <v>6</v>
      </c>
      <c r="D14" s="31">
        <v>24</v>
      </c>
      <c r="E14" s="9">
        <f t="shared" si="0"/>
        <v>3600000</v>
      </c>
      <c r="F14" s="32">
        <f t="shared" si="1"/>
        <v>3600000</v>
      </c>
    </row>
    <row r="15" spans="1:12" x14ac:dyDescent="0.3">
      <c r="A15" s="8" t="s">
        <v>95</v>
      </c>
      <c r="B15" s="35">
        <v>25000</v>
      </c>
      <c r="C15" s="34">
        <v>6</v>
      </c>
      <c r="D15" s="34">
        <v>24</v>
      </c>
      <c r="E15" s="9">
        <f t="shared" si="0"/>
        <v>3600000</v>
      </c>
      <c r="F15" s="35">
        <f t="shared" si="1"/>
        <v>3600000</v>
      </c>
    </row>
    <row r="16" spans="1:12" x14ac:dyDescent="0.3">
      <c r="A16" s="8" t="s">
        <v>9</v>
      </c>
      <c r="B16" s="8" t="s">
        <v>14</v>
      </c>
      <c r="C16" s="31"/>
      <c r="D16" s="31" t="s">
        <v>10</v>
      </c>
      <c r="E16" s="9">
        <v>3000000</v>
      </c>
      <c r="F16" s="32">
        <f t="shared" si="1"/>
        <v>3000000</v>
      </c>
    </row>
    <row r="17" spans="1:12" s="2" customFormat="1" x14ac:dyDescent="0.3">
      <c r="A17" s="8" t="s">
        <v>11</v>
      </c>
      <c r="B17" s="8" t="s">
        <v>14</v>
      </c>
      <c r="C17" s="31"/>
      <c r="D17" s="31" t="s">
        <v>10</v>
      </c>
      <c r="E17" s="9">
        <v>3000000</v>
      </c>
      <c r="F17" s="32">
        <f t="shared" si="1"/>
        <v>3000000</v>
      </c>
      <c r="K17" s="3"/>
      <c r="L17" s="3"/>
    </row>
    <row r="18" spans="1:12" s="2" customFormat="1" ht="13.8" x14ac:dyDescent="0.3">
      <c r="A18" s="8" t="s">
        <v>12</v>
      </c>
      <c r="B18" s="32" t="s">
        <v>13</v>
      </c>
      <c r="C18" s="31"/>
      <c r="D18" s="31" t="s">
        <v>97</v>
      </c>
      <c r="E18" s="9">
        <f>80000*30</f>
        <v>2400000</v>
      </c>
      <c r="F18" s="32">
        <f t="shared" si="1"/>
        <v>2400000</v>
      </c>
      <c r="K18" s="3"/>
      <c r="L18" s="3"/>
    </row>
    <row r="19" spans="1:12" s="2" customFormat="1" ht="13.8" x14ac:dyDescent="0.3">
      <c r="A19" s="8" t="s">
        <v>96</v>
      </c>
      <c r="B19" s="35" t="s">
        <v>13</v>
      </c>
      <c r="C19" s="34"/>
      <c r="D19" s="34" t="s">
        <v>97</v>
      </c>
      <c r="E19" s="9">
        <f>80000*30</f>
        <v>2400000</v>
      </c>
      <c r="F19" s="35">
        <f t="shared" si="1"/>
        <v>2400000</v>
      </c>
      <c r="K19" s="3"/>
      <c r="L19" s="3"/>
    </row>
    <row r="20" spans="1:12" s="2" customFormat="1" ht="13.8" x14ac:dyDescent="0.3">
      <c r="A20" s="38" t="s">
        <v>15</v>
      </c>
      <c r="B20" s="38"/>
      <c r="C20" s="38"/>
      <c r="D20" s="38"/>
      <c r="E20" s="12">
        <f>SUM(E6:E19)</f>
        <v>45420000</v>
      </c>
      <c r="F20" s="12">
        <f>SUM(F6:F19)</f>
        <v>45420000</v>
      </c>
      <c r="K20" s="3"/>
      <c r="L20" s="3"/>
    </row>
  </sheetData>
  <mergeCells count="7">
    <mergeCell ref="A20:D20"/>
    <mergeCell ref="A3:F3"/>
    <mergeCell ref="A4:A5"/>
    <mergeCell ref="B4:B5"/>
    <mergeCell ref="C4:C5"/>
    <mergeCell ref="D4:D5"/>
    <mergeCell ref="E4:F4"/>
  </mergeCells>
  <phoneticPr fontId="5" type="noConversion"/>
  <printOptions horizontalCentered="1"/>
  <pageMargins left="0.7" right="0.7" top="0.75" bottom="0.75" header="0.3" footer="0.3"/>
  <pageSetup paperSize="9"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1570-3B95-4453-896F-CCA6DAF7C9FC}">
  <sheetPr>
    <pageSetUpPr fitToPage="1"/>
  </sheetPr>
  <dimension ref="A1:M18"/>
  <sheetViews>
    <sheetView topLeftCell="A4" zoomScaleNormal="100" workbookViewId="0">
      <selection activeCell="I14" sqref="I14"/>
    </sheetView>
  </sheetViews>
  <sheetFormatPr defaultRowHeight="14.4" x14ac:dyDescent="0.3"/>
  <cols>
    <col min="1" max="1" width="18.88671875" style="2" customWidth="1"/>
    <col min="2" max="2" width="19.44140625" style="5" customWidth="1"/>
    <col min="3" max="3" width="12" style="2" customWidth="1"/>
    <col min="4" max="4" width="5.109375" style="2" customWidth="1"/>
    <col min="5" max="5" width="11.44140625" style="2" customWidth="1"/>
    <col min="6" max="6" width="5" style="2" customWidth="1"/>
    <col min="7" max="7" width="11.6640625" style="2" customWidth="1"/>
    <col min="8" max="8" width="9.88671875" style="2" customWidth="1"/>
    <col min="9" max="9" width="15.77734375" style="2" customWidth="1"/>
    <col min="10" max="11" width="8.88671875" style="2"/>
    <col min="12" max="13" width="8.88671875" style="3"/>
  </cols>
  <sheetData>
    <row r="1" spans="1:13" ht="15.6" x14ac:dyDescent="0.3">
      <c r="A1" s="25" t="s">
        <v>86</v>
      </c>
      <c r="I1" s="26"/>
    </row>
    <row r="3" spans="1:13" s="2" customFormat="1" ht="13.8" x14ac:dyDescent="0.3">
      <c r="A3" s="40" t="s">
        <v>16</v>
      </c>
      <c r="B3" s="41"/>
      <c r="C3" s="41"/>
      <c r="D3" s="41"/>
      <c r="E3" s="41"/>
      <c r="F3" s="41"/>
      <c r="G3" s="42"/>
      <c r="L3" s="3"/>
      <c r="M3" s="3"/>
    </row>
    <row r="4" spans="1:13" s="2" customFormat="1" ht="30" customHeight="1" x14ac:dyDescent="0.3">
      <c r="A4" s="53" t="s">
        <v>17</v>
      </c>
      <c r="B4" s="50" t="s">
        <v>18</v>
      </c>
      <c r="C4" s="53" t="s">
        <v>19</v>
      </c>
      <c r="D4" s="56"/>
      <c r="E4" s="56"/>
      <c r="F4" s="56"/>
      <c r="G4" s="49"/>
      <c r="L4" s="3"/>
      <c r="M4" s="3"/>
    </row>
    <row r="5" spans="1:13" s="2" customFormat="1" ht="14.55" customHeight="1" x14ac:dyDescent="0.3">
      <c r="A5" s="54"/>
      <c r="B5" s="51"/>
      <c r="C5" s="54"/>
      <c r="D5" s="36" t="s">
        <v>21</v>
      </c>
      <c r="E5" s="37"/>
      <c r="F5" s="36" t="s">
        <v>22</v>
      </c>
      <c r="G5" s="37"/>
      <c r="L5" s="3"/>
      <c r="M5" s="3"/>
    </row>
    <row r="6" spans="1:13" s="2" customFormat="1" ht="13.8" x14ac:dyDescent="0.3">
      <c r="A6" s="55"/>
      <c r="B6" s="52"/>
      <c r="C6" s="55"/>
      <c r="D6" s="31" t="s">
        <v>91</v>
      </c>
      <c r="E6" s="31" t="s">
        <v>74</v>
      </c>
      <c r="F6" s="31" t="s">
        <v>91</v>
      </c>
      <c r="G6" s="31" t="s">
        <v>74</v>
      </c>
      <c r="L6" s="3"/>
      <c r="M6" s="3"/>
    </row>
    <row r="7" spans="1:13" s="2" customFormat="1" ht="27.6" x14ac:dyDescent="0.3">
      <c r="A7" s="10" t="s">
        <v>32</v>
      </c>
      <c r="B7" s="32" t="s">
        <v>33</v>
      </c>
      <c r="C7" s="9">
        <v>35000</v>
      </c>
      <c r="D7" s="31">
        <v>60</v>
      </c>
      <c r="E7" s="9">
        <f t="shared" ref="E7:E17" si="0">D7*C7</f>
        <v>2100000</v>
      </c>
      <c r="F7" s="31">
        <v>120</v>
      </c>
      <c r="G7" s="9">
        <f t="shared" ref="G7:G17" si="1">F7*C7</f>
        <v>4200000</v>
      </c>
    </row>
    <row r="8" spans="1:13" s="2" customFormat="1" ht="13.8" x14ac:dyDescent="0.3">
      <c r="A8" s="10" t="s">
        <v>34</v>
      </c>
      <c r="B8" s="32" t="s">
        <v>35</v>
      </c>
      <c r="C8" s="9">
        <v>1000000</v>
      </c>
      <c r="D8" s="31">
        <v>2</v>
      </c>
      <c r="E8" s="9">
        <f t="shared" si="0"/>
        <v>2000000</v>
      </c>
      <c r="F8" s="31">
        <v>2</v>
      </c>
      <c r="G8" s="9">
        <f t="shared" si="1"/>
        <v>2000000</v>
      </c>
    </row>
    <row r="9" spans="1:13" s="2" customFormat="1" ht="13.8" x14ac:dyDescent="0.3">
      <c r="A9" s="10" t="s">
        <v>23</v>
      </c>
      <c r="B9" s="32" t="s">
        <v>24</v>
      </c>
      <c r="C9" s="9">
        <v>1250000</v>
      </c>
      <c r="D9" s="31">
        <v>3</v>
      </c>
      <c r="E9" s="9">
        <f t="shared" si="0"/>
        <v>3750000</v>
      </c>
      <c r="F9" s="31">
        <v>4</v>
      </c>
      <c r="G9" s="9">
        <f t="shared" si="1"/>
        <v>5000000</v>
      </c>
    </row>
    <row r="10" spans="1:13" s="2" customFormat="1" ht="13.8" x14ac:dyDescent="0.3">
      <c r="A10" s="10" t="s">
        <v>25</v>
      </c>
      <c r="B10" s="32" t="s">
        <v>24</v>
      </c>
      <c r="C10" s="9">
        <v>73000</v>
      </c>
      <c r="D10" s="31">
        <v>10</v>
      </c>
      <c r="E10" s="9">
        <f t="shared" si="0"/>
        <v>730000</v>
      </c>
      <c r="F10" s="31">
        <v>20</v>
      </c>
      <c r="G10" s="9">
        <f t="shared" si="1"/>
        <v>1460000</v>
      </c>
    </row>
    <row r="11" spans="1:13" s="2" customFormat="1" ht="27.6" x14ac:dyDescent="0.3">
      <c r="A11" s="10" t="s">
        <v>98</v>
      </c>
      <c r="B11" s="32" t="s">
        <v>26</v>
      </c>
      <c r="C11" s="9">
        <v>8000000</v>
      </c>
      <c r="D11" s="31">
        <v>3</v>
      </c>
      <c r="E11" s="9">
        <f t="shared" si="0"/>
        <v>24000000</v>
      </c>
      <c r="F11" s="31">
        <v>4</v>
      </c>
      <c r="G11" s="9">
        <f t="shared" si="1"/>
        <v>32000000</v>
      </c>
    </row>
    <row r="12" spans="1:13" s="17" customFormat="1" ht="27.6" x14ac:dyDescent="0.3">
      <c r="A12" s="10" t="s">
        <v>40</v>
      </c>
      <c r="B12" s="32" t="s">
        <v>41</v>
      </c>
      <c r="C12" s="9">
        <v>2000000</v>
      </c>
      <c r="D12" s="31">
        <v>0</v>
      </c>
      <c r="E12" s="9">
        <f t="shared" si="0"/>
        <v>0</v>
      </c>
      <c r="F12" s="31">
        <v>2</v>
      </c>
      <c r="G12" s="9">
        <f t="shared" si="1"/>
        <v>4000000</v>
      </c>
      <c r="H12" s="2"/>
      <c r="I12" s="2"/>
      <c r="J12" s="2"/>
      <c r="K12" s="2"/>
      <c r="L12" s="2"/>
      <c r="M12" s="2"/>
    </row>
    <row r="13" spans="1:13" s="17" customFormat="1" ht="27.6" x14ac:dyDescent="0.3">
      <c r="A13" s="10" t="s">
        <v>99</v>
      </c>
      <c r="B13" s="32" t="s">
        <v>78</v>
      </c>
      <c r="C13" s="9">
        <v>2500000</v>
      </c>
      <c r="D13" s="31">
        <v>1</v>
      </c>
      <c r="E13" s="9">
        <f t="shared" si="0"/>
        <v>2500000</v>
      </c>
      <c r="F13" s="31">
        <v>4</v>
      </c>
      <c r="G13" s="9">
        <f t="shared" si="1"/>
        <v>10000000</v>
      </c>
      <c r="H13" s="2"/>
      <c r="I13" s="2"/>
      <c r="J13" s="2"/>
      <c r="K13" s="2"/>
      <c r="L13" s="2"/>
      <c r="M13" s="2"/>
    </row>
    <row r="14" spans="1:13" s="17" customFormat="1" ht="27.6" x14ac:dyDescent="0.3">
      <c r="A14" s="10" t="s">
        <v>77</v>
      </c>
      <c r="B14" s="32" t="s">
        <v>78</v>
      </c>
      <c r="C14" s="9">
        <v>3000000</v>
      </c>
      <c r="D14" s="31">
        <v>1</v>
      </c>
      <c r="E14" s="9">
        <f t="shared" si="0"/>
        <v>3000000</v>
      </c>
      <c r="F14" s="31"/>
      <c r="G14" s="9">
        <f t="shared" si="1"/>
        <v>0</v>
      </c>
      <c r="H14" s="2"/>
      <c r="I14" s="2"/>
      <c r="J14" s="2"/>
      <c r="K14" s="2"/>
      <c r="L14" s="2"/>
      <c r="M14" s="2"/>
    </row>
    <row r="15" spans="1:13" s="17" customFormat="1" ht="27.6" x14ac:dyDescent="0.3">
      <c r="A15" s="10" t="s">
        <v>42</v>
      </c>
      <c r="B15" s="32" t="s">
        <v>80</v>
      </c>
      <c r="C15" s="9">
        <v>15000000</v>
      </c>
      <c r="D15" s="31"/>
      <c r="E15" s="9">
        <f t="shared" si="0"/>
        <v>0</v>
      </c>
      <c r="F15" s="31">
        <v>2</v>
      </c>
      <c r="G15" s="9">
        <f t="shared" si="1"/>
        <v>30000000</v>
      </c>
      <c r="H15" s="2"/>
      <c r="I15" s="2"/>
      <c r="J15" s="2"/>
      <c r="K15" s="2"/>
      <c r="L15" s="2"/>
      <c r="M15" s="2"/>
    </row>
    <row r="16" spans="1:13" s="17" customFormat="1" ht="27.6" x14ac:dyDescent="0.3">
      <c r="A16" s="10" t="s">
        <v>55</v>
      </c>
      <c r="B16" s="32" t="s">
        <v>80</v>
      </c>
      <c r="C16" s="9">
        <v>4200000</v>
      </c>
      <c r="D16" s="31"/>
      <c r="E16" s="9">
        <f t="shared" si="0"/>
        <v>0</v>
      </c>
      <c r="F16" s="31">
        <v>4</v>
      </c>
      <c r="G16" s="9">
        <f t="shared" si="1"/>
        <v>16800000</v>
      </c>
      <c r="H16" s="2"/>
      <c r="I16" s="2"/>
      <c r="J16" s="2"/>
      <c r="K16" s="2"/>
      <c r="L16" s="2"/>
      <c r="M16" s="2"/>
    </row>
    <row r="17" spans="1:13" s="17" customFormat="1" ht="41.4" x14ac:dyDescent="0.3">
      <c r="A17" s="10" t="s">
        <v>92</v>
      </c>
      <c r="B17" s="32" t="s">
        <v>79</v>
      </c>
      <c r="C17" s="9">
        <v>6000000</v>
      </c>
      <c r="D17" s="31">
        <v>0</v>
      </c>
      <c r="E17" s="9">
        <f t="shared" si="0"/>
        <v>0</v>
      </c>
      <c r="F17" s="31">
        <v>2</v>
      </c>
      <c r="G17" s="9">
        <f t="shared" si="1"/>
        <v>12000000</v>
      </c>
      <c r="H17" s="2"/>
      <c r="I17" s="2"/>
      <c r="J17" s="2"/>
      <c r="K17" s="2"/>
      <c r="L17" s="2"/>
      <c r="M17" s="2"/>
    </row>
    <row r="18" spans="1:13" s="17" customFormat="1" x14ac:dyDescent="0.3">
      <c r="A18" s="15" t="s">
        <v>15</v>
      </c>
      <c r="B18" s="15"/>
      <c r="C18" s="15"/>
      <c r="D18" s="15"/>
      <c r="E18" s="12">
        <f>SUM(E7:E17)</f>
        <v>38080000</v>
      </c>
      <c r="F18" s="15"/>
      <c r="G18" s="12">
        <f>SUM(G7:G17)</f>
        <v>117460000</v>
      </c>
      <c r="H18" s="2"/>
      <c r="I18" s="12"/>
      <c r="J18" s="2"/>
      <c r="K18" s="2"/>
      <c r="L18" s="2"/>
      <c r="M18" s="2"/>
    </row>
  </sheetData>
  <mergeCells count="7">
    <mergeCell ref="A3:G3"/>
    <mergeCell ref="A4:A6"/>
    <mergeCell ref="B4:B6"/>
    <mergeCell ref="C4:C6"/>
    <mergeCell ref="D4:G4"/>
    <mergeCell ref="D5:E5"/>
    <mergeCell ref="F5:G5"/>
  </mergeCells>
  <printOptions horizontalCentered="1"/>
  <pageMargins left="0.7" right="0.7" top="0.75" bottom="0.75" header="0.3" footer="0.3"/>
  <pageSetup paperSize="9" scale="8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27B0-0CE7-4316-900A-2F033611368D}">
  <sheetPr>
    <pageSetUpPr fitToPage="1"/>
  </sheetPr>
  <dimension ref="A1:K25"/>
  <sheetViews>
    <sheetView topLeftCell="A4" zoomScaleNormal="100" workbookViewId="0">
      <selection activeCell="F22" sqref="F22"/>
    </sheetView>
  </sheetViews>
  <sheetFormatPr defaultRowHeight="14.4" x14ac:dyDescent="0.3"/>
  <cols>
    <col min="1" max="1" width="20.77734375" style="2" customWidth="1"/>
    <col min="2" max="2" width="22.77734375" style="5" customWidth="1"/>
    <col min="3" max="3" width="11.109375" style="2" customWidth="1"/>
    <col min="4" max="4" width="7.109375" style="2" bestFit="1" customWidth="1"/>
    <col min="5" max="5" width="13.6640625" style="2" customWidth="1"/>
    <col min="6" max="6" width="7.109375" style="2" bestFit="1" customWidth="1"/>
    <col min="7" max="7" width="15.77734375" style="2" customWidth="1"/>
    <col min="8" max="9" width="8.88671875" style="2"/>
    <col min="10" max="11" width="8.88671875" style="3"/>
  </cols>
  <sheetData>
    <row r="1" spans="1:11" ht="15.6" x14ac:dyDescent="0.3">
      <c r="A1" s="25" t="s">
        <v>86</v>
      </c>
      <c r="G1" s="26"/>
    </row>
    <row r="3" spans="1:11" x14ac:dyDescent="0.3">
      <c r="A3" s="39" t="s">
        <v>27</v>
      </c>
      <c r="B3" s="39"/>
      <c r="C3" s="39"/>
      <c r="D3" s="39"/>
      <c r="E3" s="39"/>
      <c r="F3" s="39"/>
      <c r="G3" s="39"/>
      <c r="J3" s="2"/>
      <c r="K3" s="2"/>
    </row>
    <row r="4" spans="1:11" s="1" customFormat="1" ht="30" customHeight="1" x14ac:dyDescent="0.3">
      <c r="A4" s="44" t="s">
        <v>17</v>
      </c>
      <c r="B4" s="44" t="s">
        <v>81</v>
      </c>
      <c r="C4" s="44" t="s">
        <v>19</v>
      </c>
      <c r="D4" s="48" t="s">
        <v>56</v>
      </c>
      <c r="E4" s="49"/>
      <c r="F4" s="48" t="s">
        <v>57</v>
      </c>
      <c r="G4" s="49"/>
      <c r="H4" s="2"/>
    </row>
    <row r="5" spans="1:11" ht="27.6" x14ac:dyDescent="0.3">
      <c r="A5" s="44"/>
      <c r="B5" s="44"/>
      <c r="C5" s="44"/>
      <c r="D5" s="32" t="s">
        <v>47</v>
      </c>
      <c r="E5" s="31" t="s">
        <v>58</v>
      </c>
      <c r="F5" s="32" t="s">
        <v>47</v>
      </c>
      <c r="G5" s="31" t="s">
        <v>58</v>
      </c>
    </row>
    <row r="6" spans="1:11" ht="14.55" customHeight="1" x14ac:dyDescent="0.3">
      <c r="A6" s="14" t="s">
        <v>85</v>
      </c>
      <c r="C6" s="15"/>
      <c r="D6" s="32"/>
      <c r="E6" s="31"/>
      <c r="F6" s="31"/>
      <c r="G6" s="31"/>
    </row>
    <row r="7" spans="1:11" x14ac:dyDescent="0.3">
      <c r="A7" s="10" t="s">
        <v>43</v>
      </c>
      <c r="B7" s="50" t="s">
        <v>82</v>
      </c>
      <c r="C7" s="9">
        <v>500000</v>
      </c>
      <c r="D7" s="32">
        <v>20</v>
      </c>
      <c r="E7" s="9">
        <f>$C7*D7</f>
        <v>10000000</v>
      </c>
      <c r="F7" s="32">
        <v>40</v>
      </c>
      <c r="G7" s="9">
        <f>$C7*F7</f>
        <v>20000000</v>
      </c>
    </row>
    <row r="8" spans="1:11" x14ac:dyDescent="0.3">
      <c r="A8" s="10" t="s">
        <v>44</v>
      </c>
      <c r="B8" s="51"/>
      <c r="C8" s="9">
        <v>1600000</v>
      </c>
      <c r="D8" s="32">
        <v>10</v>
      </c>
      <c r="E8" s="9">
        <f>$C8*D8</f>
        <v>16000000</v>
      </c>
      <c r="F8" s="32">
        <v>20</v>
      </c>
      <c r="G8" s="9">
        <f>$C8*F8</f>
        <v>32000000</v>
      </c>
    </row>
    <row r="9" spans="1:11" x14ac:dyDescent="0.3">
      <c r="A9" s="10" t="s">
        <v>45</v>
      </c>
      <c r="B9" s="51"/>
      <c r="C9" s="9">
        <v>300000</v>
      </c>
      <c r="D9" s="32">
        <v>10</v>
      </c>
      <c r="E9" s="9">
        <f>$C9*D9</f>
        <v>3000000</v>
      </c>
      <c r="F9" s="32">
        <v>20</v>
      </c>
      <c r="G9" s="9">
        <f>$C9*F9</f>
        <v>6000000</v>
      </c>
    </row>
    <row r="10" spans="1:11" x14ac:dyDescent="0.3">
      <c r="A10" s="10" t="s">
        <v>46</v>
      </c>
      <c r="B10" s="52"/>
      <c r="C10" s="9">
        <v>600000</v>
      </c>
      <c r="D10" s="32">
        <v>10</v>
      </c>
      <c r="E10" s="9">
        <f>$C10*D10</f>
        <v>6000000</v>
      </c>
      <c r="F10" s="32">
        <v>20</v>
      </c>
      <c r="G10" s="9">
        <f>$C10*F10</f>
        <v>12000000</v>
      </c>
    </row>
    <row r="11" spans="1:11" x14ac:dyDescent="0.3">
      <c r="A11" s="31"/>
      <c r="B11" s="32"/>
      <c r="C11" s="31"/>
      <c r="D11" s="32"/>
      <c r="E11" s="32"/>
      <c r="F11" s="31"/>
      <c r="G11" s="31"/>
    </row>
    <row r="12" spans="1:11" x14ac:dyDescent="0.3">
      <c r="A12" s="14" t="s">
        <v>84</v>
      </c>
      <c r="C12" s="14"/>
      <c r="D12" s="32"/>
      <c r="E12" s="31"/>
      <c r="F12" s="31"/>
      <c r="G12" s="31"/>
    </row>
    <row r="13" spans="1:11" x14ac:dyDescent="0.3">
      <c r="A13" s="10" t="s">
        <v>43</v>
      </c>
      <c r="B13" s="50" t="s">
        <v>82</v>
      </c>
      <c r="C13" s="9">
        <v>500000</v>
      </c>
      <c r="D13" s="31">
        <v>6</v>
      </c>
      <c r="E13" s="9">
        <f>$C13*D13</f>
        <v>3000000</v>
      </c>
      <c r="F13" s="31">
        <v>12</v>
      </c>
      <c r="G13" s="9">
        <f>$C13*F13</f>
        <v>6000000</v>
      </c>
    </row>
    <row r="14" spans="1:11" x14ac:dyDescent="0.3">
      <c r="A14" s="10" t="s">
        <v>44</v>
      </c>
      <c r="B14" s="51"/>
      <c r="C14" s="9">
        <v>1600000</v>
      </c>
      <c r="D14" s="31">
        <v>3</v>
      </c>
      <c r="E14" s="9">
        <f>$C14*D14</f>
        <v>4800000</v>
      </c>
      <c r="F14" s="31">
        <v>6</v>
      </c>
      <c r="G14" s="9">
        <f>$C14*F14</f>
        <v>9600000</v>
      </c>
    </row>
    <row r="15" spans="1:11" x14ac:dyDescent="0.3">
      <c r="A15" s="10" t="s">
        <v>45</v>
      </c>
      <c r="B15" s="51"/>
      <c r="C15" s="9">
        <v>300000</v>
      </c>
      <c r="D15" s="31">
        <v>3</v>
      </c>
      <c r="E15" s="9">
        <f>$C15*D15</f>
        <v>900000</v>
      </c>
      <c r="F15" s="31">
        <v>6</v>
      </c>
      <c r="G15" s="9">
        <f>$C15*F15</f>
        <v>1800000</v>
      </c>
    </row>
    <row r="16" spans="1:11" x14ac:dyDescent="0.3">
      <c r="A16" s="10" t="s">
        <v>46</v>
      </c>
      <c r="B16" s="52"/>
      <c r="C16" s="9">
        <v>600000</v>
      </c>
      <c r="D16" s="31">
        <v>3</v>
      </c>
      <c r="E16" s="9">
        <f>$C16*D16</f>
        <v>1800000</v>
      </c>
      <c r="F16" s="31">
        <v>6</v>
      </c>
      <c r="G16" s="9">
        <f>$C16*F16</f>
        <v>3600000</v>
      </c>
    </row>
    <row r="17" spans="1:11" x14ac:dyDescent="0.3">
      <c r="A17" s="14" t="s">
        <v>83</v>
      </c>
      <c r="B17" s="32"/>
      <c r="C17" s="14"/>
      <c r="D17" s="32"/>
      <c r="E17" s="31"/>
      <c r="F17" s="31"/>
      <c r="G17" s="31"/>
    </row>
    <row r="18" spans="1:11" x14ac:dyDescent="0.3">
      <c r="A18" s="10" t="s">
        <v>43</v>
      </c>
      <c r="B18" s="50" t="s">
        <v>100</v>
      </c>
      <c r="C18" s="9">
        <v>500000</v>
      </c>
      <c r="D18" s="31">
        <v>4</v>
      </c>
      <c r="E18" s="9">
        <f>$C18*D18</f>
        <v>2000000</v>
      </c>
      <c r="F18" s="31">
        <v>4</v>
      </c>
      <c r="G18" s="9">
        <f>$C18*F18</f>
        <v>2000000</v>
      </c>
    </row>
    <row r="19" spans="1:11" x14ac:dyDescent="0.3">
      <c r="A19" s="10" t="s">
        <v>44</v>
      </c>
      <c r="B19" s="51"/>
      <c r="C19" s="9">
        <v>3000000</v>
      </c>
      <c r="D19" s="31">
        <v>2</v>
      </c>
      <c r="E19" s="9">
        <f>$C19*D19</f>
        <v>6000000</v>
      </c>
      <c r="F19" s="31">
        <v>2</v>
      </c>
      <c r="G19" s="9">
        <f>$C19*F19</f>
        <v>6000000</v>
      </c>
    </row>
    <row r="20" spans="1:11" x14ac:dyDescent="0.3">
      <c r="A20" s="10" t="s">
        <v>45</v>
      </c>
      <c r="B20" s="51"/>
      <c r="C20" s="9">
        <v>300000</v>
      </c>
      <c r="D20" s="31">
        <v>2</v>
      </c>
      <c r="E20" s="9">
        <f>$C20*D20</f>
        <v>600000</v>
      </c>
      <c r="F20" s="31">
        <v>2</v>
      </c>
      <c r="G20" s="9">
        <f>$C20*F20</f>
        <v>600000</v>
      </c>
    </row>
    <row r="21" spans="1:11" x14ac:dyDescent="0.3">
      <c r="A21" s="10" t="s">
        <v>46</v>
      </c>
      <c r="B21" s="52"/>
      <c r="C21" s="9">
        <v>700000</v>
      </c>
      <c r="D21" s="31">
        <v>2</v>
      </c>
      <c r="E21" s="9">
        <f>$C21*D21</f>
        <v>1400000</v>
      </c>
      <c r="F21" s="31">
        <v>2</v>
      </c>
      <c r="G21" s="9">
        <f>$C21*F21</f>
        <v>1400000</v>
      </c>
    </row>
    <row r="22" spans="1:11" x14ac:dyDescent="0.3">
      <c r="A22" s="31"/>
      <c r="B22" s="32"/>
      <c r="C22" s="32"/>
      <c r="D22" s="32"/>
      <c r="E22" s="31"/>
      <c r="F22" s="31"/>
      <c r="G22" s="31"/>
    </row>
    <row r="23" spans="1:11" x14ac:dyDescent="0.3">
      <c r="A23" s="14" t="s">
        <v>88</v>
      </c>
      <c r="B23" s="32"/>
      <c r="C23" s="14"/>
      <c r="D23" s="32"/>
      <c r="E23" s="31"/>
      <c r="F23" s="31"/>
      <c r="G23" s="31"/>
    </row>
    <row r="24" spans="1:11" ht="55.2" x14ac:dyDescent="0.3">
      <c r="A24" s="10" t="s">
        <v>93</v>
      </c>
      <c r="B24" s="33" t="s">
        <v>89</v>
      </c>
      <c r="C24" s="9">
        <v>350000</v>
      </c>
      <c r="D24" s="31">
        <v>30</v>
      </c>
      <c r="E24" s="9">
        <f>$C24*D24</f>
        <v>10500000</v>
      </c>
      <c r="F24" s="31">
        <v>30</v>
      </c>
      <c r="G24" s="9">
        <f>$C24*F24</f>
        <v>10500000</v>
      </c>
    </row>
    <row r="25" spans="1:11" s="7" customFormat="1" x14ac:dyDescent="0.3">
      <c r="A25" s="15" t="s">
        <v>15</v>
      </c>
      <c r="B25" s="20"/>
      <c r="C25" s="15"/>
      <c r="D25" s="12"/>
      <c r="E25" s="12">
        <f>SUM(E7:E24)</f>
        <v>66000000</v>
      </c>
      <c r="F25" s="10"/>
      <c r="G25" s="12">
        <f>SUM(G7:G24)</f>
        <v>111500000</v>
      </c>
      <c r="H25" s="4"/>
      <c r="I25" s="4"/>
      <c r="J25" s="6"/>
      <c r="K25" s="6"/>
    </row>
  </sheetData>
  <mergeCells count="9">
    <mergeCell ref="B7:B10"/>
    <mergeCell ref="B13:B16"/>
    <mergeCell ref="B18:B21"/>
    <mergeCell ref="A3:G3"/>
    <mergeCell ref="A4:A5"/>
    <mergeCell ref="B4:B5"/>
    <mergeCell ref="C4:C5"/>
    <mergeCell ref="D4:E4"/>
    <mergeCell ref="F4:G4"/>
  </mergeCells>
  <printOptions horizontalCentered="1"/>
  <pageMargins left="0.7" right="0.7" top="0.75" bottom="0.75" header="0.3" footer="0.3"/>
  <pageSetup paperSize="9" scale="6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6499-E6AF-417F-ACEF-6E750A8F0369}">
  <sheetPr>
    <pageSetUpPr fitToPage="1"/>
  </sheetPr>
  <dimension ref="A1:M29"/>
  <sheetViews>
    <sheetView topLeftCell="A16" zoomScaleNormal="100" workbookViewId="0">
      <selection activeCell="A3" sqref="A3:G11"/>
    </sheetView>
  </sheetViews>
  <sheetFormatPr defaultRowHeight="14.4" x14ac:dyDescent="0.3"/>
  <cols>
    <col min="1" max="1" width="20.77734375" style="2" customWidth="1"/>
    <col min="2" max="2" width="22.77734375" style="5" customWidth="1"/>
    <col min="3" max="3" width="12" style="2" customWidth="1"/>
    <col min="4" max="4" width="5.88671875" style="2" customWidth="1"/>
    <col min="5" max="5" width="11.44140625" style="2" customWidth="1"/>
    <col min="6" max="6" width="6" style="2" customWidth="1"/>
    <col min="7" max="7" width="13.6640625" style="2" customWidth="1"/>
    <col min="8" max="8" width="9.88671875" style="2" customWidth="1"/>
    <col min="9" max="9" width="15.77734375" style="2" customWidth="1"/>
    <col min="10" max="11" width="8.88671875" style="2"/>
    <col min="12" max="13" width="8.88671875" style="3"/>
  </cols>
  <sheetData>
    <row r="1" spans="1:13" ht="15.6" x14ac:dyDescent="0.3">
      <c r="A1" s="25" t="s">
        <v>86</v>
      </c>
      <c r="I1" s="26"/>
    </row>
    <row r="3" spans="1:13" s="7" customFormat="1" ht="28.5" customHeight="1" x14ac:dyDescent="0.3">
      <c r="A3" s="39" t="s">
        <v>37</v>
      </c>
      <c r="B3" s="39"/>
      <c r="C3" s="39"/>
      <c r="D3" s="39"/>
      <c r="E3" s="39"/>
      <c r="F3" s="39"/>
      <c r="G3" s="39"/>
      <c r="H3" s="4"/>
      <c r="I3" s="4"/>
      <c r="J3" s="4"/>
      <c r="K3" s="4"/>
      <c r="L3" s="6"/>
      <c r="M3" s="6"/>
    </row>
    <row r="4" spans="1:13" s="7" customFormat="1" ht="30" customHeight="1" x14ac:dyDescent="0.3">
      <c r="A4" s="44" t="s">
        <v>17</v>
      </c>
      <c r="B4" s="45" t="s">
        <v>36</v>
      </c>
      <c r="C4" s="45" t="s">
        <v>19</v>
      </c>
      <c r="D4" s="45"/>
      <c r="E4" s="45"/>
      <c r="F4" s="45"/>
      <c r="G4" s="45"/>
      <c r="H4" s="4"/>
      <c r="I4" s="4"/>
      <c r="J4" s="4"/>
      <c r="K4" s="4"/>
      <c r="L4" s="6"/>
      <c r="M4" s="6"/>
    </row>
    <row r="5" spans="1:13" s="7" customFormat="1" x14ac:dyDescent="0.3">
      <c r="A5" s="44"/>
      <c r="B5" s="45"/>
      <c r="C5" s="45"/>
      <c r="D5" s="44" t="s">
        <v>21</v>
      </c>
      <c r="E5" s="44"/>
      <c r="F5" s="44" t="s">
        <v>22</v>
      </c>
      <c r="G5" s="44"/>
      <c r="H5" s="4"/>
      <c r="I5" s="4"/>
      <c r="J5" s="4"/>
      <c r="K5" s="4"/>
      <c r="L5" s="6"/>
      <c r="M5" s="6"/>
    </row>
    <row r="6" spans="1:13" s="7" customFormat="1" x14ac:dyDescent="0.3">
      <c r="A6" s="31"/>
      <c r="B6" s="32"/>
      <c r="C6" s="32"/>
      <c r="D6" s="32" t="s">
        <v>91</v>
      </c>
      <c r="E6" s="11" t="s">
        <v>74</v>
      </c>
      <c r="F6" s="31" t="s">
        <v>91</v>
      </c>
      <c r="G6" s="11" t="s">
        <v>74</v>
      </c>
      <c r="H6" s="4"/>
      <c r="I6" s="4"/>
      <c r="J6" s="4"/>
      <c r="K6" s="4"/>
      <c r="L6" s="6"/>
      <c r="M6" s="6"/>
    </row>
    <row r="7" spans="1:13" s="7" customFormat="1" ht="27.6" x14ac:dyDescent="0.3">
      <c r="A7" s="10" t="s">
        <v>48</v>
      </c>
      <c r="B7" s="11" t="s">
        <v>49</v>
      </c>
      <c r="C7" s="9">
        <v>600000</v>
      </c>
      <c r="D7" s="31"/>
      <c r="E7" s="9">
        <f>D7*C7</f>
        <v>0</v>
      </c>
      <c r="F7" s="31">
        <v>5</v>
      </c>
      <c r="G7" s="9">
        <f>F7*C7</f>
        <v>3000000</v>
      </c>
      <c r="H7" s="4"/>
      <c r="I7" s="4"/>
      <c r="J7" s="4"/>
      <c r="K7" s="4"/>
      <c r="L7" s="6"/>
      <c r="M7" s="6"/>
    </row>
    <row r="8" spans="1:13" s="7" customFormat="1" ht="27.6" x14ac:dyDescent="0.3">
      <c r="A8" s="10" t="s">
        <v>50</v>
      </c>
      <c r="B8" s="11" t="s">
        <v>51</v>
      </c>
      <c r="C8" s="9">
        <v>30000</v>
      </c>
      <c r="D8" s="31">
        <v>100</v>
      </c>
      <c r="E8" s="9">
        <f>D8*C8</f>
        <v>3000000</v>
      </c>
      <c r="F8" s="31">
        <v>200</v>
      </c>
      <c r="G8" s="9">
        <f>F8*C8</f>
        <v>6000000</v>
      </c>
      <c r="H8" s="4"/>
      <c r="I8" s="4"/>
      <c r="J8" s="4"/>
      <c r="K8" s="4"/>
      <c r="L8" s="6"/>
      <c r="M8" s="6"/>
    </row>
    <row r="9" spans="1:13" s="7" customFormat="1" ht="27.6" x14ac:dyDescent="0.3">
      <c r="A9" s="10" t="s">
        <v>53</v>
      </c>
      <c r="B9" s="11" t="s">
        <v>54</v>
      </c>
      <c r="C9" s="9">
        <v>2000000</v>
      </c>
      <c r="D9" s="31"/>
      <c r="E9" s="9">
        <f>D9*C9</f>
        <v>0</v>
      </c>
      <c r="F9" s="31">
        <v>10</v>
      </c>
      <c r="G9" s="9">
        <f>F9*C9</f>
        <v>20000000</v>
      </c>
      <c r="H9" s="4"/>
      <c r="I9" s="4"/>
      <c r="J9" s="4"/>
      <c r="K9" s="4"/>
      <c r="L9" s="6"/>
      <c r="M9" s="6"/>
    </row>
    <row r="10" spans="1:13" s="7" customFormat="1" x14ac:dyDescent="0.3">
      <c r="A10" s="10" t="s">
        <v>52</v>
      </c>
      <c r="B10" s="11" t="s">
        <v>31</v>
      </c>
      <c r="C10" s="9">
        <v>1250000</v>
      </c>
      <c r="D10" s="31">
        <v>6</v>
      </c>
      <c r="E10" s="9">
        <f>D10*C10</f>
        <v>7500000</v>
      </c>
      <c r="F10" s="31">
        <v>14</v>
      </c>
      <c r="G10" s="9">
        <f>F10*C10</f>
        <v>17500000</v>
      </c>
      <c r="H10" s="4"/>
      <c r="I10" s="4"/>
      <c r="J10" s="4"/>
      <c r="K10" s="4"/>
      <c r="L10" s="6"/>
      <c r="M10" s="6"/>
    </row>
    <row r="11" spans="1:13" x14ac:dyDescent="0.3">
      <c r="A11" s="14" t="s">
        <v>15</v>
      </c>
      <c r="B11" s="14"/>
      <c r="C11" s="14"/>
      <c r="D11" s="29"/>
      <c r="E11" s="28">
        <f>SUM(E7:E10)</f>
        <v>10500000</v>
      </c>
      <c r="F11" s="29"/>
      <c r="G11" s="28">
        <f>SUM(G7:G10)</f>
        <v>46500000</v>
      </c>
    </row>
    <row r="12" spans="1:13" x14ac:dyDescent="0.3">
      <c r="A12" s="30"/>
      <c r="B12" s="30"/>
      <c r="C12" s="30"/>
      <c r="D12" s="27"/>
      <c r="E12" s="30"/>
      <c r="F12" s="27"/>
      <c r="G12" s="30"/>
    </row>
    <row r="13" spans="1:13" s="7" customFormat="1" ht="28.5" customHeight="1" x14ac:dyDescent="0.3">
      <c r="A13" s="46" t="s">
        <v>94</v>
      </c>
      <c r="B13" s="47"/>
      <c r="C13" s="47"/>
      <c r="D13" s="47"/>
      <c r="E13" s="47"/>
      <c r="F13" s="47"/>
      <c r="G13" s="43"/>
      <c r="H13" s="4"/>
      <c r="I13" s="4"/>
      <c r="J13" s="4"/>
      <c r="K13" s="4"/>
      <c r="L13" s="6"/>
      <c r="M13" s="6"/>
    </row>
    <row r="14" spans="1:13" s="7" customFormat="1" ht="30" customHeight="1" x14ac:dyDescent="0.3">
      <c r="A14" s="53" t="s">
        <v>17</v>
      </c>
      <c r="B14" s="50" t="s">
        <v>61</v>
      </c>
      <c r="C14" s="50" t="s">
        <v>19</v>
      </c>
      <c r="D14" s="56"/>
      <c r="E14" s="56"/>
      <c r="F14" s="56"/>
      <c r="G14" s="49"/>
      <c r="H14" s="4"/>
      <c r="I14" s="4"/>
      <c r="J14" s="4"/>
      <c r="K14" s="4"/>
      <c r="L14" s="6"/>
      <c r="M14" s="6"/>
    </row>
    <row r="15" spans="1:13" s="7" customFormat="1" x14ac:dyDescent="0.3">
      <c r="A15" s="54"/>
      <c r="B15" s="51"/>
      <c r="C15" s="51"/>
      <c r="D15" s="36" t="s">
        <v>21</v>
      </c>
      <c r="E15" s="37"/>
      <c r="F15" s="36" t="s">
        <v>22</v>
      </c>
      <c r="G15" s="37"/>
      <c r="H15" s="4"/>
      <c r="I15" s="4"/>
      <c r="J15" s="4"/>
      <c r="K15" s="4"/>
      <c r="L15" s="6"/>
      <c r="M15" s="6"/>
    </row>
    <row r="16" spans="1:13" s="7" customFormat="1" x14ac:dyDescent="0.3">
      <c r="A16" s="55"/>
      <c r="B16" s="52"/>
      <c r="C16" s="52"/>
      <c r="D16" s="31" t="s">
        <v>91</v>
      </c>
      <c r="E16" s="31" t="s">
        <v>74</v>
      </c>
      <c r="F16" s="31" t="s">
        <v>91</v>
      </c>
      <c r="G16" s="31" t="s">
        <v>74</v>
      </c>
      <c r="H16" s="4"/>
      <c r="I16" s="4"/>
      <c r="J16" s="4"/>
      <c r="K16" s="4"/>
      <c r="L16" s="6"/>
      <c r="M16" s="6"/>
    </row>
    <row r="17" spans="1:13" s="7" customFormat="1" ht="41.4" x14ac:dyDescent="0.3">
      <c r="A17" s="10" t="s">
        <v>59</v>
      </c>
      <c r="B17" s="11" t="s">
        <v>62</v>
      </c>
      <c r="C17" s="9">
        <v>250000000</v>
      </c>
      <c r="D17" s="31">
        <v>1</v>
      </c>
      <c r="E17" s="9">
        <f>D17*C17</f>
        <v>250000000</v>
      </c>
      <c r="F17" s="31"/>
      <c r="G17" s="9">
        <f>F17*C17</f>
        <v>0</v>
      </c>
      <c r="H17" s="4"/>
      <c r="I17" s="4"/>
      <c r="J17" s="4"/>
      <c r="K17" s="4"/>
      <c r="L17" s="6"/>
      <c r="M17" s="6"/>
    </row>
    <row r="18" spans="1:13" s="7" customFormat="1" ht="41.4" x14ac:dyDescent="0.3">
      <c r="A18" s="10" t="s">
        <v>60</v>
      </c>
      <c r="B18" s="11" t="s">
        <v>63</v>
      </c>
      <c r="C18" s="9">
        <v>80000000</v>
      </c>
      <c r="D18" s="31">
        <v>1</v>
      </c>
      <c r="E18" s="9">
        <f>D18*C18</f>
        <v>80000000</v>
      </c>
      <c r="F18" s="31">
        <v>1</v>
      </c>
      <c r="G18" s="9">
        <f>F18*C18</f>
        <v>80000000</v>
      </c>
      <c r="H18" s="4"/>
      <c r="I18" s="4"/>
      <c r="J18" s="4"/>
      <c r="K18" s="4"/>
      <c r="L18" s="6"/>
      <c r="M18" s="6"/>
    </row>
    <row r="19" spans="1:13" s="7" customFormat="1" ht="27.6" x14ac:dyDescent="0.3">
      <c r="A19" s="10" t="s">
        <v>65</v>
      </c>
      <c r="B19" s="11" t="s">
        <v>66</v>
      </c>
      <c r="C19" s="9">
        <v>70000000</v>
      </c>
      <c r="D19" s="31"/>
      <c r="E19" s="9">
        <f>D19*C19</f>
        <v>0</v>
      </c>
      <c r="F19" s="31">
        <v>1</v>
      </c>
      <c r="G19" s="9">
        <f>F19*C19</f>
        <v>70000000</v>
      </c>
      <c r="H19" s="4"/>
      <c r="I19" s="4"/>
      <c r="J19" s="4"/>
      <c r="K19" s="4"/>
      <c r="L19" s="6"/>
      <c r="M19" s="6"/>
    </row>
    <row r="20" spans="1:13" ht="34.200000000000003" customHeight="1" x14ac:dyDescent="0.3">
      <c r="A20" s="39" t="s">
        <v>28</v>
      </c>
      <c r="B20" s="39"/>
      <c r="C20" s="39"/>
      <c r="D20" s="13"/>
      <c r="E20" s="16">
        <f>SUM('RAB-Honor 2020 rev'!E20,'RAB-Bahan 2020 rev'!E18,'RAB-Perjalanan 2020'!E25,'RAB -Sewa Inkind 2020'!E11)</f>
        <v>160000000</v>
      </c>
      <c r="F20" s="13"/>
      <c r="G20" s="16">
        <f>SUM('RAB-Honor 2020 rev'!F20,'RAB-Bahan 2020 rev'!G18,'RAB-Perjalanan 2020'!G25,'RAB -Sewa Inkind 2020'!G11)</f>
        <v>320880000</v>
      </c>
      <c r="H20" s="5"/>
      <c r="I20" s="26"/>
    </row>
    <row r="21" spans="1:13" x14ac:dyDescent="0.3">
      <c r="A21" s="39" t="s">
        <v>64</v>
      </c>
      <c r="B21" s="39"/>
      <c r="C21" s="39"/>
      <c r="D21" s="13"/>
      <c r="E21" s="16">
        <f>SUM(E17:E19)</f>
        <v>330000000</v>
      </c>
      <c r="F21" s="13"/>
      <c r="G21" s="16">
        <f>SUM(G17:G19)</f>
        <v>150000000</v>
      </c>
      <c r="H21" s="5"/>
    </row>
    <row r="22" spans="1:13" ht="14.55" customHeight="1" x14ac:dyDescent="0.3">
      <c r="A22" s="39" t="s">
        <v>29</v>
      </c>
      <c r="B22" s="39"/>
      <c r="C22" s="39"/>
      <c r="D22" s="57"/>
      <c r="E22" s="57"/>
      <c r="F22" s="57"/>
      <c r="G22" s="58"/>
    </row>
    <row r="24" spans="1:13" s="2" customFormat="1" ht="13.8" x14ac:dyDescent="0.3">
      <c r="B24" s="5"/>
      <c r="L24" s="3"/>
      <c r="M24" s="3"/>
    </row>
    <row r="25" spans="1:13" s="2" customFormat="1" ht="13.8" x14ac:dyDescent="0.3">
      <c r="B25" s="5"/>
      <c r="L25" s="3"/>
      <c r="M25" s="3"/>
    </row>
    <row r="26" spans="1:13" s="2" customFormat="1" ht="13.8" x14ac:dyDescent="0.3">
      <c r="B26" s="5"/>
      <c r="L26" s="3"/>
      <c r="M26" s="3"/>
    </row>
    <row r="27" spans="1:13" s="2" customFormat="1" ht="13.8" x14ac:dyDescent="0.3">
      <c r="B27" s="5"/>
      <c r="L27" s="3"/>
      <c r="M27" s="3"/>
    </row>
    <row r="28" spans="1:13" s="2" customFormat="1" ht="13.8" x14ac:dyDescent="0.3">
      <c r="B28" s="5"/>
      <c r="L28" s="3"/>
      <c r="M28" s="3"/>
    </row>
    <row r="29" spans="1:13" s="2" customFormat="1" ht="13.8" x14ac:dyDescent="0.3">
      <c r="B29" s="5"/>
      <c r="L29" s="3"/>
      <c r="M29" s="3"/>
    </row>
  </sheetData>
  <mergeCells count="18">
    <mergeCell ref="A3:G3"/>
    <mergeCell ref="A4:A5"/>
    <mergeCell ref="B4:B5"/>
    <mergeCell ref="C4:C5"/>
    <mergeCell ref="D4:G4"/>
    <mergeCell ref="D5:E5"/>
    <mergeCell ref="F5:G5"/>
    <mergeCell ref="A20:C20"/>
    <mergeCell ref="A21:C21"/>
    <mergeCell ref="A22:C22"/>
    <mergeCell ref="D22:G22"/>
    <mergeCell ref="A13:G13"/>
    <mergeCell ref="A14:A16"/>
    <mergeCell ref="B14:B16"/>
    <mergeCell ref="C14:C16"/>
    <mergeCell ref="D14:G14"/>
    <mergeCell ref="D15:E15"/>
    <mergeCell ref="F15:G15"/>
  </mergeCells>
  <printOptions horizontalCentered="1"/>
  <pageMargins left="0.7" right="0.7" top="0.75" bottom="0.75" header="0.3" footer="0.3"/>
  <pageSetup paperSize="9" scale="6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057D-2A7B-4083-83AD-1AD2CB482597}">
  <dimension ref="A1:F12"/>
  <sheetViews>
    <sheetView tabSelected="1" workbookViewId="0">
      <selection activeCell="C7" sqref="C7:D7"/>
    </sheetView>
  </sheetViews>
  <sheetFormatPr defaultRowHeight="14.4" x14ac:dyDescent="0.3"/>
  <cols>
    <col min="1" max="1" width="3.21875" bestFit="1" customWidth="1"/>
    <col min="2" max="2" width="45.5546875" style="22" customWidth="1"/>
    <col min="3" max="3" width="17.5546875" customWidth="1"/>
    <col min="4" max="4" width="14.5546875" customWidth="1"/>
  </cols>
  <sheetData>
    <row r="1" spans="1:6" ht="28.8" x14ac:dyDescent="0.3">
      <c r="A1" s="18" t="s">
        <v>67</v>
      </c>
      <c r="B1" s="20" t="s">
        <v>68</v>
      </c>
      <c r="C1" s="18" t="s">
        <v>69</v>
      </c>
      <c r="D1" s="18"/>
    </row>
    <row r="2" spans="1:6" x14ac:dyDescent="0.3">
      <c r="A2" s="18"/>
      <c r="B2" s="20"/>
      <c r="C2" s="18" t="s">
        <v>21</v>
      </c>
      <c r="D2" s="18" t="s">
        <v>22</v>
      </c>
    </row>
    <row r="3" spans="1:6" ht="43.2" x14ac:dyDescent="0.3">
      <c r="A3" s="19">
        <v>1</v>
      </c>
      <c r="B3" s="21" t="s">
        <v>70</v>
      </c>
      <c r="C3" s="23">
        <f>'RAB-Honor 2020 rev'!E20</f>
        <v>45420000</v>
      </c>
      <c r="D3" s="23">
        <f>'RAB-Honor 2020 rev'!F20</f>
        <v>45420000</v>
      </c>
      <c r="E3" s="24">
        <f>C3/C$7</f>
        <v>0.28387499999999999</v>
      </c>
      <c r="F3" s="24">
        <f>D3/D$7</f>
        <v>0.14154824233358265</v>
      </c>
    </row>
    <row r="4" spans="1:6" ht="57.6" x14ac:dyDescent="0.3">
      <c r="A4" s="19">
        <v>2</v>
      </c>
      <c r="B4" s="21" t="s">
        <v>71</v>
      </c>
      <c r="C4" s="23">
        <f>'RAB-Bahan 2020 rev'!E18</f>
        <v>38080000</v>
      </c>
      <c r="D4" s="23">
        <f>'RAB-Bahan 2020 rev'!G18</f>
        <v>117460000</v>
      </c>
      <c r="E4" s="24">
        <f t="shared" ref="E4:F6" si="0">C4/C$7</f>
        <v>0.23799999999999999</v>
      </c>
      <c r="F4" s="24">
        <f t="shared" si="0"/>
        <v>0.36605584642233857</v>
      </c>
    </row>
    <row r="5" spans="1:6" ht="43.2" x14ac:dyDescent="0.3">
      <c r="A5" s="19">
        <v>3</v>
      </c>
      <c r="B5" s="21" t="s">
        <v>72</v>
      </c>
      <c r="C5" s="23">
        <f>'RAB-Perjalanan 2020'!E25</f>
        <v>66000000</v>
      </c>
      <c r="D5" s="23">
        <f>'RAB-Perjalanan 2020'!G25</f>
        <v>111500000</v>
      </c>
      <c r="E5" s="24">
        <f t="shared" si="0"/>
        <v>0.41249999999999998</v>
      </c>
      <c r="F5" s="24">
        <f t="shared" si="0"/>
        <v>0.34748192470705558</v>
      </c>
    </row>
    <row r="6" spans="1:6" ht="43.2" x14ac:dyDescent="0.3">
      <c r="A6" s="19">
        <v>4</v>
      </c>
      <c r="B6" s="21" t="s">
        <v>73</v>
      </c>
      <c r="C6" s="23">
        <f>'RAB -Sewa Inkind 2020'!E11</f>
        <v>10500000</v>
      </c>
      <c r="D6" s="23">
        <f>'RAB -Sewa Inkind 2020'!G11</f>
        <v>46500000</v>
      </c>
      <c r="E6" s="24">
        <f t="shared" si="0"/>
        <v>6.5625000000000003E-2</v>
      </c>
      <c r="F6" s="24">
        <f t="shared" si="0"/>
        <v>0.1449139865370232</v>
      </c>
    </row>
    <row r="7" spans="1:6" x14ac:dyDescent="0.3">
      <c r="A7" s="19"/>
      <c r="B7" s="21" t="s">
        <v>101</v>
      </c>
      <c r="C7" s="23">
        <f>SUM(C3:C6)</f>
        <v>160000000</v>
      </c>
      <c r="D7" s="23">
        <f>SUM(D3:D6)</f>
        <v>320880000</v>
      </c>
      <c r="E7" s="24"/>
      <c r="F7" s="24"/>
    </row>
    <row r="8" spans="1:6" x14ac:dyDescent="0.3">
      <c r="A8" s="19"/>
      <c r="B8" s="21" t="s">
        <v>76</v>
      </c>
      <c r="C8" s="23">
        <f>'RAB -Sewa Inkind 2020'!E21</f>
        <v>330000000</v>
      </c>
      <c r="D8" s="23">
        <f>'RAB -Sewa Inkind 2020'!G21</f>
        <v>150000000</v>
      </c>
      <c r="E8" s="24"/>
      <c r="F8" s="24"/>
    </row>
    <row r="9" spans="1:6" x14ac:dyDescent="0.3">
      <c r="A9" s="19" t="s">
        <v>75</v>
      </c>
      <c r="B9" s="21" t="s">
        <v>74</v>
      </c>
      <c r="C9" s="23">
        <f>SUM(C7:C8)</f>
        <v>490000000</v>
      </c>
      <c r="D9" s="23">
        <f>SUM(D7:D8)</f>
        <v>470880000</v>
      </c>
      <c r="E9" s="24"/>
      <c r="F9" s="24"/>
    </row>
    <row r="10" spans="1:6" x14ac:dyDescent="0.3">
      <c r="A10" s="17"/>
      <c r="C10" s="17"/>
      <c r="D10" s="17"/>
    </row>
    <row r="11" spans="1:6" x14ac:dyDescent="0.3">
      <c r="A11" s="17"/>
      <c r="C11" s="59">
        <v>160000000</v>
      </c>
      <c r="D11" s="17"/>
    </row>
    <row r="12" spans="1:6" x14ac:dyDescent="0.3">
      <c r="C12" s="60">
        <f>C11-C9</f>
        <v>-330000000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RAB-Honor 2020 rev</vt:lpstr>
      <vt:lpstr>RAB-Bahan 2020 rev</vt:lpstr>
      <vt:lpstr>RAB-Perjalanan 2020</vt:lpstr>
      <vt:lpstr>RAB -Sewa Inkind 2020</vt:lpstr>
      <vt:lpstr>RAB Rekap 2020 Revisi</vt:lpstr>
      <vt:lpstr>'RAB -Sewa Inkind 2020'!Print_Area</vt:lpstr>
      <vt:lpstr>'RAB-Perjalanan 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deniswan</dc:creator>
  <cp:lastModifiedBy>JTFN</cp:lastModifiedBy>
  <cp:lastPrinted>2019-02-25T19:18:35Z</cp:lastPrinted>
  <dcterms:created xsi:type="dcterms:W3CDTF">2016-09-19T07:29:15Z</dcterms:created>
  <dcterms:modified xsi:type="dcterms:W3CDTF">2020-02-01T13:23:12Z</dcterms:modified>
</cp:coreProperties>
</file>