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eminarski moj\"/>
    </mc:Choice>
  </mc:AlternateContent>
  <xr:revisionPtr revIDLastSave="0" documentId="13_ncr:1_{0BAB6762-B4C4-4E15-B39F-F528B14FB79E}" xr6:coauthVersionLast="40" xr6:coauthVersionMax="40" xr10:uidLastSave="{00000000-0000-0000-0000-000000000000}"/>
  <bookViews>
    <workbookView xWindow="0" yWindow="0" windowWidth="14370" windowHeight="7290" xr2:uid="{19CDC392-53F3-4B3D-A374-66B70C243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F27" i="1"/>
  <c r="H26" i="1"/>
  <c r="H25" i="1"/>
  <c r="F28" i="1"/>
  <c r="F26" i="1"/>
  <c r="I27" i="1" l="1"/>
  <c r="J27" i="1"/>
  <c r="K27" i="1"/>
  <c r="L27" i="1"/>
  <c r="H27" i="1"/>
  <c r="I24" i="1"/>
  <c r="J24" i="1"/>
  <c r="K24" i="1"/>
  <c r="L24" i="1"/>
  <c r="H24" i="1"/>
  <c r="F24" i="1"/>
  <c r="M6" i="1" l="1"/>
  <c r="M7" i="1" s="1"/>
  <c r="I8" i="1" l="1"/>
  <c r="L20" i="1"/>
  <c r="I5" i="1"/>
  <c r="I4" i="1"/>
  <c r="J25" i="1" l="1"/>
  <c r="J26" i="1" s="1"/>
  <c r="J28" i="1" s="1"/>
  <c r="L25" i="1"/>
  <c r="L26" i="1" s="1"/>
  <c r="L28" i="1" s="1"/>
  <c r="I25" i="1"/>
  <c r="I26" i="1" s="1"/>
  <c r="I28" i="1" s="1"/>
  <c r="K25" i="1"/>
  <c r="K26" i="1" s="1"/>
  <c r="H28" i="1"/>
  <c r="L29" i="1" l="1"/>
  <c r="L30" i="1" s="1"/>
</calcChain>
</file>

<file path=xl/sharedStrings.xml><?xml version="1.0" encoding="utf-8"?>
<sst xmlns="http://schemas.openxmlformats.org/spreadsheetml/2006/main" count="31" uniqueCount="27">
  <si>
    <t>Prosječna primanja radnika zaposlenog u salonu</t>
  </si>
  <si>
    <t>Ušteda po jednom radniku</t>
  </si>
  <si>
    <t>Plata:</t>
  </si>
  <si>
    <t>Mjesečna ušteda:</t>
  </si>
  <si>
    <t>Dnevnica:</t>
  </si>
  <si>
    <t>Godišnja ušteda:</t>
  </si>
  <si>
    <t xml:space="preserve">  Broj radnih dana (mjesečno)</t>
  </si>
  <si>
    <t>Satnica:</t>
  </si>
  <si>
    <t>Ušteda na 15 radnika</t>
  </si>
  <si>
    <t>Radno vrijeme: 6:00-22:00</t>
  </si>
  <si>
    <t>Ukupna ušteda uvođenjem aplikacije</t>
  </si>
  <si>
    <t>Ušteda na materijalnim sredstvima</t>
  </si>
  <si>
    <t>Troškovi za izradu projekta:</t>
  </si>
  <si>
    <t>Kamatna stopa za diskontni faktor:</t>
  </si>
  <si>
    <t>Godišnji trošak održavanja softvera:</t>
  </si>
  <si>
    <t>Godišnja ušteda ostvarena korištenjem aplikacije</t>
  </si>
  <si>
    <t>Period investiranja</t>
  </si>
  <si>
    <t>Period eksploatacije</t>
  </si>
  <si>
    <t>Finansijski odlivi</t>
  </si>
  <si>
    <t>Finansijski priliv</t>
  </si>
  <si>
    <t>Bruto primici</t>
  </si>
  <si>
    <t>Diskontni faktor:</t>
  </si>
  <si>
    <t>Bruto sadašnja vrijednost</t>
  </si>
  <si>
    <t>Bruto sadašnja vrijednost projekta</t>
  </si>
  <si>
    <t>Stopa rentabilnosti</t>
  </si>
  <si>
    <t xml:space="preserve">Kroz razgovor sa zaposlenicima, došlo se do zaključka da radnik u prosjeku dnevno potroši sat vremena na papirnu evidenciju koja se može pomoću ovog sistema automatizovati. </t>
  </si>
  <si>
    <t>Mjesečno se u prosjeku potroše četiri paketa papira po cijeni od 3 KM i četiri bilježnice po cijeni od 1.50 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</si>
</sst>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M&quot;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/>
    <xf numFmtId="0" fontId="0" fillId="3" borderId="1" xfId="2" applyFont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6" xfId="0" applyNumberFormat="1" applyFont="1" applyBorder="1"/>
    <xf numFmtId="4" fontId="0" fillId="4" borderId="6" xfId="0" applyNumberFormat="1" applyFont="1" applyFill="1" applyBorder="1" applyAlignment="1">
      <alignment horizontal="center"/>
    </xf>
    <xf numFmtId="4" fontId="0" fillId="4" borderId="9" xfId="0" applyNumberFormat="1" applyFont="1" applyFill="1" applyBorder="1" applyAlignment="1">
      <alignment horizontal="center"/>
    </xf>
    <xf numFmtId="4" fontId="0" fillId="4" borderId="3" xfId="0" applyNumberFormat="1" applyFont="1" applyFill="1" applyBorder="1" applyAlignment="1"/>
    <xf numFmtId="2" fontId="0" fillId="3" borderId="1" xfId="2" applyNumberFormat="1" applyFont="1" applyAlignment="1">
      <alignment horizontal="left"/>
    </xf>
    <xf numFmtId="4" fontId="0" fillId="4" borderId="2" xfId="0" applyNumberFormat="1" applyFont="1" applyFill="1" applyBorder="1" applyAlignment="1">
      <alignment horizontal="center"/>
    </xf>
    <xf numFmtId="4" fontId="0" fillId="4" borderId="4" xfId="0" applyNumberFormat="1" applyFont="1" applyFill="1" applyBorder="1" applyAlignment="1">
      <alignment horizontal="center"/>
    </xf>
    <xf numFmtId="0" fontId="0" fillId="3" borderId="1" xfId="2" applyFont="1" applyAlignment="1">
      <alignment horizontal="left"/>
    </xf>
    <xf numFmtId="0" fontId="0" fillId="3" borderId="1" xfId="2" applyFont="1" applyAlignment="1">
      <alignment horizontal="center"/>
    </xf>
    <xf numFmtId="0" fontId="0" fillId="6" borderId="5" xfId="0" applyFill="1" applyBorder="1" applyAlignment="1">
      <alignment horizontal="center" vertical="top" wrapText="1"/>
    </xf>
    <xf numFmtId="0" fontId="0" fillId="6" borderId="0" xfId="0" applyFill="1" applyBorder="1" applyAlignment="1">
      <alignment horizontal="center" vertical="top" wrapText="1"/>
    </xf>
    <xf numFmtId="0" fontId="0" fillId="6" borderId="5" xfId="0" applyFont="1" applyFill="1" applyBorder="1" applyAlignment="1">
      <alignment horizontal="center" wrapText="1"/>
    </xf>
    <xf numFmtId="0" fontId="0" fillId="6" borderId="0" xfId="0" applyFont="1" applyFill="1" applyBorder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3" borderId="12" xfId="2" applyFont="1" applyBorder="1" applyAlignment="1">
      <alignment horizontal="left"/>
    </xf>
    <xf numFmtId="0" fontId="0" fillId="3" borderId="13" xfId="2" applyFont="1" applyBorder="1" applyAlignment="1">
      <alignment horizontal="left"/>
    </xf>
    <xf numFmtId="0" fontId="0" fillId="3" borderId="10" xfId="2" applyFont="1" applyBorder="1" applyAlignment="1">
      <alignment horizontal="left"/>
    </xf>
    <xf numFmtId="0" fontId="0" fillId="3" borderId="0" xfId="2" applyFont="1" applyBorder="1" applyAlignment="1">
      <alignment horizontal="left"/>
    </xf>
    <xf numFmtId="0" fontId="0" fillId="3" borderId="11" xfId="2" applyFont="1" applyBorder="1" applyAlignment="1">
      <alignment horizontal="left"/>
    </xf>
    <xf numFmtId="0" fontId="0" fillId="3" borderId="1" xfId="2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" fontId="0" fillId="0" borderId="6" xfId="0" applyNumberFormat="1" applyFont="1" applyBorder="1" applyAlignment="1">
      <alignment vertical="center"/>
    </xf>
    <xf numFmtId="4" fontId="0" fillId="4" borderId="2" xfId="0" applyNumberFormat="1" applyFont="1" applyFill="1" applyBorder="1" applyAlignment="1"/>
    <xf numFmtId="4" fontId="0" fillId="4" borderId="0" xfId="0" applyNumberFormat="1" applyFont="1" applyFill="1" applyBorder="1" applyAlignment="1"/>
    <xf numFmtId="2" fontId="0" fillId="3" borderId="12" xfId="2" applyNumberFormat="1" applyFont="1" applyBorder="1" applyAlignment="1">
      <alignment horizontal="left"/>
    </xf>
    <xf numFmtId="4" fontId="0" fillId="4" borderId="14" xfId="0" applyNumberFormat="1" applyFont="1" applyFill="1" applyBorder="1" applyAlignment="1">
      <alignment horizontal="center"/>
    </xf>
    <xf numFmtId="4" fontId="0" fillId="4" borderId="15" xfId="0" applyNumberFormat="1" applyFont="1" applyFill="1" applyBorder="1" applyAlignment="1">
      <alignment horizontal="center"/>
    </xf>
    <xf numFmtId="4" fontId="0" fillId="4" borderId="14" xfId="0" applyNumberFormat="1" applyFont="1" applyFill="1" applyBorder="1" applyAlignment="1"/>
    <xf numFmtId="4" fontId="0" fillId="4" borderId="14" xfId="0" applyNumberFormat="1" applyFont="1" applyFill="1" applyBorder="1" applyAlignment="1">
      <alignment horizontal="center" vertical="center"/>
    </xf>
    <xf numFmtId="4" fontId="0" fillId="4" borderId="7" xfId="0" applyNumberFormat="1" applyFont="1" applyFill="1" applyBorder="1" applyAlignment="1"/>
    <xf numFmtId="4" fontId="0" fillId="4" borderId="16" xfId="1" applyNumberFormat="1" applyFont="1" applyFill="1" applyBorder="1" applyAlignment="1">
      <alignment horizontal="center"/>
    </xf>
    <xf numFmtId="4" fontId="0" fillId="4" borderId="17" xfId="1" applyNumberFormat="1" applyFont="1" applyFill="1" applyBorder="1" applyAlignment="1">
      <alignment horizontal="center"/>
    </xf>
    <xf numFmtId="4" fontId="0" fillId="4" borderId="18" xfId="1" applyNumberFormat="1" applyFont="1" applyFill="1" applyBorder="1" applyAlignment="1">
      <alignment horizontal="center"/>
    </xf>
    <xf numFmtId="4" fontId="3" fillId="5" borderId="8" xfId="0" applyNumberFormat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CF74-A48A-4D39-BE24-79DC2A21A508}">
  <dimension ref="B1:R30"/>
  <sheetViews>
    <sheetView tabSelected="1" zoomScale="85" zoomScaleNormal="85" workbookViewId="0">
      <selection activeCell="L39" sqref="L39"/>
    </sheetView>
  </sheetViews>
  <sheetFormatPr defaultRowHeight="15" x14ac:dyDescent="0.25"/>
  <cols>
    <col min="6" max="6" width="14" customWidth="1"/>
    <col min="7" max="7" width="13" customWidth="1"/>
    <col min="8" max="8" width="12.85546875" customWidth="1"/>
    <col min="9" max="9" width="22" customWidth="1"/>
    <col min="12" max="12" width="14.140625" customWidth="1"/>
    <col min="13" max="13" width="19" customWidth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1"/>
      <c r="Q1" s="1"/>
    </row>
    <row r="2" spans="2:17" ht="15.75" thickBot="1" x14ac:dyDescent="0.3">
      <c r="B2" s="3"/>
      <c r="C2" s="3"/>
      <c r="D2" s="3"/>
      <c r="E2" s="3"/>
      <c r="F2" s="3"/>
      <c r="G2" s="15" t="s">
        <v>0</v>
      </c>
      <c r="H2" s="15"/>
      <c r="I2" s="15"/>
      <c r="J2" s="3"/>
      <c r="K2" s="16" t="s">
        <v>1</v>
      </c>
      <c r="L2" s="16"/>
      <c r="M2" s="16"/>
      <c r="N2" s="17" t="s">
        <v>25</v>
      </c>
      <c r="O2" s="18"/>
      <c r="P2" s="18"/>
      <c r="Q2" s="18"/>
    </row>
    <row r="3" spans="2:17" ht="15.75" thickBot="1" x14ac:dyDescent="0.3">
      <c r="B3" s="3"/>
      <c r="C3" s="3"/>
      <c r="D3" s="3"/>
      <c r="E3" s="3"/>
      <c r="F3" s="3"/>
      <c r="G3" s="23" t="s">
        <v>2</v>
      </c>
      <c r="H3" s="24"/>
      <c r="I3" s="5">
        <v>750</v>
      </c>
      <c r="J3" s="3"/>
      <c r="K3" s="16" t="s">
        <v>3</v>
      </c>
      <c r="L3" s="16"/>
      <c r="M3" s="5">
        <v>97</v>
      </c>
      <c r="N3" s="17"/>
      <c r="O3" s="18"/>
      <c r="P3" s="18"/>
      <c r="Q3" s="18"/>
    </row>
    <row r="4" spans="2:17" ht="15.75" thickBot="1" x14ac:dyDescent="0.3">
      <c r="B4" s="3"/>
      <c r="C4" s="3"/>
      <c r="D4" s="3"/>
      <c r="E4" s="3"/>
      <c r="F4" s="3"/>
      <c r="G4" s="23" t="s">
        <v>4</v>
      </c>
      <c r="H4" s="24"/>
      <c r="I4" s="5">
        <f>I3/26</f>
        <v>28.846153846153847</v>
      </c>
      <c r="J4" s="3"/>
      <c r="K4" s="16" t="s">
        <v>5</v>
      </c>
      <c r="L4" s="16"/>
      <c r="M4" s="5">
        <f>M3*12</f>
        <v>1164</v>
      </c>
      <c r="N4" s="17"/>
      <c r="O4" s="18"/>
      <c r="P4" s="18"/>
      <c r="Q4" s="18"/>
    </row>
    <row r="5" spans="2:17" ht="15.75" thickBot="1" x14ac:dyDescent="0.3">
      <c r="B5" s="16" t="s">
        <v>6</v>
      </c>
      <c r="C5" s="16"/>
      <c r="D5" s="16"/>
      <c r="E5" s="6">
        <v>26</v>
      </c>
      <c r="F5" s="3"/>
      <c r="G5" s="23" t="s">
        <v>7</v>
      </c>
      <c r="H5" s="24"/>
      <c r="I5" s="5">
        <f>I4/8</f>
        <v>3.6057692307692308</v>
      </c>
      <c r="J5" s="3"/>
      <c r="K5" s="25" t="s">
        <v>8</v>
      </c>
      <c r="L5" s="26"/>
      <c r="M5" s="27"/>
      <c r="N5" s="17"/>
      <c r="O5" s="18"/>
      <c r="P5" s="18"/>
      <c r="Q5" s="18"/>
    </row>
    <row r="6" spans="2:17" ht="15.75" thickBot="1" x14ac:dyDescent="0.3">
      <c r="B6" s="28" t="s">
        <v>9</v>
      </c>
      <c r="C6" s="28"/>
      <c r="D6" s="28"/>
      <c r="E6" s="29">
        <v>16</v>
      </c>
      <c r="F6" s="3"/>
      <c r="G6" s="3"/>
      <c r="H6" s="3"/>
      <c r="I6" s="3"/>
      <c r="J6" s="3"/>
      <c r="K6" s="16" t="s">
        <v>3</v>
      </c>
      <c r="L6" s="16"/>
      <c r="M6" s="5">
        <f>M3*15</f>
        <v>1455</v>
      </c>
      <c r="N6" s="17"/>
      <c r="O6" s="18"/>
      <c r="P6" s="18"/>
      <c r="Q6" s="18"/>
    </row>
    <row r="7" spans="2:17" ht="15.75" thickBot="1" x14ac:dyDescent="0.3">
      <c r="B7" s="28"/>
      <c r="C7" s="28"/>
      <c r="D7" s="28"/>
      <c r="E7" s="30"/>
      <c r="F7" s="3"/>
      <c r="G7" s="16" t="s">
        <v>10</v>
      </c>
      <c r="H7" s="16"/>
      <c r="I7" s="16"/>
      <c r="J7" s="3"/>
      <c r="K7" s="16" t="s">
        <v>5</v>
      </c>
      <c r="L7" s="16"/>
      <c r="M7" s="5">
        <f>M6*12</f>
        <v>17460</v>
      </c>
      <c r="N7" s="1"/>
      <c r="O7" s="1"/>
      <c r="P7" s="1"/>
      <c r="Q7" s="1"/>
    </row>
    <row r="8" spans="2:17" ht="15.75" thickBot="1" x14ac:dyDescent="0.3">
      <c r="B8" s="3"/>
      <c r="C8" s="3"/>
      <c r="D8" s="3"/>
      <c r="E8" s="3"/>
      <c r="F8" s="3"/>
      <c r="G8" s="15" t="s">
        <v>5</v>
      </c>
      <c r="H8" s="15"/>
      <c r="I8" s="5">
        <f>M7+D11</f>
        <v>17676</v>
      </c>
      <c r="J8" s="3"/>
      <c r="K8" s="3"/>
      <c r="L8" s="3"/>
      <c r="M8" s="3"/>
      <c r="N8" s="1"/>
      <c r="O8" s="1"/>
      <c r="P8" s="1"/>
      <c r="Q8" s="1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/>
      <c r="O9" s="2"/>
      <c r="P9" s="2"/>
      <c r="Q9" s="2"/>
    </row>
    <row r="10" spans="2:17" ht="15.75" thickBot="1" x14ac:dyDescent="0.3">
      <c r="B10" s="16" t="s">
        <v>11</v>
      </c>
      <c r="C10" s="16"/>
      <c r="D10" s="16"/>
      <c r="E10" s="16"/>
      <c r="F10" s="19" t="s">
        <v>26</v>
      </c>
      <c r="G10" s="20"/>
      <c r="H10" s="20"/>
      <c r="I10" s="20"/>
      <c r="J10" s="3"/>
      <c r="K10" s="3"/>
      <c r="L10" s="3"/>
      <c r="M10" s="3"/>
      <c r="N10" s="2"/>
      <c r="O10" s="2"/>
      <c r="P10" s="2"/>
      <c r="Q10" s="2"/>
    </row>
    <row r="11" spans="2:17" ht="15.75" thickBot="1" x14ac:dyDescent="0.3">
      <c r="B11" s="16" t="s">
        <v>5</v>
      </c>
      <c r="C11" s="16"/>
      <c r="D11" s="21">
        <v>216</v>
      </c>
      <c r="E11" s="22"/>
      <c r="F11" s="19"/>
      <c r="G11" s="20"/>
      <c r="H11" s="20"/>
      <c r="I11" s="20"/>
      <c r="J11" s="3"/>
      <c r="K11" s="3"/>
      <c r="L11" s="3"/>
      <c r="M11" s="3"/>
      <c r="N11" s="2"/>
      <c r="O11" s="2"/>
      <c r="P11" s="2"/>
      <c r="Q11" s="2"/>
    </row>
    <row r="12" spans="2:1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</row>
    <row r="13" spans="2:1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</row>
    <row r="14" spans="2:1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</row>
    <row r="15" spans="2:17" x14ac:dyDescent="0.25">
      <c r="B15" s="3"/>
      <c r="C15" s="3"/>
      <c r="D15" s="3"/>
      <c r="E15" s="7"/>
      <c r="F15" s="3"/>
      <c r="G15" s="3"/>
      <c r="H15" s="3"/>
      <c r="I15" s="3"/>
      <c r="J15" s="3"/>
      <c r="K15" s="3"/>
      <c r="L15" s="3"/>
      <c r="M15" s="3"/>
      <c r="N15" s="1"/>
      <c r="O15" s="1"/>
      <c r="P15" s="1"/>
      <c r="Q15" s="1"/>
    </row>
    <row r="16" spans="2:17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2:18" ht="15.75" thickBot="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"/>
      <c r="O17" s="1"/>
      <c r="P17" s="1"/>
      <c r="Q17" s="1"/>
      <c r="R17" s="1"/>
    </row>
    <row r="18" spans="2:18" ht="15.75" thickBot="1" x14ac:dyDescent="0.3">
      <c r="B18" s="15" t="s">
        <v>12</v>
      </c>
      <c r="C18" s="15"/>
      <c r="D18" s="15"/>
      <c r="E18" s="23"/>
      <c r="F18" s="31">
        <v>22071.82</v>
      </c>
      <c r="G18" s="3"/>
      <c r="H18" s="16" t="s">
        <v>13</v>
      </c>
      <c r="I18" s="16"/>
      <c r="J18" s="16"/>
      <c r="K18" s="16"/>
      <c r="L18" s="6">
        <v>7.0000000000000007E-2</v>
      </c>
      <c r="M18" s="3"/>
      <c r="N18" s="1"/>
      <c r="O18" s="1"/>
      <c r="P18" s="1"/>
      <c r="Q18" s="1"/>
      <c r="R18" s="1"/>
    </row>
    <row r="19" spans="2:18" ht="15.75" thickBot="1" x14ac:dyDescent="0.3">
      <c r="B19" s="15" t="s">
        <v>14</v>
      </c>
      <c r="C19" s="15"/>
      <c r="D19" s="15"/>
      <c r="E19" s="15"/>
      <c r="F19" s="8">
        <v>500</v>
      </c>
      <c r="G19" s="3"/>
      <c r="H19" s="3"/>
      <c r="I19" s="3"/>
      <c r="J19" s="3"/>
      <c r="K19" s="3"/>
      <c r="L19" s="3"/>
      <c r="M19" s="3"/>
      <c r="N19" s="1"/>
      <c r="O19" s="1"/>
      <c r="P19" s="1"/>
      <c r="Q19" s="1"/>
      <c r="R19" s="1"/>
    </row>
    <row r="20" spans="2:18" ht="15.75" thickBot="1" x14ac:dyDescent="0.3">
      <c r="B20" s="3"/>
      <c r="C20" s="3"/>
      <c r="D20" s="3"/>
      <c r="E20" s="3"/>
      <c r="F20" s="3"/>
      <c r="G20" s="3"/>
      <c r="H20" s="16" t="s">
        <v>15</v>
      </c>
      <c r="I20" s="16"/>
      <c r="J20" s="16"/>
      <c r="K20" s="16"/>
      <c r="L20" s="5">
        <f>M7</f>
        <v>17460</v>
      </c>
      <c r="M20" s="3"/>
      <c r="N20" s="1"/>
      <c r="O20" s="1"/>
      <c r="P20" s="1"/>
      <c r="Q20" s="1"/>
      <c r="R20" s="1"/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1"/>
      <c r="P21" s="1"/>
      <c r="Q21" s="1"/>
      <c r="R21" s="1"/>
    </row>
    <row r="22" spans="2:18" x14ac:dyDescent="0.25">
      <c r="B22" s="16"/>
      <c r="C22" s="16"/>
      <c r="D22" s="16"/>
      <c r="E22" s="16"/>
      <c r="F22" s="16" t="s">
        <v>16</v>
      </c>
      <c r="G22" s="16"/>
      <c r="H22" s="16" t="s">
        <v>17</v>
      </c>
      <c r="I22" s="16"/>
      <c r="J22" s="16"/>
      <c r="K22" s="16"/>
      <c r="L22" s="16"/>
      <c r="M22" s="3"/>
      <c r="N22" s="1"/>
      <c r="O22" s="1"/>
      <c r="P22" s="1"/>
      <c r="Q22" s="1"/>
      <c r="R22" s="1"/>
    </row>
    <row r="23" spans="2:18" ht="15.75" thickBot="1" x14ac:dyDescent="0.3">
      <c r="B23" s="16"/>
      <c r="C23" s="16"/>
      <c r="D23" s="16"/>
      <c r="E23" s="16"/>
      <c r="F23" s="16">
        <v>-1</v>
      </c>
      <c r="G23" s="16"/>
      <c r="H23" s="4">
        <v>0</v>
      </c>
      <c r="I23" s="4">
        <v>1</v>
      </c>
      <c r="J23" s="4">
        <v>2</v>
      </c>
      <c r="K23" s="4">
        <v>3</v>
      </c>
      <c r="L23" s="4">
        <v>4</v>
      </c>
      <c r="M23" s="3"/>
      <c r="N23" s="1"/>
      <c r="O23" s="1"/>
      <c r="P23" s="1"/>
      <c r="Q23" s="1"/>
      <c r="R23" s="1"/>
    </row>
    <row r="24" spans="2:18" ht="15.75" thickBot="1" x14ac:dyDescent="0.3">
      <c r="B24" s="12" t="s">
        <v>18</v>
      </c>
      <c r="C24" s="12"/>
      <c r="D24" s="12"/>
      <c r="E24" s="12"/>
      <c r="F24" s="13">
        <f>F18</f>
        <v>22071.82</v>
      </c>
      <c r="G24" s="14"/>
      <c r="H24" s="9">
        <f>$F$19</f>
        <v>500</v>
      </c>
      <c r="I24" s="9">
        <f t="shared" ref="I24:L24" si="0">$F$19</f>
        <v>500</v>
      </c>
      <c r="J24" s="9">
        <f t="shared" si="0"/>
        <v>500</v>
      </c>
      <c r="K24" s="9">
        <f t="shared" si="0"/>
        <v>500</v>
      </c>
      <c r="L24" s="9">
        <f t="shared" si="0"/>
        <v>500</v>
      </c>
      <c r="M24" s="3"/>
      <c r="N24" s="1"/>
      <c r="O24" s="1"/>
      <c r="P24" s="1"/>
      <c r="Q24" s="1"/>
      <c r="R24" s="1"/>
    </row>
    <row r="25" spans="2:18" ht="15.75" thickBot="1" x14ac:dyDescent="0.3">
      <c r="B25" s="12" t="s">
        <v>19</v>
      </c>
      <c r="C25" s="12"/>
      <c r="D25" s="12"/>
      <c r="E25" s="12"/>
      <c r="F25" s="13">
        <v>0</v>
      </c>
      <c r="G25" s="14"/>
      <c r="H25" s="10">
        <f>$L$20+3000</f>
        <v>20460</v>
      </c>
      <c r="I25" s="10">
        <f t="shared" ref="I25:L25" si="1">$L$20+3000</f>
        <v>20460</v>
      </c>
      <c r="J25" s="10">
        <f t="shared" si="1"/>
        <v>20460</v>
      </c>
      <c r="K25" s="10">
        <f t="shared" si="1"/>
        <v>20460</v>
      </c>
      <c r="L25" s="10">
        <f t="shared" si="1"/>
        <v>20460</v>
      </c>
      <c r="M25" s="3"/>
      <c r="N25" s="1"/>
      <c r="O25" s="1"/>
      <c r="P25" s="2"/>
      <c r="Q25" s="2"/>
      <c r="R25" s="2"/>
    </row>
    <row r="26" spans="2:18" ht="15.75" thickBot="1" x14ac:dyDescent="0.3">
      <c r="B26" s="12" t="s">
        <v>20</v>
      </c>
      <c r="C26" s="12"/>
      <c r="D26" s="12"/>
      <c r="E26" s="12"/>
      <c r="F26" s="13">
        <f>F25-F24</f>
        <v>-22071.82</v>
      </c>
      <c r="G26" s="14"/>
      <c r="H26" s="9">
        <f>H25-H24</f>
        <v>19960</v>
      </c>
      <c r="I26" s="9">
        <f t="shared" ref="I26:L26" si="2">I25-I24</f>
        <v>19960</v>
      </c>
      <c r="J26" s="9">
        <f t="shared" si="2"/>
        <v>19960</v>
      </c>
      <c r="K26" s="9">
        <f t="shared" si="2"/>
        <v>19960</v>
      </c>
      <c r="L26" s="9">
        <f t="shared" si="2"/>
        <v>19960</v>
      </c>
      <c r="M26" s="3"/>
      <c r="N26" s="1"/>
      <c r="O26" s="1"/>
      <c r="P26" s="1"/>
      <c r="Q26" s="1"/>
      <c r="R26" s="1"/>
    </row>
    <row r="27" spans="2:18" ht="15.75" thickBot="1" x14ac:dyDescent="0.3">
      <c r="B27" s="12" t="s">
        <v>21</v>
      </c>
      <c r="C27" s="12"/>
      <c r="D27" s="12"/>
      <c r="E27" s="12"/>
      <c r="F27" s="13">
        <f>(1+L18)^F23</f>
        <v>0.93457943925233644</v>
      </c>
      <c r="G27" s="14"/>
      <c r="H27" s="9">
        <f>(1+$L$18)^H23</f>
        <v>1</v>
      </c>
      <c r="I27" s="9">
        <f t="shared" ref="I27:L27" si="3">(1+$L$18)^I23</f>
        <v>1.07</v>
      </c>
      <c r="J27" s="9">
        <f t="shared" si="3"/>
        <v>1.1449</v>
      </c>
      <c r="K27" s="9">
        <f t="shared" si="3"/>
        <v>1.2250430000000001</v>
      </c>
      <c r="L27" s="9">
        <f t="shared" si="3"/>
        <v>1.31079601</v>
      </c>
      <c r="M27" s="3"/>
      <c r="N27" s="1"/>
      <c r="O27" s="1"/>
      <c r="P27" s="1"/>
      <c r="Q27" s="1"/>
      <c r="R27" s="1"/>
    </row>
    <row r="28" spans="2:18" ht="15.75" thickBot="1" x14ac:dyDescent="0.3">
      <c r="B28" s="12" t="s">
        <v>22</v>
      </c>
      <c r="C28" s="12"/>
      <c r="D28" s="12"/>
      <c r="E28" s="12"/>
      <c r="F28" s="35">
        <f>F26/F27</f>
        <v>-23616.847399999999</v>
      </c>
      <c r="G28" s="36"/>
      <c r="H28" s="37">
        <f t="shared" ref="H28:I28" si="4">H26/H27</f>
        <v>19960</v>
      </c>
      <c r="I28" s="38">
        <f t="shared" si="4"/>
        <v>18654.205607476633</v>
      </c>
      <c r="J28" s="35">
        <f t="shared" ref="J28" si="5">J26/J27</f>
        <v>17433.837016333302</v>
      </c>
      <c r="K28" s="36"/>
      <c r="L28" s="39">
        <f t="shared" ref="L28" si="6">L26/L27</f>
        <v>15227.388432468604</v>
      </c>
      <c r="M28" s="33"/>
      <c r="N28" s="1"/>
      <c r="O28" s="1"/>
      <c r="P28" s="1"/>
      <c r="Q28" s="1"/>
      <c r="R28" s="1"/>
    </row>
    <row r="29" spans="2:18" ht="15.75" thickBot="1" x14ac:dyDescent="0.3">
      <c r="B29" s="12" t="s">
        <v>23</v>
      </c>
      <c r="C29" s="12"/>
      <c r="D29" s="12"/>
      <c r="E29" s="34"/>
      <c r="F29" s="32"/>
      <c r="G29" s="11"/>
      <c r="H29" s="11"/>
      <c r="I29" s="11"/>
      <c r="J29" s="11"/>
      <c r="K29" s="11"/>
      <c r="L29" s="9">
        <f>SUM(F28:L28)</f>
        <v>47658.583656278541</v>
      </c>
      <c r="M29" s="3"/>
      <c r="N29" s="1"/>
      <c r="O29" s="1"/>
      <c r="P29" s="1"/>
      <c r="Q29" s="1"/>
      <c r="R29" s="1"/>
    </row>
    <row r="30" spans="2:18" ht="15.75" thickBot="1" x14ac:dyDescent="0.3">
      <c r="B30" s="12" t="s">
        <v>24</v>
      </c>
      <c r="C30" s="12"/>
      <c r="D30" s="12"/>
      <c r="E30" s="12"/>
      <c r="F30" s="40"/>
      <c r="G30" s="41"/>
      <c r="H30" s="41"/>
      <c r="I30" s="41"/>
      <c r="J30" s="41"/>
      <c r="K30" s="42"/>
      <c r="L30" s="43">
        <f>L29/SUM(F24+F24)</f>
        <v>1.0796251431979451</v>
      </c>
      <c r="M30" s="3"/>
      <c r="N30" s="1"/>
      <c r="O30" s="1"/>
      <c r="P30" s="1"/>
      <c r="Q30" s="1"/>
      <c r="R30" s="1"/>
    </row>
  </sheetData>
  <mergeCells count="42">
    <mergeCell ref="E6:E7"/>
    <mergeCell ref="K6:L6"/>
    <mergeCell ref="G7:I7"/>
    <mergeCell ref="K7:L7"/>
    <mergeCell ref="J28:K28"/>
    <mergeCell ref="N2:Q6"/>
    <mergeCell ref="K3:L3"/>
    <mergeCell ref="K4:L4"/>
    <mergeCell ref="G8:H8"/>
    <mergeCell ref="B10:E10"/>
    <mergeCell ref="F10:I11"/>
    <mergeCell ref="B11:C11"/>
    <mergeCell ref="D11:E11"/>
    <mergeCell ref="G3:H3"/>
    <mergeCell ref="G5:H5"/>
    <mergeCell ref="G4:H4"/>
    <mergeCell ref="K5:M5"/>
    <mergeCell ref="G2:I2"/>
    <mergeCell ref="K2:M2"/>
    <mergeCell ref="B5:D5"/>
    <mergeCell ref="B6:D7"/>
    <mergeCell ref="B18:E18"/>
    <mergeCell ref="H18:K18"/>
    <mergeCell ref="B19:E19"/>
    <mergeCell ref="H20:K20"/>
    <mergeCell ref="B22:E23"/>
    <mergeCell ref="F22:G22"/>
    <mergeCell ref="H22:L22"/>
    <mergeCell ref="F23:G23"/>
    <mergeCell ref="B30:E30"/>
    <mergeCell ref="F30:K30"/>
    <mergeCell ref="B24:E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  <mergeCell ref="B29:E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Dokumenti</dc:creator>
  <cp:lastModifiedBy>student</cp:lastModifiedBy>
  <dcterms:created xsi:type="dcterms:W3CDTF">2018-12-15T17:48:18Z</dcterms:created>
  <dcterms:modified xsi:type="dcterms:W3CDTF">2018-12-20T09:40:56Z</dcterms:modified>
</cp:coreProperties>
</file>