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repos\Muk3D_Sample_Datasets\Inpit\base\Simulation\Semi-automated\"/>
    </mc:Choice>
  </mc:AlternateContent>
  <xr:revisionPtr revIDLastSave="0" documentId="13_ncr:1_{35FF2B33-2A9F-4126-8D9C-256E608B2C93}" xr6:coauthVersionLast="47" xr6:coauthVersionMax="47" xr10:uidLastSave="{00000000-0000-0000-0000-000000000000}"/>
  <bookViews>
    <workbookView xWindow="31380" yWindow="2895" windowWidth="18030" windowHeight="23580" activeTab="1" xr2:uid="{E416329D-619F-4CC4-8CDE-4870A7805C69}"/>
  </bookViews>
  <sheets>
    <sheet name="Muk3D_Interface" sheetId="2" r:id="rId1"/>
    <sheet name="User interfa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L16" i="1"/>
  <c r="M16" i="1"/>
  <c r="N16" i="1"/>
  <c r="K17" i="1"/>
  <c r="L12" i="1" s="1"/>
  <c r="L5" i="2" s="1"/>
  <c r="L17" i="1"/>
  <c r="M12" i="1" s="1"/>
  <c r="M5" i="2" s="1"/>
  <c r="M17" i="1"/>
  <c r="N12" i="1" s="1"/>
  <c r="N5" i="2" s="1"/>
  <c r="N17" i="1"/>
  <c r="K18" i="1"/>
  <c r="L18" i="1"/>
  <c r="M18" i="1"/>
  <c r="N18" i="1"/>
  <c r="C16" i="1"/>
  <c r="D9" i="1" s="1"/>
  <c r="D6" i="2" s="1"/>
  <c r="D16" i="1"/>
  <c r="E9" i="1" s="1"/>
  <c r="E6" i="2" s="1"/>
  <c r="E16" i="1"/>
  <c r="F9" i="1" s="1"/>
  <c r="F6" i="2" s="1"/>
  <c r="F16" i="1"/>
  <c r="G9" i="1" s="1"/>
  <c r="G6" i="2" s="1"/>
  <c r="G16" i="1"/>
  <c r="H9" i="1" s="1"/>
  <c r="H6" i="2" s="1"/>
  <c r="H16" i="1"/>
  <c r="I9" i="1" s="1"/>
  <c r="I6" i="2" s="1"/>
  <c r="I16" i="1"/>
  <c r="J16" i="1"/>
  <c r="K9" i="1" s="1"/>
  <c r="K6" i="2" s="1"/>
  <c r="C17" i="1"/>
  <c r="D12" i="1" s="1"/>
  <c r="D5" i="2" s="1"/>
  <c r="D17" i="1"/>
  <c r="E12" i="1" s="1"/>
  <c r="E5" i="2" s="1"/>
  <c r="E17" i="1"/>
  <c r="F12" i="1" s="1"/>
  <c r="F5" i="2" s="1"/>
  <c r="F17" i="1"/>
  <c r="G12" i="1" s="1"/>
  <c r="G5" i="2" s="1"/>
  <c r="G17" i="1"/>
  <c r="H12" i="1" s="1"/>
  <c r="H5" i="2" s="1"/>
  <c r="H17" i="1"/>
  <c r="I12" i="1" s="1"/>
  <c r="I5" i="2" s="1"/>
  <c r="I17" i="1"/>
  <c r="J12" i="1" s="1"/>
  <c r="J5" i="2" s="1"/>
  <c r="J17" i="1"/>
  <c r="K12" i="1" s="1"/>
  <c r="K5" i="2" s="1"/>
  <c r="C18" i="1"/>
  <c r="D18" i="1"/>
  <c r="E18" i="1"/>
  <c r="F18" i="1"/>
  <c r="G18" i="1"/>
  <c r="H18" i="1"/>
  <c r="I18" i="1"/>
  <c r="J18" i="1"/>
  <c r="J9" i="1"/>
  <c r="J6" i="2" s="1"/>
  <c r="L9" i="1"/>
  <c r="L6" i="2" s="1"/>
  <c r="M9" i="1"/>
  <c r="M6" i="2" s="1"/>
  <c r="N9" i="1"/>
  <c r="N6" i="2" s="1"/>
  <c r="D11" i="1"/>
  <c r="E11" i="1" s="1"/>
  <c r="E7" i="2" s="1"/>
  <c r="D8" i="1"/>
  <c r="E8" i="1"/>
  <c r="E3" i="2" s="1"/>
  <c r="F8" i="1"/>
  <c r="G8" i="1"/>
  <c r="H8" i="1"/>
  <c r="I8" i="1"/>
  <c r="J8" i="1"/>
  <c r="K8" i="1"/>
  <c r="L8" i="1"/>
  <c r="M8" i="1"/>
  <c r="N8" i="1"/>
  <c r="C7" i="2"/>
  <c r="H2" i="2"/>
  <c r="I2" i="2"/>
  <c r="J2" i="2"/>
  <c r="K2" i="2"/>
  <c r="L2" i="2"/>
  <c r="M2" i="2"/>
  <c r="N2" i="2"/>
  <c r="E2" i="2"/>
  <c r="F2" i="2"/>
  <c r="G2" i="2"/>
  <c r="D3" i="2"/>
  <c r="D4" i="2"/>
  <c r="E4" i="2"/>
  <c r="F4" i="2"/>
  <c r="G4" i="2"/>
  <c r="C6" i="2"/>
  <c r="C5" i="2"/>
  <c r="C4" i="2"/>
  <c r="C2" i="2"/>
  <c r="E4" i="1"/>
  <c r="F4" i="1"/>
  <c r="G4" i="1"/>
  <c r="H4" i="1"/>
  <c r="I4" i="1"/>
  <c r="J4" i="1" s="1"/>
  <c r="K4" i="1" s="1"/>
  <c r="L4" i="1" s="1"/>
  <c r="M4" i="1" s="1"/>
  <c r="N4" i="1" s="1"/>
  <c r="E5" i="1"/>
  <c r="F5" i="1"/>
  <c r="G5" i="1"/>
  <c r="H5" i="1"/>
  <c r="I5" i="1" s="1"/>
  <c r="J5" i="1" s="1"/>
  <c r="K5" i="1" s="1"/>
  <c r="L5" i="1" s="1"/>
  <c r="M5" i="1" s="1"/>
  <c r="N5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N4" i="2" s="1"/>
  <c r="D7" i="2"/>
  <c r="D10" i="1"/>
  <c r="D5" i="1"/>
  <c r="D4" i="1"/>
  <c r="C13" i="1"/>
  <c r="D3" i="1" s="1"/>
  <c r="D13" i="1" s="1"/>
  <c r="E3" i="1" s="1"/>
  <c r="E13" i="1" s="1"/>
  <c r="F3" i="1" s="1"/>
  <c r="F13" i="1" s="1"/>
  <c r="G3" i="1" s="1"/>
  <c r="G13" i="1" s="1"/>
  <c r="H3" i="1" s="1"/>
  <c r="H13" i="1" s="1"/>
  <c r="I3" i="1" s="1"/>
  <c r="I13" i="1" s="1"/>
  <c r="J3" i="1" s="1"/>
  <c r="J13" i="1" s="1"/>
  <c r="K3" i="1" s="1"/>
  <c r="K13" i="1" s="1"/>
  <c r="L3" i="1" s="1"/>
  <c r="L13" i="1" s="1"/>
  <c r="M3" i="1" s="1"/>
  <c r="M13" i="1" s="1"/>
  <c r="N3" i="1" s="1"/>
  <c r="N13" i="1" s="1"/>
  <c r="C8" i="1"/>
  <c r="F3" i="2" l="1"/>
  <c r="G3" i="2"/>
  <c r="F11" i="1"/>
  <c r="K4" i="2"/>
  <c r="M4" i="2"/>
  <c r="L4" i="2"/>
  <c r="J4" i="2"/>
  <c r="C3" i="2"/>
  <c r="I4" i="2"/>
  <c r="H4" i="2"/>
  <c r="F7" i="2" l="1"/>
  <c r="G11" i="1"/>
  <c r="H3" i="2"/>
  <c r="H11" i="1" l="1"/>
  <c r="G7" i="2"/>
  <c r="I3" i="2"/>
  <c r="J3" i="2" l="1"/>
  <c r="I11" i="1"/>
  <c r="H7" i="2"/>
  <c r="J11" i="1" l="1"/>
  <c r="I7" i="2"/>
  <c r="K3" i="2"/>
  <c r="L3" i="2" l="1"/>
  <c r="K11" i="1"/>
  <c r="J7" i="2"/>
  <c r="L11" i="1" l="1"/>
  <c r="K7" i="2"/>
  <c r="M3" i="2"/>
  <c r="N3" i="2"/>
  <c r="M11" i="1" l="1"/>
  <c r="L7" i="2"/>
  <c r="N11" i="1" l="1"/>
  <c r="N7" i="2" s="1"/>
  <c r="M7" i="2"/>
</calcChain>
</file>

<file path=xl/sharedStrings.xml><?xml version="1.0" encoding="utf-8"?>
<sst xmlns="http://schemas.openxmlformats.org/spreadsheetml/2006/main" count="39" uniqueCount="32">
  <si>
    <t>Input data</t>
  </si>
  <si>
    <t>Timestep</t>
  </si>
  <si>
    <t>Discharge_line</t>
  </si>
  <si>
    <t>Deposition_volume</t>
  </si>
  <si>
    <t>Pond_volume</t>
  </si>
  <si>
    <t>Pond_z</t>
  </si>
  <si>
    <t>Disch_z</t>
  </si>
  <si>
    <t>Output data</t>
  </si>
  <si>
    <t>Pond_elevation</t>
  </si>
  <si>
    <t>Beach_elevation</t>
  </si>
  <si>
    <t>Run start date</t>
  </si>
  <si>
    <t>Number of days</t>
  </si>
  <si>
    <t>Daily production</t>
  </si>
  <si>
    <t>Dry density</t>
  </si>
  <si>
    <t>Placed tailings volume</t>
  </si>
  <si>
    <t>Tailings elevation guess</t>
  </si>
  <si>
    <t>Pond elevation guess</t>
  </si>
  <si>
    <t>Target pond volume</t>
  </si>
  <si>
    <t>tpd</t>
  </si>
  <si>
    <t>t/m3</t>
  </si>
  <si>
    <t>m3</t>
  </si>
  <si>
    <t>m</t>
  </si>
  <si>
    <t>Preferred distance from pump to beach</t>
  </si>
  <si>
    <t>Results</t>
  </si>
  <si>
    <t>Inputs</t>
  </si>
  <si>
    <t>Beach elevation</t>
  </si>
  <si>
    <t>Pond elevation</t>
  </si>
  <si>
    <t>Approx distance to tailings beach</t>
  </si>
  <si>
    <t>Min distance from pump BAW</t>
  </si>
  <si>
    <t>Discharge location</t>
  </si>
  <si>
    <t>End date</t>
  </si>
  <si>
    <t>Min _pond_radius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</si>
</sst>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13">
    <xf numFmtId="0" fontId="0" fillId="0" borderId="0" xfId="0"/>
    <xf numFmtId="0" fontId="5" fillId="4" borderId="0" xfId="0" applyFont="1" applyFill="1"/>
    <xf numFmtId="14" fontId="2" fillId="2" borderId="2" xfId="2" applyNumberFormat="1"/>
    <xf numFmtId="14" fontId="4" fillId="3" borderId="2" xfId="3" applyNumberFormat="1" applyFont="1"/>
    <xf numFmtId="0" fontId="2" fillId="2" borderId="2" xfId="2"/>
    <xf numFmtId="0" fontId="4" fillId="3" borderId="2" xfId="3" applyFont="1"/>
    <xf numFmtId="164" fontId="0" fillId="0" borderId="0" xfId="0" applyNumberFormat="1"/>
    <xf numFmtId="3" fontId="4" fillId="3" borderId="2" xfId="3" applyNumberFormat="1" applyFont="1"/>
    <xf numFmtId="0" fontId="1" fillId="0" borderId="1" xfId="1"/>
    <xf numFmtId="164" fontId="4" fillId="3" borderId="2" xfId="3" applyNumberFormat="1" applyFont="1"/>
    <xf numFmtId="0" fontId="0" fillId="0" borderId="0" xfId="0" applyAlignment="1">
      <alignment textRotation="90"/>
    </xf>
    <xf numFmtId="0" fontId="0" fillId="0" borderId="0" xfId="0"/>
    <xf numFmtId="0" fontId="0" fillId="0" borderId="0" xfId="0" applyAlignment="1">
      <alignment horizontal="center" textRotation="90"/>
    </xf>
  </cellXfs>
  <cellStyles count="4">
    <cellStyle name="Calculation" xfId="3" builtinId="22"/>
    <cellStyle name="Heading 1" xfId="1" builtinId="16"/>
    <cellStyle name="Input" xfId="2" builtinId="20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D7F0-E345-4DB3-A043-CD47215B1125}">
  <dimension ref="A1:N10"/>
  <sheetViews>
    <sheetView workbookViewId="0">
      <selection activeCell="N13" sqref="N13"/>
    </sheetView>
  </sheetViews>
  <sheetFormatPr defaultRowHeight="15" x14ac:dyDescent="0.25"/>
  <cols>
    <col min="1" max="1" width="3.7109375" bestFit="1" customWidth="1"/>
    <col min="2" max="2" width="18.140625" bestFit="1" customWidth="1"/>
  </cols>
  <sheetData>
    <row r="1" spans="1:14" x14ac:dyDescent="0.25">
      <c r="A1" s="10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5">
      <c r="A2" s="11"/>
      <c r="B2" t="s">
        <v>2</v>
      </c>
      <c r="C2">
        <f>'User interface'!C6</f>
        <v>4</v>
      </c>
      <c r="D2">
        <v>3</v>
      </c>
      <c r="E2">
        <f>'User interface'!E6</f>
        <v>4</v>
      </c>
      <c r="F2">
        <f>'User interface'!F6</f>
        <v>2</v>
      </c>
      <c r="G2">
        <f>'User interface'!G6</f>
        <v>3</v>
      </c>
      <c r="H2">
        <f>'User interface'!H6</f>
        <v>4</v>
      </c>
      <c r="I2">
        <f>'User interface'!I6</f>
        <v>2</v>
      </c>
      <c r="J2">
        <f>'User interface'!J6</f>
        <v>3</v>
      </c>
      <c r="K2">
        <f>'User interface'!K6</f>
        <v>4</v>
      </c>
      <c r="L2">
        <f>'User interface'!L6</f>
        <v>2</v>
      </c>
      <c r="M2">
        <f>'User interface'!M6</f>
        <v>4</v>
      </c>
      <c r="N2">
        <f>'User interface'!N6</f>
        <v>2</v>
      </c>
    </row>
    <row r="3" spans="1:14" x14ac:dyDescent="0.25">
      <c r="A3" s="11"/>
      <c r="B3" t="s">
        <v>3</v>
      </c>
      <c r="C3">
        <f>'User interface'!C8</f>
        <v>430769.23076923075</v>
      </c>
      <c r="D3">
        <f>'User interface'!D8</f>
        <v>301538.4615384615</v>
      </c>
      <c r="E3">
        <f>'User interface'!E8</f>
        <v>161538.46153846153</v>
      </c>
      <c r="F3">
        <f>'User interface'!F8</f>
        <v>64615.38461538461</v>
      </c>
      <c r="G3">
        <f>'User interface'!G8</f>
        <v>107692.30769230769</v>
      </c>
      <c r="H3">
        <f>'User interface'!H8</f>
        <v>107692.30769230769</v>
      </c>
      <c r="I3">
        <f>'User interface'!I8</f>
        <v>80769.230769230766</v>
      </c>
      <c r="J3">
        <f>'User interface'!J8</f>
        <v>107692.30769230769</v>
      </c>
      <c r="K3">
        <f>'User interface'!K8</f>
        <v>91538.461538461532</v>
      </c>
      <c r="L3">
        <f>'User interface'!L8</f>
        <v>107692.30769230769</v>
      </c>
      <c r="M3">
        <f>'User interface'!M8</f>
        <v>102307.6923076923</v>
      </c>
      <c r="N3">
        <f>'User interface'!N8</f>
        <v>96923.076923076922</v>
      </c>
    </row>
    <row r="4" spans="1:14" x14ac:dyDescent="0.25">
      <c r="A4" s="11"/>
      <c r="B4" t="s">
        <v>4</v>
      </c>
      <c r="C4">
        <f>'User interface'!C10</f>
        <v>60000</v>
      </c>
      <c r="D4">
        <f>'User interface'!D10</f>
        <v>60000</v>
      </c>
      <c r="E4">
        <f>'User interface'!E10</f>
        <v>60000</v>
      </c>
      <c r="F4">
        <f>'User interface'!F10</f>
        <v>60000</v>
      </c>
      <c r="G4">
        <f>'User interface'!G10</f>
        <v>60000</v>
      </c>
      <c r="H4">
        <f>'User interface'!H10</f>
        <v>60000</v>
      </c>
      <c r="I4">
        <f>'User interface'!I10</f>
        <v>60000</v>
      </c>
      <c r="J4">
        <f>'User interface'!J10</f>
        <v>60000</v>
      </c>
      <c r="K4">
        <f>'User interface'!K10</f>
        <v>60000</v>
      </c>
      <c r="L4">
        <f>'User interface'!L10</f>
        <v>60000</v>
      </c>
      <c r="M4">
        <f>'User interface'!M10</f>
        <v>60000</v>
      </c>
      <c r="N4">
        <f>'User interface'!N10</f>
        <v>60000</v>
      </c>
    </row>
    <row r="5" spans="1:14" x14ac:dyDescent="0.25">
      <c r="A5" s="11"/>
      <c r="B5" t="s">
        <v>5</v>
      </c>
      <c r="C5" s="1">
        <f>'User interface'!C12</f>
        <v>936</v>
      </c>
      <c r="D5" s="1">
        <f>'User interface'!D12</f>
        <v>938.86574166715502</v>
      </c>
      <c r="E5" s="1">
        <f>'User interface'!E12</f>
        <v>942.36574166715502</v>
      </c>
      <c r="F5" s="1">
        <f>'User interface'!F12</f>
        <v>943.11574166715502</v>
      </c>
      <c r="G5" s="1">
        <f>'User interface'!G12</f>
        <v>944.18576920292401</v>
      </c>
      <c r="H5" s="1">
        <f>'User interface'!H12</f>
        <v>945.23613233168658</v>
      </c>
      <c r="I5" s="1">
        <f>'User interface'!I12</f>
        <v>945.6293696065643</v>
      </c>
      <c r="J5" s="1">
        <f>'User interface'!J12</f>
        <v>946.7543696065643</v>
      </c>
      <c r="K5" s="1">
        <f>'User interface'!K12</f>
        <v>947.7543696065643</v>
      </c>
      <c r="L5" s="1">
        <f>'User interface'!L12</f>
        <v>948.12354308279998</v>
      </c>
      <c r="M5" s="1">
        <f>'User interface'!M12</f>
        <v>949.28550718183385</v>
      </c>
      <c r="N5" s="1">
        <f>'User interface'!N12</f>
        <v>949.91050718183385</v>
      </c>
    </row>
    <row r="6" spans="1:14" x14ac:dyDescent="0.25">
      <c r="A6" s="11"/>
      <c r="B6" t="s">
        <v>6</v>
      </c>
      <c r="C6">
        <f>'User interface'!C9</f>
        <v>935</v>
      </c>
      <c r="D6">
        <f>'User interface'!D9</f>
        <v>943.05787449779427</v>
      </c>
      <c r="E6">
        <f>'User interface'!E9</f>
        <v>944.24357416597684</v>
      </c>
      <c r="F6">
        <f>'User interface'!F9</f>
        <v>947.09410876632683</v>
      </c>
      <c r="G6">
        <f>'User interface'!G9</f>
        <v>944.82048097164079</v>
      </c>
      <c r="H6">
        <f>'User interface'!H9</f>
        <v>946.82261473866674</v>
      </c>
      <c r="I6">
        <f>'User interface'!I9</f>
        <v>949.29027739449896</v>
      </c>
      <c r="J6">
        <f>'User interface'!J9</f>
        <v>947.8028928558067</v>
      </c>
      <c r="K6">
        <f>'User interface'!K9</f>
        <v>949.31427158096085</v>
      </c>
      <c r="L6">
        <f>'User interface'!L9</f>
        <v>951.34772702991324</v>
      </c>
      <c r="M6">
        <f>'User interface'!M9</f>
        <v>950.82725728261505</v>
      </c>
      <c r="N6">
        <f>'User interface'!N9</f>
        <v>952.9582794302039</v>
      </c>
    </row>
    <row r="7" spans="1:14" x14ac:dyDescent="0.25">
      <c r="B7" t="s">
        <v>31</v>
      </c>
      <c r="C7">
        <f>'User interface'!C11</f>
        <v>100</v>
      </c>
      <c r="D7">
        <f>'User interface'!D11</f>
        <v>100</v>
      </c>
      <c r="E7">
        <f>'User interface'!E11</f>
        <v>100</v>
      </c>
      <c r="F7">
        <f>'User interface'!F11</f>
        <v>100</v>
      </c>
      <c r="G7">
        <f>'User interface'!G11</f>
        <v>100</v>
      </c>
      <c r="H7">
        <f>'User interface'!H11</f>
        <v>100</v>
      </c>
      <c r="I7">
        <f>'User interface'!I11</f>
        <v>100</v>
      </c>
      <c r="J7">
        <f>'User interface'!J11</f>
        <v>100</v>
      </c>
      <c r="K7">
        <f>'User interface'!K11</f>
        <v>100</v>
      </c>
      <c r="L7">
        <f>'User interface'!L11</f>
        <v>100</v>
      </c>
      <c r="M7">
        <f>'User interface'!M11</f>
        <v>100</v>
      </c>
      <c r="N7">
        <f>'User interface'!N11</f>
        <v>100</v>
      </c>
    </row>
    <row r="8" spans="1:14" ht="15" customHeight="1" x14ac:dyDescent="0.25">
      <c r="A8" s="12" t="s">
        <v>7</v>
      </c>
      <c r="B8" t="s">
        <v>8</v>
      </c>
      <c r="C8">
        <v>936.86574166715502</v>
      </c>
      <c r="D8">
        <v>940.36574166715502</v>
      </c>
      <c r="E8">
        <v>941.11574166715502</v>
      </c>
      <c r="F8">
        <v>942.18576920292401</v>
      </c>
      <c r="G8">
        <v>943.23613233168658</v>
      </c>
      <c r="H8">
        <v>943.6293696065643</v>
      </c>
      <c r="I8">
        <v>944.7543696065643</v>
      </c>
      <c r="J8">
        <v>945.7543696065643</v>
      </c>
      <c r="K8">
        <v>946.12354308279998</v>
      </c>
      <c r="L8">
        <v>947.28550718183385</v>
      </c>
      <c r="M8">
        <v>947.91050718183385</v>
      </c>
      <c r="N8">
        <v>948.78550718183385</v>
      </c>
    </row>
    <row r="9" spans="1:14" x14ac:dyDescent="0.25">
      <c r="A9" s="12"/>
      <c r="B9" t="s">
        <v>9</v>
      </c>
      <c r="C9">
        <v>941.05787449779427</v>
      </c>
      <c r="D9">
        <v>942.24357416597684</v>
      </c>
      <c r="E9">
        <v>945.09410876632683</v>
      </c>
      <c r="F9">
        <v>942.82048097164079</v>
      </c>
      <c r="G9">
        <v>944.82261473866674</v>
      </c>
      <c r="H9">
        <v>947.29027739449896</v>
      </c>
      <c r="I9">
        <v>945.8028928558067</v>
      </c>
      <c r="J9">
        <v>947.31427158096085</v>
      </c>
      <c r="K9">
        <v>949.34772702991324</v>
      </c>
      <c r="L9">
        <v>948.82725728261505</v>
      </c>
      <c r="M9">
        <v>950.9582794302039</v>
      </c>
      <c r="N9">
        <v>950.60323031744861</v>
      </c>
    </row>
    <row r="10" spans="1:14" x14ac:dyDescent="0.25">
      <c r="A10" s="12"/>
      <c r="B10" t="s">
        <v>28</v>
      </c>
      <c r="C10">
        <v>136.53871145794318</v>
      </c>
      <c r="D10">
        <v>100.25565690165527</v>
      </c>
      <c r="E10">
        <v>105.44704298378764</v>
      </c>
      <c r="F10">
        <v>112.74636418537393</v>
      </c>
      <c r="G10">
        <v>111.0093339156995</v>
      </c>
      <c r="H10">
        <v>102.27268955269484</v>
      </c>
      <c r="I10">
        <v>114.72520582651534</v>
      </c>
      <c r="J10">
        <v>109.77938613203534</v>
      </c>
      <c r="K10">
        <v>111.81566839488782</v>
      </c>
      <c r="L10">
        <v>108.3682630133018</v>
      </c>
      <c r="M10">
        <v>104.28710424545658</v>
      </c>
      <c r="N10">
        <v>105.89515014297741</v>
      </c>
    </row>
  </sheetData>
  <mergeCells count="2">
    <mergeCell ref="A1:A6"/>
    <mergeCell ref="A8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BDC9-FD50-46C6-8A0D-755FDEB83E32}">
  <dimension ref="A1:N18"/>
  <sheetViews>
    <sheetView tabSelected="1" workbookViewId="0">
      <selection activeCell="A22" sqref="A22"/>
    </sheetView>
  </sheetViews>
  <sheetFormatPr defaultRowHeight="15" x14ac:dyDescent="0.25"/>
  <cols>
    <col min="1" max="1" width="36" bestFit="1" customWidth="1"/>
    <col min="2" max="2" width="5" bestFit="1" customWidth="1"/>
    <col min="3" max="3" width="12" bestFit="1" customWidth="1"/>
    <col min="4" max="4" width="10.5703125" bestFit="1" customWidth="1"/>
    <col min="5" max="14" width="10.42578125" bestFit="1" customWidth="1"/>
  </cols>
  <sheetData>
    <row r="1" spans="1:14" ht="20.25" thickBot="1" x14ac:dyDescent="0.35">
      <c r="A1" s="8" t="s">
        <v>24</v>
      </c>
    </row>
    <row r="2" spans="1:14" ht="15.75" thickTop="1" x14ac:dyDescent="0.25">
      <c r="A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4" x14ac:dyDescent="0.25">
      <c r="A3" t="s">
        <v>10</v>
      </c>
      <c r="C3" s="2">
        <v>45658</v>
      </c>
      <c r="D3" s="3">
        <f>C13</f>
        <v>45738</v>
      </c>
      <c r="E3" s="3">
        <f t="shared" ref="E3:N3" si="0">D13</f>
        <v>45794</v>
      </c>
      <c r="F3" s="3">
        <f t="shared" si="0"/>
        <v>45824</v>
      </c>
      <c r="G3" s="3">
        <f t="shared" si="0"/>
        <v>45836</v>
      </c>
      <c r="H3" s="3">
        <f t="shared" si="0"/>
        <v>45856</v>
      </c>
      <c r="I3" s="3">
        <f t="shared" si="0"/>
        <v>45876</v>
      </c>
      <c r="J3" s="3">
        <f t="shared" si="0"/>
        <v>45891</v>
      </c>
      <c r="K3" s="3">
        <f t="shared" si="0"/>
        <v>45911</v>
      </c>
      <c r="L3" s="3">
        <f t="shared" si="0"/>
        <v>45928</v>
      </c>
      <c r="M3" s="3">
        <f t="shared" si="0"/>
        <v>45948</v>
      </c>
      <c r="N3" s="3">
        <f t="shared" si="0"/>
        <v>45967</v>
      </c>
    </row>
    <row r="4" spans="1:14" x14ac:dyDescent="0.25">
      <c r="A4" t="s">
        <v>12</v>
      </c>
      <c r="B4" t="s">
        <v>18</v>
      </c>
      <c r="C4" s="4">
        <v>7000</v>
      </c>
      <c r="D4" s="5">
        <f>C4</f>
        <v>7000</v>
      </c>
      <c r="E4" s="5">
        <f t="shared" ref="E4:N4" si="1">D4</f>
        <v>7000</v>
      </c>
      <c r="F4" s="5">
        <f t="shared" si="1"/>
        <v>7000</v>
      </c>
      <c r="G4" s="5">
        <f t="shared" si="1"/>
        <v>7000</v>
      </c>
      <c r="H4" s="5">
        <f t="shared" si="1"/>
        <v>7000</v>
      </c>
      <c r="I4" s="5">
        <f t="shared" si="1"/>
        <v>7000</v>
      </c>
      <c r="J4" s="5">
        <f t="shared" si="1"/>
        <v>7000</v>
      </c>
      <c r="K4" s="5">
        <f t="shared" si="1"/>
        <v>7000</v>
      </c>
      <c r="L4" s="5">
        <f t="shared" si="1"/>
        <v>7000</v>
      </c>
      <c r="M4" s="5">
        <f t="shared" si="1"/>
        <v>7000</v>
      </c>
      <c r="N4" s="5">
        <f t="shared" si="1"/>
        <v>7000</v>
      </c>
    </row>
    <row r="5" spans="1:14" x14ac:dyDescent="0.25">
      <c r="A5" t="s">
        <v>13</v>
      </c>
      <c r="B5" t="s">
        <v>19</v>
      </c>
      <c r="C5" s="4">
        <v>1.3</v>
      </c>
      <c r="D5" s="5">
        <f>C5</f>
        <v>1.3</v>
      </c>
      <c r="E5" s="5">
        <f t="shared" ref="E5:N5" si="2">D5</f>
        <v>1.3</v>
      </c>
      <c r="F5" s="5">
        <f t="shared" si="2"/>
        <v>1.3</v>
      </c>
      <c r="G5" s="5">
        <f t="shared" si="2"/>
        <v>1.3</v>
      </c>
      <c r="H5" s="5">
        <f t="shared" si="2"/>
        <v>1.3</v>
      </c>
      <c r="I5" s="5">
        <f t="shared" si="2"/>
        <v>1.3</v>
      </c>
      <c r="J5" s="5">
        <f t="shared" si="2"/>
        <v>1.3</v>
      </c>
      <c r="K5" s="5">
        <f t="shared" si="2"/>
        <v>1.3</v>
      </c>
      <c r="L5" s="5">
        <f t="shared" si="2"/>
        <v>1.3</v>
      </c>
      <c r="M5" s="5">
        <f t="shared" si="2"/>
        <v>1.3</v>
      </c>
      <c r="N5" s="5">
        <f t="shared" si="2"/>
        <v>1.3</v>
      </c>
    </row>
    <row r="6" spans="1:14" x14ac:dyDescent="0.25">
      <c r="A6" t="s">
        <v>29</v>
      </c>
      <c r="C6" s="4">
        <v>4</v>
      </c>
      <c r="D6" s="4">
        <v>3</v>
      </c>
      <c r="E6" s="4">
        <v>4</v>
      </c>
      <c r="F6" s="4">
        <v>2</v>
      </c>
      <c r="G6" s="4">
        <v>3</v>
      </c>
      <c r="H6" s="4">
        <v>4</v>
      </c>
      <c r="I6" s="4">
        <v>2</v>
      </c>
      <c r="J6" s="4">
        <v>3</v>
      </c>
      <c r="K6" s="4">
        <v>4</v>
      </c>
      <c r="L6" s="4">
        <v>2</v>
      </c>
      <c r="M6" s="4">
        <v>4</v>
      </c>
      <c r="N6" s="4">
        <v>2</v>
      </c>
    </row>
    <row r="7" spans="1:14" x14ac:dyDescent="0.25">
      <c r="A7" t="s">
        <v>11</v>
      </c>
      <c r="C7" s="4">
        <v>80</v>
      </c>
      <c r="D7" s="4">
        <v>56</v>
      </c>
      <c r="E7" s="4">
        <v>30</v>
      </c>
      <c r="F7" s="4">
        <v>12</v>
      </c>
      <c r="G7" s="4">
        <v>20</v>
      </c>
      <c r="H7" s="4">
        <v>20</v>
      </c>
      <c r="I7" s="4">
        <v>15</v>
      </c>
      <c r="J7" s="4">
        <v>20</v>
      </c>
      <c r="K7" s="4">
        <v>17</v>
      </c>
      <c r="L7" s="4">
        <v>20</v>
      </c>
      <c r="M7" s="4">
        <v>19</v>
      </c>
      <c r="N7" s="4">
        <v>18</v>
      </c>
    </row>
    <row r="8" spans="1:14" x14ac:dyDescent="0.25">
      <c r="A8" t="s">
        <v>14</v>
      </c>
      <c r="B8" t="s">
        <v>20</v>
      </c>
      <c r="C8" s="7">
        <f>C7*C4/C5</f>
        <v>430769.23076923075</v>
      </c>
      <c r="D8" s="7">
        <f t="shared" ref="D8:N8" si="3">D7*D4/D5</f>
        <v>301538.4615384615</v>
      </c>
      <c r="E8" s="7">
        <f t="shared" si="3"/>
        <v>161538.46153846153</v>
      </c>
      <c r="F8" s="7">
        <f t="shared" si="3"/>
        <v>64615.38461538461</v>
      </c>
      <c r="G8" s="7">
        <f t="shared" si="3"/>
        <v>107692.30769230769</v>
      </c>
      <c r="H8" s="7">
        <f t="shared" si="3"/>
        <v>107692.30769230769</v>
      </c>
      <c r="I8" s="7">
        <f t="shared" si="3"/>
        <v>80769.230769230766</v>
      </c>
      <c r="J8" s="7">
        <f t="shared" si="3"/>
        <v>107692.30769230769</v>
      </c>
      <c r="K8" s="7">
        <f t="shared" si="3"/>
        <v>91538.461538461532</v>
      </c>
      <c r="L8" s="7">
        <f t="shared" si="3"/>
        <v>107692.30769230769</v>
      </c>
      <c r="M8" s="7">
        <f t="shared" si="3"/>
        <v>102307.6923076923</v>
      </c>
      <c r="N8" s="7">
        <f t="shared" si="3"/>
        <v>96923.076923076922</v>
      </c>
    </row>
    <row r="9" spans="1:14" x14ac:dyDescent="0.25">
      <c r="A9" t="s">
        <v>15</v>
      </c>
      <c r="B9" t="s">
        <v>21</v>
      </c>
      <c r="C9" s="4">
        <v>935</v>
      </c>
      <c r="D9" s="9">
        <f>C16+2</f>
        <v>943.05787449779427</v>
      </c>
      <c r="E9" s="9">
        <f t="shared" ref="E9:N9" si="4">D16+2</f>
        <v>944.24357416597684</v>
      </c>
      <c r="F9" s="9">
        <f t="shared" si="4"/>
        <v>947.09410876632683</v>
      </c>
      <c r="G9" s="9">
        <f t="shared" si="4"/>
        <v>944.82048097164079</v>
      </c>
      <c r="H9" s="9">
        <f t="shared" si="4"/>
        <v>946.82261473866674</v>
      </c>
      <c r="I9" s="9">
        <f t="shared" si="4"/>
        <v>949.29027739449896</v>
      </c>
      <c r="J9" s="9">
        <f t="shared" si="4"/>
        <v>947.8028928558067</v>
      </c>
      <c r="K9" s="9">
        <f t="shared" si="4"/>
        <v>949.31427158096085</v>
      </c>
      <c r="L9" s="9">
        <f t="shared" si="4"/>
        <v>951.34772702991324</v>
      </c>
      <c r="M9" s="9">
        <f t="shared" si="4"/>
        <v>950.82725728261505</v>
      </c>
      <c r="N9" s="9">
        <f t="shared" si="4"/>
        <v>952.9582794302039</v>
      </c>
    </row>
    <row r="10" spans="1:14" x14ac:dyDescent="0.25">
      <c r="A10" t="s">
        <v>17</v>
      </c>
      <c r="B10" t="s">
        <v>20</v>
      </c>
      <c r="C10" s="4">
        <v>60000</v>
      </c>
      <c r="D10" s="5">
        <f>C10</f>
        <v>60000</v>
      </c>
      <c r="E10" s="5">
        <f t="shared" ref="E10:N10" si="5">D10</f>
        <v>60000</v>
      </c>
      <c r="F10" s="5">
        <f t="shared" si="5"/>
        <v>60000</v>
      </c>
      <c r="G10" s="5">
        <f t="shared" si="5"/>
        <v>60000</v>
      </c>
      <c r="H10" s="5">
        <f t="shared" si="5"/>
        <v>60000</v>
      </c>
      <c r="I10" s="5">
        <f t="shared" si="5"/>
        <v>60000</v>
      </c>
      <c r="J10" s="5">
        <f t="shared" si="5"/>
        <v>60000</v>
      </c>
      <c r="K10" s="5">
        <f t="shared" si="5"/>
        <v>60000</v>
      </c>
      <c r="L10" s="5">
        <f t="shared" si="5"/>
        <v>60000</v>
      </c>
      <c r="M10" s="5">
        <f t="shared" si="5"/>
        <v>60000</v>
      </c>
      <c r="N10" s="5">
        <f t="shared" si="5"/>
        <v>60000</v>
      </c>
    </row>
    <row r="11" spans="1:14" x14ac:dyDescent="0.25">
      <c r="A11" t="s">
        <v>22</v>
      </c>
      <c r="B11" t="s">
        <v>21</v>
      </c>
      <c r="C11" s="4">
        <v>100</v>
      </c>
      <c r="D11" s="5">
        <f>C11</f>
        <v>100</v>
      </c>
      <c r="E11" s="5">
        <f t="shared" ref="E11:N11" si="6">D11</f>
        <v>100</v>
      </c>
      <c r="F11" s="5">
        <f t="shared" si="6"/>
        <v>100</v>
      </c>
      <c r="G11" s="5">
        <f t="shared" si="6"/>
        <v>100</v>
      </c>
      <c r="H11" s="5">
        <f t="shared" si="6"/>
        <v>100</v>
      </c>
      <c r="I11" s="5">
        <f t="shared" si="6"/>
        <v>100</v>
      </c>
      <c r="J11" s="5">
        <f t="shared" si="6"/>
        <v>100</v>
      </c>
      <c r="K11" s="5">
        <f t="shared" si="6"/>
        <v>100</v>
      </c>
      <c r="L11" s="5">
        <f t="shared" si="6"/>
        <v>100</v>
      </c>
      <c r="M11" s="5">
        <f t="shared" si="6"/>
        <v>100</v>
      </c>
      <c r="N11" s="5">
        <f t="shared" si="6"/>
        <v>100</v>
      </c>
    </row>
    <row r="12" spans="1:14" x14ac:dyDescent="0.25">
      <c r="A12" t="s">
        <v>16</v>
      </c>
      <c r="B12" t="s">
        <v>21</v>
      </c>
      <c r="C12" s="4">
        <v>936</v>
      </c>
      <c r="D12" s="9">
        <f>C17+2</f>
        <v>938.86574166715502</v>
      </c>
      <c r="E12" s="9">
        <f t="shared" ref="E12:N12" si="7">D17+2</f>
        <v>942.36574166715502</v>
      </c>
      <c r="F12" s="9">
        <f t="shared" si="7"/>
        <v>943.11574166715502</v>
      </c>
      <c r="G12" s="9">
        <f t="shared" si="7"/>
        <v>944.18576920292401</v>
      </c>
      <c r="H12" s="9">
        <f t="shared" si="7"/>
        <v>945.23613233168658</v>
      </c>
      <c r="I12" s="9">
        <f t="shared" si="7"/>
        <v>945.6293696065643</v>
      </c>
      <c r="J12" s="9">
        <f t="shared" si="7"/>
        <v>946.7543696065643</v>
      </c>
      <c r="K12" s="9">
        <f t="shared" si="7"/>
        <v>947.7543696065643</v>
      </c>
      <c r="L12" s="9">
        <f t="shared" si="7"/>
        <v>948.12354308279998</v>
      </c>
      <c r="M12" s="9">
        <f t="shared" si="7"/>
        <v>949.28550718183385</v>
      </c>
      <c r="N12" s="9">
        <f t="shared" si="7"/>
        <v>949.91050718183385</v>
      </c>
    </row>
    <row r="13" spans="1:14" x14ac:dyDescent="0.25">
      <c r="A13" t="s">
        <v>30</v>
      </c>
      <c r="C13" s="3">
        <f t="shared" ref="C13:N13" si="8">C3+C7</f>
        <v>45738</v>
      </c>
      <c r="D13" s="3">
        <f t="shared" si="8"/>
        <v>45794</v>
      </c>
      <c r="E13" s="3">
        <f t="shared" si="8"/>
        <v>45824</v>
      </c>
      <c r="F13" s="3">
        <f t="shared" si="8"/>
        <v>45836</v>
      </c>
      <c r="G13" s="3">
        <f t="shared" si="8"/>
        <v>45856</v>
      </c>
      <c r="H13" s="3">
        <f t="shared" si="8"/>
        <v>45876</v>
      </c>
      <c r="I13" s="3">
        <f t="shared" si="8"/>
        <v>45891</v>
      </c>
      <c r="J13" s="3">
        <f t="shared" si="8"/>
        <v>45911</v>
      </c>
      <c r="K13" s="3">
        <f t="shared" si="8"/>
        <v>45928</v>
      </c>
      <c r="L13" s="3">
        <f t="shared" si="8"/>
        <v>45948</v>
      </c>
      <c r="M13" s="3">
        <f t="shared" si="8"/>
        <v>45967</v>
      </c>
      <c r="N13" s="3">
        <f t="shared" si="8"/>
        <v>45985</v>
      </c>
    </row>
    <row r="15" spans="1:14" ht="20.25" thickBot="1" x14ac:dyDescent="0.35">
      <c r="A15" s="8" t="s">
        <v>23</v>
      </c>
    </row>
    <row r="16" spans="1:14" ht="15.75" thickTop="1" x14ac:dyDescent="0.25">
      <c r="A16" t="s">
        <v>25</v>
      </c>
      <c r="B16" t="s">
        <v>21</v>
      </c>
      <c r="C16" s="6">
        <f>Muk3D_Interface!C9</f>
        <v>941.05787449779427</v>
      </c>
      <c r="D16" s="6">
        <f>Muk3D_Interface!D9</f>
        <v>942.24357416597684</v>
      </c>
      <c r="E16" s="6">
        <f>Muk3D_Interface!E9</f>
        <v>945.09410876632683</v>
      </c>
      <c r="F16" s="6">
        <f>Muk3D_Interface!F9</f>
        <v>942.82048097164079</v>
      </c>
      <c r="G16" s="6">
        <f>Muk3D_Interface!G9</f>
        <v>944.82261473866674</v>
      </c>
      <c r="H16" s="6">
        <f>Muk3D_Interface!H9</f>
        <v>947.29027739449896</v>
      </c>
      <c r="I16" s="6">
        <f>Muk3D_Interface!I9</f>
        <v>945.8028928558067</v>
      </c>
      <c r="J16" s="6">
        <f>Muk3D_Interface!J9</f>
        <v>947.31427158096085</v>
      </c>
      <c r="K16" s="6">
        <f>Muk3D_Interface!K9</f>
        <v>949.34772702991324</v>
      </c>
      <c r="L16" s="6">
        <f>Muk3D_Interface!L9</f>
        <v>948.82725728261505</v>
      </c>
      <c r="M16" s="6">
        <f>Muk3D_Interface!M9</f>
        <v>950.9582794302039</v>
      </c>
      <c r="N16" s="6">
        <f>Muk3D_Interface!N9</f>
        <v>950.60323031744861</v>
      </c>
    </row>
    <row r="17" spans="1:14" x14ac:dyDescent="0.25">
      <c r="A17" t="s">
        <v>26</v>
      </c>
      <c r="B17" t="s">
        <v>21</v>
      </c>
      <c r="C17" s="6">
        <f>Muk3D_Interface!C8</f>
        <v>936.86574166715502</v>
      </c>
      <c r="D17" s="6">
        <f>Muk3D_Interface!D8</f>
        <v>940.36574166715502</v>
      </c>
      <c r="E17" s="6">
        <f>Muk3D_Interface!E8</f>
        <v>941.11574166715502</v>
      </c>
      <c r="F17" s="6">
        <f>Muk3D_Interface!F8</f>
        <v>942.18576920292401</v>
      </c>
      <c r="G17" s="6">
        <f>Muk3D_Interface!G8</f>
        <v>943.23613233168658</v>
      </c>
      <c r="H17" s="6">
        <f>Muk3D_Interface!H8</f>
        <v>943.6293696065643</v>
      </c>
      <c r="I17" s="6">
        <f>Muk3D_Interface!I8</f>
        <v>944.7543696065643</v>
      </c>
      <c r="J17" s="6">
        <f>Muk3D_Interface!J8</f>
        <v>945.7543696065643</v>
      </c>
      <c r="K17" s="6">
        <f>Muk3D_Interface!K8</f>
        <v>946.12354308279998</v>
      </c>
      <c r="L17" s="6">
        <f>Muk3D_Interface!L8</f>
        <v>947.28550718183385</v>
      </c>
      <c r="M17" s="6">
        <f>Muk3D_Interface!M8</f>
        <v>947.91050718183385</v>
      </c>
      <c r="N17" s="6">
        <f>Muk3D_Interface!N8</f>
        <v>948.78550718183385</v>
      </c>
    </row>
    <row r="18" spans="1:14" x14ac:dyDescent="0.25">
      <c r="A18" t="s">
        <v>27</v>
      </c>
      <c r="B18" t="s">
        <v>21</v>
      </c>
      <c r="C18" s="6">
        <f>Muk3D_Interface!C10</f>
        <v>136.53871145794318</v>
      </c>
      <c r="D18" s="6">
        <f>Muk3D_Interface!D10</f>
        <v>100.25565690165527</v>
      </c>
      <c r="E18" s="6">
        <f>Muk3D_Interface!E10</f>
        <v>105.44704298378764</v>
      </c>
      <c r="F18" s="6">
        <f>Muk3D_Interface!F10</f>
        <v>112.74636418537393</v>
      </c>
      <c r="G18" s="6">
        <f>Muk3D_Interface!G10</f>
        <v>111.0093339156995</v>
      </c>
      <c r="H18" s="6">
        <f>Muk3D_Interface!H10</f>
        <v>102.27268955269484</v>
      </c>
      <c r="I18" s="6">
        <f>Muk3D_Interface!I10</f>
        <v>114.72520582651534</v>
      </c>
      <c r="J18" s="6">
        <f>Muk3D_Interface!J10</f>
        <v>109.77938613203534</v>
      </c>
      <c r="K18" s="6">
        <f>Muk3D_Interface!K10</f>
        <v>111.81566839488782</v>
      </c>
      <c r="L18" s="6">
        <f>Muk3D_Interface!L10</f>
        <v>108.3682630133018</v>
      </c>
      <c r="M18" s="6">
        <f>Muk3D_Interface!M10</f>
        <v>104.28710424545658</v>
      </c>
      <c r="N18" s="6">
        <f>Muk3D_Interface!N10</f>
        <v>105.89515014297741</v>
      </c>
    </row>
  </sheetData>
  <conditionalFormatting sqref="C18:N18">
    <cfRule type="cellIs" dxfId="0" priority="1" operator="lessThan">
      <formula>$C$11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Muk3D_Interface</vt:lpstr>
      <vt:lpstr>User interface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Cooper</dc:creator>
  <cp:lastModifiedBy>Carlo Cooper</cp:lastModifiedBy>
  <dcterms:created xsi:type="dcterms:W3CDTF">2024-11-29T00:49:42Z</dcterms:created>
  <dcterms:modified xsi:type="dcterms:W3CDTF">2024-11-29T16:19:36Z</dcterms:modified>
</cp:coreProperties>
</file>