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F282EA3-9716-4476-BFA1-830B31B76B48}" xr6:coauthVersionLast="47" xr6:coauthVersionMax="47" xr10:uidLastSave="{00000000-0000-0000-0000-000000000000}"/>
  <bookViews>
    <workbookView xWindow="-120" yWindow="-120" windowWidth="20730" windowHeight="11160" activeTab="2" xr2:uid="{E2E9413E-AE9A-4A64-988D-2295E73137FA}"/>
  </bookViews>
  <sheets>
    <sheet name="Payroll" sheetId="1" r:id="rId1"/>
    <sheet name="Gradebook" sheetId="2" r:id="rId2"/>
    <sheet name="Decision factor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5" i="3"/>
  <c r="K6" i="3"/>
  <c r="K7" i="3"/>
  <c r="K8" i="3"/>
  <c r="K9" i="3"/>
  <c r="K5" i="3"/>
  <c r="I6" i="3"/>
  <c r="I7" i="3"/>
  <c r="I8" i="3"/>
  <c r="I9" i="3"/>
  <c r="I5" i="3"/>
  <c r="G6" i="3"/>
  <c r="G7" i="3"/>
  <c r="G8" i="3"/>
  <c r="G9" i="3"/>
  <c r="G5" i="3"/>
  <c r="E6" i="3"/>
  <c r="E7" i="3"/>
  <c r="E8" i="3"/>
  <c r="E9" i="3"/>
  <c r="E5" i="3"/>
  <c r="C6" i="3"/>
  <c r="C7" i="3"/>
  <c r="C8" i="3"/>
  <c r="C9" i="3"/>
  <c r="C5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4" i="2"/>
  <c r="I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X23" i="1"/>
  <c r="X24" i="1"/>
  <c r="X2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AB10" i="1"/>
  <c r="AA5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A10" i="1"/>
  <c r="AB9" i="1"/>
  <c r="AA9" i="1"/>
  <c r="AB8" i="1"/>
  <c r="AA8" i="1"/>
  <c r="AB7" i="1"/>
  <c r="AA7" i="1"/>
  <c r="AB6" i="1"/>
  <c r="AA6" i="1"/>
  <c r="AB5" i="1"/>
  <c r="AB4" i="1"/>
  <c r="AA4" i="1"/>
  <c r="Z5" i="1"/>
  <c r="Z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Y8" i="1"/>
  <c r="Y6" i="1"/>
  <c r="Y5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4" i="1"/>
  <c r="P3" i="1"/>
  <c r="Q3" i="1" s="1"/>
  <c r="R3" i="1" s="1"/>
  <c r="O3" i="1"/>
  <c r="X4" i="1"/>
  <c r="Z3" i="1"/>
  <c r="AA3" i="1" s="1"/>
  <c r="AB3" i="1" s="1"/>
  <c r="Y3" i="1"/>
  <c r="T3" i="1"/>
  <c r="U3" i="1" s="1"/>
  <c r="V3" i="1" s="1"/>
  <c r="W3" i="1" s="1"/>
  <c r="Q5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P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7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4" i="1"/>
  <c r="M5" i="1"/>
  <c r="W5" i="1" s="1"/>
  <c r="M6" i="1"/>
  <c r="W6" i="1" s="1"/>
  <c r="M7" i="1"/>
  <c r="W7" i="1" s="1"/>
  <c r="M8" i="1"/>
  <c r="W8" i="1" s="1"/>
  <c r="M9" i="1"/>
  <c r="W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  <c r="M18" i="1"/>
  <c r="W18" i="1" s="1"/>
  <c r="M19" i="1"/>
  <c r="W19" i="1" s="1"/>
  <c r="M20" i="1"/>
  <c r="W20" i="1" s="1"/>
  <c r="M4" i="1"/>
  <c r="W4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20" i="1"/>
  <c r="V20" i="1" s="1"/>
  <c r="L4" i="1"/>
  <c r="V4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4" i="1"/>
  <c r="U4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4" i="1"/>
  <c r="T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4" i="1" s="1"/>
  <c r="D22" i="1"/>
  <c r="D25" i="1"/>
  <c r="D24" i="1"/>
  <c r="D23" i="1"/>
  <c r="C24" i="1"/>
  <c r="C23" i="1"/>
  <c r="C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P22" i="1" l="1"/>
  <c r="R24" i="1"/>
  <c r="Q23" i="1"/>
  <c r="R23" i="1"/>
  <c r="O22" i="1"/>
  <c r="W22" i="1"/>
  <c r="W24" i="1"/>
  <c r="W23" i="1"/>
  <c r="W25" i="1"/>
  <c r="V22" i="1"/>
  <c r="V23" i="1"/>
  <c r="V25" i="1"/>
  <c r="V24" i="1"/>
  <c r="S22" i="1"/>
  <c r="T22" i="1"/>
  <c r="T24" i="1"/>
  <c r="T23" i="1"/>
  <c r="T25" i="1"/>
  <c r="U23" i="1"/>
  <c r="U25" i="1"/>
  <c r="U22" i="1"/>
  <c r="U24" i="1"/>
  <c r="P25" i="1"/>
  <c r="R22" i="1"/>
  <c r="S25" i="1"/>
  <c r="O25" i="1"/>
  <c r="Q24" i="1"/>
  <c r="S23" i="1"/>
  <c r="O23" i="1"/>
  <c r="Q22" i="1"/>
  <c r="P23" i="1"/>
  <c r="X18" i="1"/>
  <c r="X14" i="1"/>
  <c r="X10" i="1"/>
  <c r="R25" i="1"/>
  <c r="P24" i="1"/>
  <c r="Q25" i="1"/>
  <c r="S24" i="1"/>
  <c r="O24" i="1"/>
  <c r="X6" i="1"/>
  <c r="X19" i="1"/>
  <c r="X15" i="1"/>
  <c r="X11" i="1"/>
  <c r="X7" i="1"/>
  <c r="X17" i="1"/>
  <c r="X13" i="1"/>
  <c r="X9" i="1"/>
  <c r="X5" i="1"/>
  <c r="X20" i="1"/>
  <c r="X16" i="1"/>
  <c r="X12" i="1"/>
  <c r="X8" i="1"/>
  <c r="N22" i="1"/>
  <c r="N25" i="1"/>
  <c r="N24" i="1"/>
  <c r="N23" i="1"/>
  <c r="X22" i="1" l="1"/>
</calcChain>
</file>

<file path=xl/sharedStrings.xml><?xml version="1.0" encoding="utf-8"?>
<sst xmlns="http://schemas.openxmlformats.org/spreadsheetml/2006/main" count="113" uniqueCount="70">
  <si>
    <t>Last name</t>
  </si>
  <si>
    <t>First name</t>
  </si>
  <si>
    <t>Kern</t>
  </si>
  <si>
    <t>Howard</t>
  </si>
  <si>
    <t xml:space="preserve">Donald </t>
  </si>
  <si>
    <t>Hernandez</t>
  </si>
  <si>
    <t>Smith</t>
  </si>
  <si>
    <t>Baker</t>
  </si>
  <si>
    <t>Velinda</t>
  </si>
  <si>
    <t>Canehan</t>
  </si>
  <si>
    <t>Westerfield</t>
  </si>
  <si>
    <t>Islington</t>
  </si>
  <si>
    <t>Penfold</t>
  </si>
  <si>
    <t>Young</t>
  </si>
  <si>
    <t>Trenton</t>
  </si>
  <si>
    <t>Engelheart</t>
  </si>
  <si>
    <t>Norman</t>
  </si>
  <si>
    <t>Mann</t>
  </si>
  <si>
    <t>Underhill</t>
  </si>
  <si>
    <t>John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</si>
  <si>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</si>
  <si>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</si>
  <si>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</si>
  <si>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</si>
  <si>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</si>
  <si>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</si>
  <si>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</si>
  <si>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</si>
  <si>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</si>
  <si>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</si>
  <si>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 xml:space="preserve">Olivia </t>
  </si>
  <si>
    <t>Blessing</t>
  </si>
  <si>
    <t>Chanda</t>
  </si>
  <si>
    <t>Bill</t>
  </si>
  <si>
    <t>Trent</t>
  </si>
  <si>
    <t>Genesis</t>
  </si>
  <si>
    <t>Hourly Wage</t>
  </si>
  <si>
    <t>Hours-Worked</t>
  </si>
  <si>
    <t>Pay</t>
  </si>
  <si>
    <t>Max</t>
  </si>
  <si>
    <t>Min</t>
  </si>
  <si>
    <t>Average</t>
  </si>
  <si>
    <t>Total</t>
  </si>
  <si>
    <t>EMPLOYEE PAYROLL</t>
  </si>
  <si>
    <t>Overtime bonus</t>
  </si>
  <si>
    <t>Total pay</t>
  </si>
  <si>
    <t>Overtimehours</t>
  </si>
  <si>
    <t xml:space="preserve"> </t>
  </si>
  <si>
    <t>JAN PAY</t>
  </si>
  <si>
    <t>Last Name</t>
  </si>
  <si>
    <t>First Name</t>
  </si>
  <si>
    <t>Safety test</t>
  </si>
  <si>
    <t xml:space="preserve">Company philosophy test </t>
  </si>
  <si>
    <t>Financial skills test</t>
  </si>
  <si>
    <t>Drug Test</t>
  </si>
  <si>
    <t>Points possible</t>
  </si>
  <si>
    <t>Fire Employee?</t>
  </si>
  <si>
    <t>GRADE BOOK</t>
  </si>
  <si>
    <t>Decision factors</t>
  </si>
  <si>
    <t>Career Decisions</t>
  </si>
  <si>
    <t>Jobs</t>
  </si>
  <si>
    <t>McDonalds</t>
  </si>
  <si>
    <t>Doctor</t>
  </si>
  <si>
    <t>NFL</t>
  </si>
  <si>
    <t>Engineer</t>
  </si>
  <si>
    <t>Truck Driver</t>
  </si>
  <si>
    <t>Job market</t>
  </si>
  <si>
    <t>Enjoyment</t>
  </si>
  <si>
    <t>Talent</t>
  </si>
  <si>
    <t>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</si>
</sst>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44" fontId="0" fillId="0" borderId="0" xfId="0" applyNumberFormat="1"/>
    <xf numFmtId="174" fontId="0" fillId="0" borderId="0" xfId="0" applyNumberFormat="1"/>
    <xf numFmtId="0" fontId="2" fillId="0" borderId="0" xfId="0" applyFon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44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44" fontId="0" fillId="6" borderId="0" xfId="0" applyNumberFormat="1" applyFill="1"/>
    <xf numFmtId="44" fontId="0" fillId="2" borderId="0" xfId="0" applyNumberFormat="1" applyFill="1"/>
    <xf numFmtId="0" fontId="3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center" vertical="center" textRotation="90"/>
    </xf>
    <xf numFmtId="9" fontId="0" fillId="0" borderId="0" xfId="2" applyFont="1"/>
    <xf numFmtId="0" fontId="4" fillId="0" borderId="0" xfId="0" applyFont="1"/>
    <xf numFmtId="0" fontId="5" fillId="5" borderId="0" xfId="0" applyFont="1" applyFill="1"/>
    <xf numFmtId="0" fontId="0" fillId="7" borderId="0" xfId="0" applyFill="1"/>
    <xf numFmtId="0" fontId="0" fillId="8" borderId="0" xfId="0" applyFill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4089234470691163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68941382327212E-2"/>
          <c:y val="0.13004629629629633"/>
          <c:w val="0.92230796150481187"/>
          <c:h val="0.76255431612715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Donald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Engelheart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D-40C6-ABE5-09CFC2E565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50590224"/>
        <c:axId val="550588064"/>
      </c:barChart>
      <c:catAx>
        <c:axId val="5505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8064"/>
        <c:crosses val="autoZero"/>
        <c:auto val="1"/>
        <c:lblAlgn val="ctr"/>
        <c:lblOffset val="100"/>
        <c:noMultiLvlLbl val="0"/>
      </c:catAx>
      <c:valAx>
        <c:axId val="5505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902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phylosophy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68941382327212E-2"/>
          <c:y val="0.13930555555555557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Donald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Engelheart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4C14-89AA-2390BF9C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595584"/>
        <c:axId val="552595944"/>
      </c:barChart>
      <c:catAx>
        <c:axId val="5525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5944"/>
        <c:crosses val="autoZero"/>
        <c:auto val="1"/>
        <c:lblAlgn val="ctr"/>
        <c:lblOffset val="100"/>
        <c:noMultiLvlLbl val="0"/>
      </c:catAx>
      <c:valAx>
        <c:axId val="5525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4962377817542506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Donald 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Engelheart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1-43CE-8C7F-57B0AF78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76744"/>
        <c:axId val="634878184"/>
      </c:barChart>
      <c:catAx>
        <c:axId val="63487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78184"/>
        <c:crosses val="autoZero"/>
        <c:auto val="1"/>
        <c:lblAlgn val="ctr"/>
        <c:lblOffset val="100"/>
        <c:noMultiLvlLbl val="0"/>
      </c:catAx>
      <c:valAx>
        <c:axId val="6348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7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1</xdr:row>
      <xdr:rowOff>52387</xdr:rowOff>
    </xdr:from>
    <xdr:to>
      <xdr:col>21</xdr:col>
      <xdr:colOff>200024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E8364-0095-3CE6-C076-E14CBD6C4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185737</xdr:colOff>
      <xdr:row>18</xdr:row>
      <xdr:rowOff>100012</xdr:rowOff>
    </xdr:from>
    <xdr:to>
      <xdr:col>21</xdr:col>
      <xdr:colOff>200025</xdr:colOff>
      <xdr:row>32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E12AA-43EE-0BFA-E09E-FEC022F56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195262</xdr:colOff>
      <xdr:row>33</xdr:row>
      <xdr:rowOff>61911</xdr:rowOff>
    </xdr:from>
    <xdr:to>
      <xdr:col>21</xdr:col>
      <xdr:colOff>171450</xdr:colOff>
      <xdr:row>48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FDE1B-2B41-8145-E9D5-2B3219FE4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20EC-3A59-45F8-A6AF-ABB3C13870E8}">
  <dimension ref="A1:AC25"/>
  <sheetViews>
    <sheetView zoomScale="75" zoomScaleNormal="75" workbookViewId="0">
      <selection activeCell="B4" sqref="B4:B20"/>
    </sheetView>
  </sheetViews>
  <sheetFormatPr defaultRowHeight="15" x14ac:dyDescent="0.25"/>
  <cols>
    <col min="1" max="1" width="16.5703125" bestFit="1" customWidth="1"/>
    <col min="2" max="2" width="19" bestFit="1" customWidth="1"/>
    <col min="3" max="3" width="13.140625" bestFit="1" customWidth="1"/>
    <col min="4" max="4" width="14" bestFit="1" customWidth="1"/>
    <col min="5" max="8" width="14" customWidth="1"/>
    <col min="9" max="9" width="15" bestFit="1" customWidth="1"/>
    <col min="10" max="10" width="8.7109375" bestFit="1" customWidth="1"/>
    <col min="11" max="13" width="15" customWidth="1"/>
    <col min="14" max="16" width="12.7109375" bestFit="1" customWidth="1"/>
    <col min="17" max="17" width="12" customWidth="1"/>
    <col min="18" max="18" width="12.7109375" bestFit="1" customWidth="1"/>
    <col min="19" max="19" width="15.42578125" bestFit="1" customWidth="1"/>
    <col min="20" max="23" width="15.42578125" customWidth="1"/>
    <col min="24" max="26" width="12.7109375" bestFit="1" customWidth="1"/>
    <col min="27" max="27" width="11.5703125" bestFit="1" customWidth="1"/>
    <col min="28" max="29" width="12.7109375" bestFit="1" customWidth="1"/>
  </cols>
  <sheetData>
    <row r="1" spans="1:29" s="4" customFormat="1" ht="26.25" x14ac:dyDescent="0.4">
      <c r="B1" s="19" t="s">
        <v>43</v>
      </c>
    </row>
    <row r="2" spans="1:29" x14ac:dyDescent="0.25">
      <c r="D2" s="5" t="s">
        <v>37</v>
      </c>
      <c r="E2" s="5"/>
      <c r="F2" s="5"/>
      <c r="G2" s="5"/>
      <c r="H2" s="5"/>
      <c r="I2" s="7" t="s">
        <v>46</v>
      </c>
      <c r="J2" s="7"/>
      <c r="K2" s="7"/>
      <c r="L2" s="7"/>
      <c r="M2" s="7"/>
      <c r="N2" s="9" t="s">
        <v>38</v>
      </c>
      <c r="O2" s="9"/>
      <c r="P2" s="9"/>
      <c r="Q2" s="9"/>
      <c r="R2" s="9"/>
      <c r="S2" s="12" t="s">
        <v>44</v>
      </c>
      <c r="T2" s="12"/>
      <c r="U2" s="12"/>
      <c r="V2" s="12"/>
      <c r="W2" s="12"/>
      <c r="X2" s="15" t="s">
        <v>45</v>
      </c>
      <c r="Y2" s="15"/>
      <c r="Z2" s="15"/>
      <c r="AA2" s="15"/>
      <c r="AB2" s="15"/>
      <c r="AC2" t="s">
        <v>48</v>
      </c>
    </row>
    <row r="3" spans="1:29" x14ac:dyDescent="0.25">
      <c r="A3" t="s">
        <v>0</v>
      </c>
      <c r="B3" t="s">
        <v>1</v>
      </c>
      <c r="C3" t="s">
        <v>36</v>
      </c>
      <c r="D3" s="6">
        <v>45292</v>
      </c>
      <c r="E3" s="6">
        <f>D3+7</f>
        <v>45299</v>
      </c>
      <c r="F3" s="6">
        <f t="shared" ref="F3" si="0">E3+7</f>
        <v>45306</v>
      </c>
      <c r="G3" s="6">
        <f>F3+7</f>
        <v>45313</v>
      </c>
      <c r="H3" s="6">
        <f>G3+7</f>
        <v>45320</v>
      </c>
      <c r="I3" s="8">
        <v>45292</v>
      </c>
      <c r="J3" s="8">
        <f>I3+7</f>
        <v>45299</v>
      </c>
      <c r="K3" s="8">
        <f t="shared" ref="K3:M3" si="1">J3+7</f>
        <v>45306</v>
      </c>
      <c r="L3" s="8">
        <f t="shared" si="1"/>
        <v>45313</v>
      </c>
      <c r="M3" s="8">
        <f t="shared" si="1"/>
        <v>45320</v>
      </c>
      <c r="N3" s="10">
        <v>45292</v>
      </c>
      <c r="O3" s="10">
        <f>N3+7</f>
        <v>45299</v>
      </c>
      <c r="P3" s="10">
        <f t="shared" ref="P3:R3" si="2">O3+7</f>
        <v>45306</v>
      </c>
      <c r="Q3" s="10">
        <f t="shared" si="2"/>
        <v>45313</v>
      </c>
      <c r="R3" s="10">
        <f t="shared" si="2"/>
        <v>45320</v>
      </c>
      <c r="S3" s="13">
        <v>45292</v>
      </c>
      <c r="T3" s="13">
        <f>S3+7</f>
        <v>45299</v>
      </c>
      <c r="U3" s="13">
        <f t="shared" ref="U3:W3" si="3">T3+7</f>
        <v>45306</v>
      </c>
      <c r="V3" s="13">
        <f t="shared" si="3"/>
        <v>45313</v>
      </c>
      <c r="W3" s="13">
        <f t="shared" si="3"/>
        <v>45320</v>
      </c>
      <c r="X3" s="16">
        <v>45292</v>
      </c>
      <c r="Y3" s="16">
        <f>X3+7</f>
        <v>45299</v>
      </c>
      <c r="Z3" s="16">
        <f t="shared" ref="Z3:AB3" si="4">Y3+7</f>
        <v>45306</v>
      </c>
      <c r="AA3" s="16">
        <f t="shared" si="4"/>
        <v>45313</v>
      </c>
      <c r="AB3" s="16">
        <f t="shared" si="4"/>
        <v>45320</v>
      </c>
    </row>
    <row r="4" spans="1:29" x14ac:dyDescent="0.25">
      <c r="A4" t="s">
        <v>2</v>
      </c>
      <c r="B4" t="s">
        <v>19</v>
      </c>
      <c r="C4" s="1">
        <v>15.9</v>
      </c>
      <c r="D4" s="5">
        <v>40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0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11">
        <f>C4*D4</f>
        <v>636</v>
      </c>
      <c r="O4" s="11">
        <f>$C4*E4</f>
        <v>667.80000000000007</v>
      </c>
      <c r="P4" s="11">
        <f>$C4*F4</f>
        <v>620.1</v>
      </c>
      <c r="Q4" s="11">
        <f>$C4*G4</f>
        <v>477</v>
      </c>
      <c r="R4" s="11">
        <f>$C4*H4</f>
        <v>731.4</v>
      </c>
      <c r="S4" s="14">
        <f>0.5*$C4* I4</f>
        <v>0</v>
      </c>
      <c r="T4" s="14">
        <f>0.5*$C4* J4</f>
        <v>15.9</v>
      </c>
      <c r="U4" s="14">
        <f>0.5*$C4* K4</f>
        <v>0</v>
      </c>
      <c r="V4" s="14">
        <f>0.5*$C4* L4</f>
        <v>0</v>
      </c>
      <c r="W4" s="14">
        <f>0.5*$C4* M4</f>
        <v>47.7</v>
      </c>
      <c r="X4" s="17">
        <f>N4+S4</f>
        <v>636</v>
      </c>
      <c r="Y4" s="17">
        <f>O4+T4</f>
        <v>683.7</v>
      </c>
      <c r="Z4" s="17">
        <f>P4+U4</f>
        <v>620.1</v>
      </c>
      <c r="AA4" s="17">
        <f t="shared" ref="AA4:AB19" si="5">Q4+V4</f>
        <v>477</v>
      </c>
      <c r="AB4" s="17">
        <f t="shared" si="5"/>
        <v>779.1</v>
      </c>
      <c r="AC4" s="18">
        <f>SUM(X4:AB4)</f>
        <v>3195.9</v>
      </c>
    </row>
    <row r="5" spans="1:29" x14ac:dyDescent="0.25">
      <c r="A5" t="s">
        <v>3</v>
      </c>
      <c r="B5" t="s">
        <v>20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 t="shared" ref="J5:J20" si="6">IF(E5&gt;40,E5-40,0)</f>
        <v>1</v>
      </c>
      <c r="K5" s="7">
        <f t="shared" ref="K5:K20" si="7">IF(F5&gt;40,F5-40,0)</f>
        <v>0</v>
      </c>
      <c r="L5" s="7">
        <f t="shared" ref="L5:L20" si="8">IF(G5&gt;40,G5-40,0)</f>
        <v>0</v>
      </c>
      <c r="M5" s="7">
        <f t="shared" ref="M5:M20" si="9">IF(H5&gt;40,H5-40,0)</f>
        <v>4</v>
      </c>
      <c r="N5" s="11">
        <f>C5*D5</f>
        <v>420</v>
      </c>
      <c r="O5" s="11">
        <f t="shared" ref="O5:R20" si="10">$C5*E5</f>
        <v>410</v>
      </c>
      <c r="P5" s="11">
        <f t="shared" si="10"/>
        <v>400</v>
      </c>
      <c r="Q5" s="11">
        <f>$C5*G5</f>
        <v>380</v>
      </c>
      <c r="R5" s="11">
        <f t="shared" si="10"/>
        <v>440</v>
      </c>
      <c r="S5" s="14">
        <f>0.5*C5* I5</f>
        <v>10</v>
      </c>
      <c r="T5" s="14">
        <f t="shared" ref="T5:W20" si="11">0.5*$C5* J5</f>
        <v>5</v>
      </c>
      <c r="U5" s="14">
        <f t="shared" si="11"/>
        <v>0</v>
      </c>
      <c r="V5" s="14">
        <f t="shared" si="11"/>
        <v>0</v>
      </c>
      <c r="W5" s="14">
        <f t="shared" si="11"/>
        <v>20</v>
      </c>
      <c r="X5" s="17">
        <f t="shared" ref="X5:X20" si="12">N5+S5</f>
        <v>430</v>
      </c>
      <c r="Y5" s="17">
        <f t="shared" ref="Y5:Z20" si="13">O5+T5</f>
        <v>415</v>
      </c>
      <c r="Z5" s="17">
        <f>P5+U5</f>
        <v>400</v>
      </c>
      <c r="AA5" s="17">
        <f>Q5+V5</f>
        <v>380</v>
      </c>
      <c r="AB5" s="17">
        <f t="shared" si="5"/>
        <v>460</v>
      </c>
      <c r="AC5" s="18">
        <f t="shared" ref="AC5:AC20" si="14">SUM(X5:AB5)</f>
        <v>2085</v>
      </c>
    </row>
    <row r="6" spans="1:29" x14ac:dyDescent="0.25">
      <c r="A6" t="s">
        <v>4</v>
      </c>
      <c r="B6" t="s">
        <v>21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 t="shared" si="6"/>
        <v>0</v>
      </c>
      <c r="K6" s="7">
        <f t="shared" si="7"/>
        <v>0</v>
      </c>
      <c r="L6" s="7">
        <f t="shared" si="8"/>
        <v>0</v>
      </c>
      <c r="M6" s="7">
        <f t="shared" si="9"/>
        <v>0</v>
      </c>
      <c r="N6" s="11">
        <f>C6*D6</f>
        <v>1082.9000000000001</v>
      </c>
      <c r="O6" s="11">
        <f t="shared" si="10"/>
        <v>884</v>
      </c>
      <c r="P6" s="11">
        <f t="shared" si="10"/>
        <v>729.30000000000007</v>
      </c>
      <c r="Q6" s="11">
        <f t="shared" si="10"/>
        <v>442</v>
      </c>
      <c r="R6" s="11">
        <f t="shared" si="10"/>
        <v>397.8</v>
      </c>
      <c r="S6" s="14">
        <f>0.5*C6* I6</f>
        <v>99.45</v>
      </c>
      <c r="T6" s="14">
        <f t="shared" si="11"/>
        <v>0</v>
      </c>
      <c r="U6" s="14">
        <f t="shared" si="11"/>
        <v>0</v>
      </c>
      <c r="V6" s="14">
        <f t="shared" si="11"/>
        <v>0</v>
      </c>
      <c r="W6" s="14">
        <f t="shared" si="11"/>
        <v>0</v>
      </c>
      <c r="X6" s="17">
        <f t="shared" si="12"/>
        <v>1182.3500000000001</v>
      </c>
      <c r="Y6" s="17">
        <f>O6+T6</f>
        <v>884</v>
      </c>
      <c r="Z6" s="17">
        <f>P6+U6</f>
        <v>729.30000000000007</v>
      </c>
      <c r="AA6" s="17">
        <f t="shared" si="5"/>
        <v>442</v>
      </c>
      <c r="AB6" s="17">
        <f t="shared" si="5"/>
        <v>397.8</v>
      </c>
      <c r="AC6" s="18">
        <f t="shared" si="14"/>
        <v>3635.4500000000007</v>
      </c>
    </row>
    <row r="7" spans="1:29" x14ac:dyDescent="0.25">
      <c r="A7" t="s">
        <v>5</v>
      </c>
      <c r="B7" t="s">
        <v>22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1</v>
      </c>
      <c r="J7" s="7">
        <f t="shared" si="6"/>
        <v>10</v>
      </c>
      <c r="K7" s="7">
        <f t="shared" si="7"/>
        <v>7</v>
      </c>
      <c r="L7" s="7">
        <f t="shared" si="8"/>
        <v>0</v>
      </c>
      <c r="M7" s="7">
        <f t="shared" si="9"/>
        <v>0</v>
      </c>
      <c r="N7" s="11">
        <f>C7*D7</f>
        <v>783.1</v>
      </c>
      <c r="O7" s="11">
        <f>$C7*E7</f>
        <v>955.00000000000011</v>
      </c>
      <c r="P7" s="11">
        <f>$C7*F7</f>
        <v>897.7</v>
      </c>
      <c r="Q7" s="11">
        <f>$C7*G7</f>
        <v>573</v>
      </c>
      <c r="R7" s="11">
        <f>$C7*H7</f>
        <v>744.90000000000009</v>
      </c>
      <c r="S7" s="14">
        <f>0.5*C7* I7</f>
        <v>9.5500000000000007</v>
      </c>
      <c r="T7" s="14">
        <f t="shared" si="11"/>
        <v>95.5</v>
      </c>
      <c r="U7" s="14">
        <f t="shared" si="11"/>
        <v>66.850000000000009</v>
      </c>
      <c r="V7" s="14">
        <f t="shared" si="11"/>
        <v>0</v>
      </c>
      <c r="W7" s="14">
        <f t="shared" si="11"/>
        <v>0</v>
      </c>
      <c r="X7" s="17">
        <f t="shared" si="12"/>
        <v>792.65</v>
      </c>
      <c r="Y7" s="17">
        <f t="shared" si="13"/>
        <v>1050.5</v>
      </c>
      <c r="Z7" s="17">
        <f t="shared" si="13"/>
        <v>964.55000000000007</v>
      </c>
      <c r="AA7" s="17">
        <f t="shared" si="5"/>
        <v>573</v>
      </c>
      <c r="AB7" s="17">
        <f t="shared" si="5"/>
        <v>744.90000000000009</v>
      </c>
      <c r="AC7" s="18">
        <f t="shared" si="14"/>
        <v>4125.6000000000004</v>
      </c>
    </row>
    <row r="8" spans="1:29" x14ac:dyDescent="0.25">
      <c r="A8" t="s">
        <v>6</v>
      </c>
      <c r="B8" t="s">
        <v>23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 t="shared" si="6"/>
        <v>12</v>
      </c>
      <c r="K8" s="7">
        <f t="shared" si="7"/>
        <v>2</v>
      </c>
      <c r="L8" s="7">
        <f t="shared" si="8"/>
        <v>0</v>
      </c>
      <c r="M8" s="7">
        <f t="shared" si="9"/>
        <v>0</v>
      </c>
      <c r="N8" s="11">
        <f>C8*D8</f>
        <v>269.10000000000002</v>
      </c>
      <c r="O8" s="11">
        <f t="shared" si="10"/>
        <v>358.8</v>
      </c>
      <c r="P8" s="11">
        <f t="shared" si="10"/>
        <v>289.8</v>
      </c>
      <c r="Q8" s="11">
        <f t="shared" si="10"/>
        <v>276</v>
      </c>
      <c r="R8" s="11">
        <f t="shared" si="10"/>
        <v>276</v>
      </c>
      <c r="S8" s="14">
        <f>0.5*C8* I8</f>
        <v>0</v>
      </c>
      <c r="T8" s="14">
        <f t="shared" si="11"/>
        <v>41.400000000000006</v>
      </c>
      <c r="U8" s="14">
        <f t="shared" si="11"/>
        <v>6.9</v>
      </c>
      <c r="V8" s="14">
        <f t="shared" si="11"/>
        <v>0</v>
      </c>
      <c r="W8" s="14">
        <f t="shared" si="11"/>
        <v>0</v>
      </c>
      <c r="X8" s="17">
        <f t="shared" si="12"/>
        <v>269.10000000000002</v>
      </c>
      <c r="Y8" s="17">
        <f>O8+T8</f>
        <v>400.20000000000005</v>
      </c>
      <c r="Z8" s="17">
        <f>P8+U8</f>
        <v>296.7</v>
      </c>
      <c r="AA8" s="17">
        <f t="shared" si="5"/>
        <v>276</v>
      </c>
      <c r="AB8" s="17">
        <f t="shared" si="5"/>
        <v>276</v>
      </c>
      <c r="AC8" s="18">
        <f t="shared" si="14"/>
        <v>1518</v>
      </c>
    </row>
    <row r="9" spans="1:29" x14ac:dyDescent="0.25">
      <c r="A9" t="s">
        <v>7</v>
      </c>
      <c r="B9" t="s">
        <v>24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 t="shared" si="6"/>
        <v>11</v>
      </c>
      <c r="K9" s="7">
        <f t="shared" si="7"/>
        <v>2</v>
      </c>
      <c r="L9" s="7">
        <f t="shared" si="8"/>
        <v>0</v>
      </c>
      <c r="M9" s="7">
        <f t="shared" si="9"/>
        <v>0</v>
      </c>
      <c r="N9" s="11">
        <f>C9*D9</f>
        <v>624.79999999999995</v>
      </c>
      <c r="O9" s="11">
        <f t="shared" si="10"/>
        <v>724.19999999999993</v>
      </c>
      <c r="P9" s="11">
        <f t="shared" si="10"/>
        <v>596.4</v>
      </c>
      <c r="Q9" s="11">
        <f t="shared" si="10"/>
        <v>568</v>
      </c>
      <c r="R9" s="11">
        <f t="shared" si="10"/>
        <v>284</v>
      </c>
      <c r="S9" s="14">
        <f>0.5*C9* I9</f>
        <v>28.4</v>
      </c>
      <c r="T9" s="14">
        <f t="shared" si="11"/>
        <v>78.099999999999994</v>
      </c>
      <c r="U9" s="14">
        <f t="shared" si="11"/>
        <v>14.2</v>
      </c>
      <c r="V9" s="14">
        <f t="shared" si="11"/>
        <v>0</v>
      </c>
      <c r="W9" s="14">
        <f t="shared" si="11"/>
        <v>0</v>
      </c>
      <c r="X9" s="17">
        <f t="shared" si="12"/>
        <v>653.19999999999993</v>
      </c>
      <c r="Y9" s="17">
        <f t="shared" si="13"/>
        <v>802.3</v>
      </c>
      <c r="Z9" s="17">
        <f t="shared" si="13"/>
        <v>610.6</v>
      </c>
      <c r="AA9" s="17">
        <f t="shared" si="5"/>
        <v>568</v>
      </c>
      <c r="AB9" s="17">
        <f t="shared" si="5"/>
        <v>284</v>
      </c>
      <c r="AC9" s="18">
        <f t="shared" si="14"/>
        <v>2918.1</v>
      </c>
    </row>
    <row r="10" spans="1:29" x14ac:dyDescent="0.25">
      <c r="A10" t="s">
        <v>8</v>
      </c>
      <c r="B10" t="s">
        <v>25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IF(D10&gt;40,D10-40,0)</f>
        <v>15</v>
      </c>
      <c r="J10" s="7">
        <f t="shared" si="6"/>
        <v>20</v>
      </c>
      <c r="K10" s="7">
        <f t="shared" si="7"/>
        <v>5</v>
      </c>
      <c r="L10" s="7">
        <f t="shared" si="8"/>
        <v>0</v>
      </c>
      <c r="M10" s="7">
        <f t="shared" si="9"/>
        <v>9</v>
      </c>
      <c r="N10" s="11">
        <f>C10*D10</f>
        <v>990</v>
      </c>
      <c r="O10" s="11">
        <f t="shared" si="10"/>
        <v>1080</v>
      </c>
      <c r="P10" s="11">
        <f t="shared" si="10"/>
        <v>810</v>
      </c>
      <c r="Q10" s="11">
        <f t="shared" si="10"/>
        <v>720</v>
      </c>
      <c r="R10" s="11">
        <f t="shared" si="10"/>
        <v>882</v>
      </c>
      <c r="S10" s="14">
        <f>0.5*C10* I10</f>
        <v>135</v>
      </c>
      <c r="T10" s="14">
        <f t="shared" si="11"/>
        <v>180</v>
      </c>
      <c r="U10" s="14">
        <f t="shared" si="11"/>
        <v>45</v>
      </c>
      <c r="V10" s="14">
        <f t="shared" si="11"/>
        <v>0</v>
      </c>
      <c r="W10" s="14">
        <f t="shared" si="11"/>
        <v>81</v>
      </c>
      <c r="X10" s="17">
        <f t="shared" si="12"/>
        <v>1125</v>
      </c>
      <c r="Y10" s="17">
        <f t="shared" si="13"/>
        <v>1260</v>
      </c>
      <c r="Z10" s="17">
        <f t="shared" si="13"/>
        <v>855</v>
      </c>
      <c r="AA10" s="17">
        <f t="shared" si="5"/>
        <v>720</v>
      </c>
      <c r="AB10" s="17">
        <f>R10+W10</f>
        <v>963</v>
      </c>
      <c r="AC10" s="18">
        <f t="shared" si="14"/>
        <v>4923</v>
      </c>
    </row>
    <row r="11" spans="1:29" x14ac:dyDescent="0.25">
      <c r="A11" t="s">
        <v>9</v>
      </c>
      <c r="B11" t="s">
        <v>26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0</v>
      </c>
      <c r="J11" s="7">
        <f t="shared" si="6"/>
        <v>0</v>
      </c>
      <c r="K11" s="7">
        <f t="shared" si="7"/>
        <v>14</v>
      </c>
      <c r="L11" s="7">
        <f t="shared" si="8"/>
        <v>0</v>
      </c>
      <c r="M11" s="7">
        <f t="shared" si="9"/>
        <v>0</v>
      </c>
      <c r="N11" s="11">
        <f>C11*D11</f>
        <v>577.5</v>
      </c>
      <c r="O11" s="11">
        <f t="shared" si="10"/>
        <v>385</v>
      </c>
      <c r="P11" s="11">
        <f t="shared" si="10"/>
        <v>945</v>
      </c>
      <c r="Q11" s="11">
        <f t="shared" si="10"/>
        <v>700</v>
      </c>
      <c r="R11" s="11">
        <f t="shared" si="10"/>
        <v>350</v>
      </c>
      <c r="S11" s="14">
        <f>0.5*C11* I11</f>
        <v>0</v>
      </c>
      <c r="T11" s="14">
        <f t="shared" si="11"/>
        <v>0</v>
      </c>
      <c r="U11" s="14">
        <f t="shared" si="11"/>
        <v>122.5</v>
      </c>
      <c r="V11" s="14">
        <f t="shared" si="11"/>
        <v>0</v>
      </c>
      <c r="W11" s="14">
        <f t="shared" si="11"/>
        <v>0</v>
      </c>
      <c r="X11" s="17">
        <f t="shared" si="12"/>
        <v>577.5</v>
      </c>
      <c r="Y11" s="17">
        <f t="shared" si="13"/>
        <v>385</v>
      </c>
      <c r="Z11" s="17">
        <f t="shared" si="13"/>
        <v>1067.5</v>
      </c>
      <c r="AA11" s="17">
        <f t="shared" si="5"/>
        <v>700</v>
      </c>
      <c r="AB11" s="17">
        <f t="shared" si="5"/>
        <v>350</v>
      </c>
      <c r="AC11" s="18">
        <f t="shared" si="14"/>
        <v>3080</v>
      </c>
    </row>
    <row r="12" spans="1:29" x14ac:dyDescent="0.25">
      <c r="A12" t="s">
        <v>10</v>
      </c>
      <c r="B12" t="s">
        <v>27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 t="shared" si="6"/>
        <v>0</v>
      </c>
      <c r="K12" s="7">
        <f t="shared" si="7"/>
        <v>2</v>
      </c>
      <c r="L12" s="7">
        <f t="shared" si="8"/>
        <v>0</v>
      </c>
      <c r="M12" s="7">
        <f t="shared" si="9"/>
        <v>0</v>
      </c>
      <c r="N12" s="11">
        <f>C12*D12</f>
        <v>426.29999999999995</v>
      </c>
      <c r="O12" s="11">
        <f t="shared" si="10"/>
        <v>588</v>
      </c>
      <c r="P12" s="11">
        <f t="shared" si="10"/>
        <v>617.4</v>
      </c>
      <c r="Q12" s="11">
        <f t="shared" si="10"/>
        <v>588</v>
      </c>
      <c r="R12" s="11">
        <f t="shared" si="10"/>
        <v>588</v>
      </c>
      <c r="S12" s="14">
        <f>0.5*C12* I12</f>
        <v>0</v>
      </c>
      <c r="T12" s="14">
        <f>0.5*$C12* J12</f>
        <v>0</v>
      </c>
      <c r="U12" s="14">
        <f>0.5*$C12* K12</f>
        <v>14.7</v>
      </c>
      <c r="V12" s="14">
        <f>0.5*$C12* L12</f>
        <v>0</v>
      </c>
      <c r="W12" s="14">
        <f>0.5*$C12* M12</f>
        <v>0</v>
      </c>
      <c r="X12" s="17">
        <f t="shared" si="12"/>
        <v>426.29999999999995</v>
      </c>
      <c r="Y12" s="17">
        <f t="shared" si="13"/>
        <v>588</v>
      </c>
      <c r="Z12" s="17">
        <f t="shared" si="13"/>
        <v>632.1</v>
      </c>
      <c r="AA12" s="17">
        <f t="shared" si="5"/>
        <v>588</v>
      </c>
      <c r="AB12" s="17">
        <f t="shared" si="5"/>
        <v>588</v>
      </c>
      <c r="AC12" s="18">
        <f t="shared" si="14"/>
        <v>2822.4</v>
      </c>
    </row>
    <row r="13" spans="1:29" x14ac:dyDescent="0.25">
      <c r="A13" t="s">
        <v>12</v>
      </c>
      <c r="B13" t="s">
        <v>28</v>
      </c>
      <c r="C13" s="1">
        <v>13.9</v>
      </c>
      <c r="D13" s="5">
        <v>40</v>
      </c>
      <c r="E13" s="5">
        <v>42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 t="shared" si="6"/>
        <v>2</v>
      </c>
      <c r="K13" s="7">
        <f t="shared" si="7"/>
        <v>2</v>
      </c>
      <c r="L13" s="7">
        <f t="shared" si="8"/>
        <v>0</v>
      </c>
      <c r="M13" s="7">
        <f t="shared" si="9"/>
        <v>0</v>
      </c>
      <c r="N13" s="11">
        <f>C13*D13</f>
        <v>556</v>
      </c>
      <c r="O13" s="11">
        <f t="shared" si="10"/>
        <v>583.80000000000007</v>
      </c>
      <c r="P13" s="11">
        <f t="shared" si="10"/>
        <v>583.80000000000007</v>
      </c>
      <c r="Q13" s="11">
        <f t="shared" si="10"/>
        <v>556</v>
      </c>
      <c r="R13" s="11">
        <f t="shared" si="10"/>
        <v>556</v>
      </c>
      <c r="S13" s="14">
        <f>0.5*C13* I13</f>
        <v>0</v>
      </c>
      <c r="T13" s="14">
        <f t="shared" si="11"/>
        <v>13.9</v>
      </c>
      <c r="U13" s="14">
        <f t="shared" si="11"/>
        <v>13.9</v>
      </c>
      <c r="V13" s="14">
        <f t="shared" si="11"/>
        <v>0</v>
      </c>
      <c r="W13" s="14">
        <f t="shared" si="11"/>
        <v>0</v>
      </c>
      <c r="X13" s="17">
        <f t="shared" si="12"/>
        <v>556</v>
      </c>
      <c r="Y13" s="17">
        <f t="shared" si="13"/>
        <v>597.70000000000005</v>
      </c>
      <c r="Z13" s="17">
        <f t="shared" si="13"/>
        <v>597.70000000000005</v>
      </c>
      <c r="AA13" s="17">
        <f t="shared" si="5"/>
        <v>556</v>
      </c>
      <c r="AB13" s="17">
        <f t="shared" si="5"/>
        <v>556</v>
      </c>
      <c r="AC13" s="18">
        <f t="shared" si="14"/>
        <v>2863.4</v>
      </c>
    </row>
    <row r="14" spans="1:29" x14ac:dyDescent="0.25">
      <c r="A14" t="s">
        <v>11</v>
      </c>
      <c r="B14" t="s">
        <v>29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 t="shared" si="6"/>
        <v>0</v>
      </c>
      <c r="K14" s="7">
        <f t="shared" si="7"/>
        <v>2</v>
      </c>
      <c r="L14" s="7">
        <f t="shared" si="8"/>
        <v>0</v>
      </c>
      <c r="M14" s="7">
        <f t="shared" si="9"/>
        <v>0</v>
      </c>
      <c r="N14" s="11">
        <f>C14*D14</f>
        <v>448</v>
      </c>
      <c r="O14" s="11">
        <f t="shared" si="10"/>
        <v>448</v>
      </c>
      <c r="P14" s="11">
        <f t="shared" si="10"/>
        <v>470.4</v>
      </c>
      <c r="Q14" s="11">
        <f t="shared" si="10"/>
        <v>436.79999999999995</v>
      </c>
      <c r="R14" s="11">
        <f t="shared" si="10"/>
        <v>448</v>
      </c>
      <c r="S14" s="14">
        <f>0.5*C14* I14</f>
        <v>0</v>
      </c>
      <c r="T14" s="14">
        <f t="shared" si="11"/>
        <v>0</v>
      </c>
      <c r="U14" s="14">
        <f t="shared" si="11"/>
        <v>11.2</v>
      </c>
      <c r="V14" s="14">
        <f t="shared" si="11"/>
        <v>0</v>
      </c>
      <c r="W14" s="14">
        <f t="shared" si="11"/>
        <v>0</v>
      </c>
      <c r="X14" s="17">
        <f t="shared" si="12"/>
        <v>448</v>
      </c>
      <c r="Y14" s="17">
        <f t="shared" si="13"/>
        <v>448</v>
      </c>
      <c r="Z14" s="17">
        <f t="shared" si="13"/>
        <v>481.59999999999997</v>
      </c>
      <c r="AA14" s="17">
        <f t="shared" si="5"/>
        <v>436.79999999999995</v>
      </c>
      <c r="AB14" s="17">
        <f t="shared" si="5"/>
        <v>448</v>
      </c>
      <c r="AC14" s="18">
        <f t="shared" si="14"/>
        <v>2262.3999999999996</v>
      </c>
    </row>
    <row r="15" spans="1:29" x14ac:dyDescent="0.25">
      <c r="A15" t="s">
        <v>13</v>
      </c>
      <c r="B15" t="s">
        <v>30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 t="shared" si="6"/>
        <v>0</v>
      </c>
      <c r="K15" s="7">
        <f t="shared" si="7"/>
        <v>1</v>
      </c>
      <c r="L15" s="7">
        <f t="shared" si="8"/>
        <v>2</v>
      </c>
      <c r="M15" s="7">
        <f t="shared" si="9"/>
        <v>0</v>
      </c>
      <c r="N15" s="11">
        <f>C15*D15</f>
        <v>404</v>
      </c>
      <c r="O15" s="11">
        <f t="shared" si="10"/>
        <v>404</v>
      </c>
      <c r="P15" s="11">
        <f t="shared" si="10"/>
        <v>414.09999999999997</v>
      </c>
      <c r="Q15" s="11">
        <f t="shared" si="10"/>
        <v>424.2</v>
      </c>
      <c r="R15" s="11">
        <f t="shared" si="10"/>
        <v>404</v>
      </c>
      <c r="S15" s="14">
        <f>0.5*C15* I15</f>
        <v>0</v>
      </c>
      <c r="T15" s="14">
        <f t="shared" si="11"/>
        <v>0</v>
      </c>
      <c r="U15" s="14">
        <f t="shared" si="11"/>
        <v>5.05</v>
      </c>
      <c r="V15" s="14">
        <f t="shared" si="11"/>
        <v>10.1</v>
      </c>
      <c r="W15" s="14">
        <f t="shared" si="11"/>
        <v>0</v>
      </c>
      <c r="X15" s="17">
        <f t="shared" si="12"/>
        <v>404</v>
      </c>
      <c r="Y15" s="17">
        <f t="shared" si="13"/>
        <v>404</v>
      </c>
      <c r="Z15" s="17">
        <f t="shared" si="13"/>
        <v>419.15</v>
      </c>
      <c r="AA15" s="17">
        <f t="shared" si="5"/>
        <v>434.3</v>
      </c>
      <c r="AB15" s="17">
        <f t="shared" si="5"/>
        <v>404</v>
      </c>
      <c r="AC15" s="18">
        <f t="shared" si="14"/>
        <v>2065.4499999999998</v>
      </c>
    </row>
    <row r="16" spans="1:29" x14ac:dyDescent="0.25">
      <c r="A16" t="s">
        <v>14</v>
      </c>
      <c r="B16" t="s">
        <v>31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 t="shared" si="6"/>
        <v>2</v>
      </c>
      <c r="K16" s="7">
        <f t="shared" si="7"/>
        <v>0</v>
      </c>
      <c r="L16" s="7">
        <f t="shared" si="8"/>
        <v>2</v>
      </c>
      <c r="M16" s="7">
        <f t="shared" si="9"/>
        <v>0</v>
      </c>
      <c r="N16" s="11">
        <f>C16*D16</f>
        <v>378</v>
      </c>
      <c r="O16" s="11">
        <f t="shared" si="10"/>
        <v>378</v>
      </c>
      <c r="P16" s="11">
        <f t="shared" si="10"/>
        <v>351</v>
      </c>
      <c r="Q16" s="11">
        <f t="shared" si="10"/>
        <v>378</v>
      </c>
      <c r="R16" s="11">
        <f t="shared" si="10"/>
        <v>360</v>
      </c>
      <c r="S16" s="14">
        <f>0.5*C16* I16</f>
        <v>9</v>
      </c>
      <c r="T16" s="14">
        <f>0.5*$C16* J16</f>
        <v>9</v>
      </c>
      <c r="U16" s="14">
        <f>0.5*$C16* K16</f>
        <v>0</v>
      </c>
      <c r="V16" s="14">
        <f>0.5*$C16* L16</f>
        <v>9</v>
      </c>
      <c r="W16" s="14">
        <f>0.5*$C16* M16</f>
        <v>0</v>
      </c>
      <c r="X16" s="17">
        <f t="shared" si="12"/>
        <v>387</v>
      </c>
      <c r="Y16" s="17">
        <f t="shared" si="13"/>
        <v>387</v>
      </c>
      <c r="Z16" s="17">
        <f t="shared" si="13"/>
        <v>351</v>
      </c>
      <c r="AA16" s="17">
        <f t="shared" si="5"/>
        <v>387</v>
      </c>
      <c r="AB16" s="17">
        <f t="shared" si="5"/>
        <v>360</v>
      </c>
      <c r="AC16" s="18">
        <f t="shared" si="14"/>
        <v>1872</v>
      </c>
    </row>
    <row r="17" spans="1:29" x14ac:dyDescent="0.25">
      <c r="A17" t="s">
        <v>15</v>
      </c>
      <c r="B17" t="s">
        <v>32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IF(D17&gt;40,D17-40,0)</f>
        <v>0</v>
      </c>
      <c r="J17" s="7">
        <f t="shared" si="6"/>
        <v>3</v>
      </c>
      <c r="K17" s="7">
        <f t="shared" si="7"/>
        <v>0</v>
      </c>
      <c r="L17" s="7">
        <f t="shared" si="8"/>
        <v>1</v>
      </c>
      <c r="M17" s="7">
        <f t="shared" si="9"/>
        <v>0</v>
      </c>
      <c r="N17" s="11">
        <f>C17*D17</f>
        <v>337.59999999999997</v>
      </c>
      <c r="O17" s="11">
        <f t="shared" si="10"/>
        <v>362.91999999999996</v>
      </c>
      <c r="P17" s="11">
        <f t="shared" si="10"/>
        <v>329.15999999999997</v>
      </c>
      <c r="Q17" s="11">
        <f t="shared" si="10"/>
        <v>346.03999999999996</v>
      </c>
      <c r="R17" s="11">
        <f t="shared" si="10"/>
        <v>337.59999999999997</v>
      </c>
      <c r="S17" s="14">
        <f>0.5*C17* I17</f>
        <v>0</v>
      </c>
      <c r="T17" s="14">
        <f t="shared" si="11"/>
        <v>12.66</v>
      </c>
      <c r="U17" s="14">
        <f t="shared" si="11"/>
        <v>0</v>
      </c>
      <c r="V17" s="14">
        <f t="shared" si="11"/>
        <v>4.22</v>
      </c>
      <c r="W17" s="14">
        <f t="shared" si="11"/>
        <v>0</v>
      </c>
      <c r="X17" s="17">
        <f t="shared" si="12"/>
        <v>337.59999999999997</v>
      </c>
      <c r="Y17" s="17">
        <f t="shared" si="13"/>
        <v>375.58</v>
      </c>
      <c r="Z17" s="17">
        <f t="shared" si="13"/>
        <v>329.15999999999997</v>
      </c>
      <c r="AA17" s="17">
        <f t="shared" si="5"/>
        <v>350.26</v>
      </c>
      <c r="AB17" s="17">
        <f t="shared" si="5"/>
        <v>337.59999999999997</v>
      </c>
      <c r="AC17" s="18">
        <f t="shared" si="14"/>
        <v>1730.1999999999998</v>
      </c>
    </row>
    <row r="18" spans="1:29" x14ac:dyDescent="0.25">
      <c r="A18" t="s">
        <v>16</v>
      </c>
      <c r="B18" t="s">
        <v>33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 t="shared" si="6"/>
        <v>2</v>
      </c>
      <c r="K18" s="7">
        <f t="shared" si="7"/>
        <v>0</v>
      </c>
      <c r="L18" s="7">
        <f t="shared" si="8"/>
        <v>0</v>
      </c>
      <c r="M18" s="7">
        <f t="shared" si="9"/>
        <v>0</v>
      </c>
      <c r="N18" s="11">
        <f>C18*D18</f>
        <v>568</v>
      </c>
      <c r="O18" s="11">
        <f t="shared" si="10"/>
        <v>596.4</v>
      </c>
      <c r="P18" s="11">
        <f t="shared" si="10"/>
        <v>553.79999999999995</v>
      </c>
      <c r="Q18" s="11">
        <f t="shared" si="10"/>
        <v>568</v>
      </c>
      <c r="R18" s="11">
        <f t="shared" si="10"/>
        <v>568</v>
      </c>
      <c r="S18" s="14">
        <f>0.5*C18* I18</f>
        <v>0</v>
      </c>
      <c r="T18" s="14">
        <f t="shared" si="11"/>
        <v>14.2</v>
      </c>
      <c r="U18" s="14">
        <f t="shared" si="11"/>
        <v>0</v>
      </c>
      <c r="V18" s="14">
        <f t="shared" si="11"/>
        <v>0</v>
      </c>
      <c r="W18" s="14">
        <f t="shared" si="11"/>
        <v>0</v>
      </c>
      <c r="X18" s="17">
        <f t="shared" si="12"/>
        <v>568</v>
      </c>
      <c r="Y18" s="17">
        <f t="shared" si="13"/>
        <v>610.6</v>
      </c>
      <c r="Z18" s="17">
        <f t="shared" si="13"/>
        <v>553.79999999999995</v>
      </c>
      <c r="AA18" s="17">
        <f t="shared" si="5"/>
        <v>568</v>
      </c>
      <c r="AB18" s="17">
        <f t="shared" si="5"/>
        <v>568</v>
      </c>
      <c r="AC18" s="18">
        <f t="shared" si="14"/>
        <v>2868.3999999999996</v>
      </c>
    </row>
    <row r="19" spans="1:29" x14ac:dyDescent="0.25">
      <c r="A19" t="s">
        <v>17</v>
      </c>
      <c r="B19" t="s">
        <v>34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>IF(D19&gt;40,D19-40,0)</f>
        <v>1</v>
      </c>
      <c r="J19" s="7">
        <f t="shared" si="6"/>
        <v>2</v>
      </c>
      <c r="K19" s="7">
        <f t="shared" si="7"/>
        <v>0</v>
      </c>
      <c r="L19" s="7">
        <f t="shared" si="8"/>
        <v>0</v>
      </c>
      <c r="M19" s="7">
        <f t="shared" si="9"/>
        <v>0</v>
      </c>
      <c r="N19" s="11">
        <f>C19*D19</f>
        <v>1845</v>
      </c>
      <c r="O19" s="11">
        <f t="shared" si="10"/>
        <v>1890</v>
      </c>
      <c r="P19" s="11">
        <f t="shared" si="10"/>
        <v>1800</v>
      </c>
      <c r="Q19" s="11">
        <f t="shared" si="10"/>
        <v>1260</v>
      </c>
      <c r="R19" s="11">
        <f t="shared" si="10"/>
        <v>1800</v>
      </c>
      <c r="S19" s="14">
        <f>0.5*C19* I19</f>
        <v>22.5</v>
      </c>
      <c r="T19" s="14">
        <f t="shared" si="11"/>
        <v>45</v>
      </c>
      <c r="U19" s="14">
        <f t="shared" si="11"/>
        <v>0</v>
      </c>
      <c r="V19" s="14">
        <f t="shared" si="11"/>
        <v>0</v>
      </c>
      <c r="W19" s="14">
        <f t="shared" si="11"/>
        <v>0</v>
      </c>
      <c r="X19" s="17">
        <f t="shared" si="12"/>
        <v>1867.5</v>
      </c>
      <c r="Y19" s="17">
        <f t="shared" si="13"/>
        <v>1935</v>
      </c>
      <c r="Z19" s="17">
        <f t="shared" si="13"/>
        <v>1800</v>
      </c>
      <c r="AA19" s="17">
        <f t="shared" si="5"/>
        <v>1260</v>
      </c>
      <c r="AB19" s="17">
        <f t="shared" si="5"/>
        <v>1800</v>
      </c>
      <c r="AC19" s="18">
        <f t="shared" si="14"/>
        <v>8662.5</v>
      </c>
    </row>
    <row r="20" spans="1:29" x14ac:dyDescent="0.25">
      <c r="A20" t="s">
        <v>18</v>
      </c>
      <c r="B20" t="s">
        <v>35</v>
      </c>
      <c r="C20" s="1">
        <v>30</v>
      </c>
      <c r="D20" s="5">
        <v>39</v>
      </c>
      <c r="E20" s="5">
        <v>80</v>
      </c>
      <c r="F20" s="5">
        <v>42</v>
      </c>
      <c r="G20" s="5">
        <v>20</v>
      </c>
      <c r="H20" s="5">
        <v>40</v>
      </c>
      <c r="I20" s="7">
        <f>IF(D20&gt;40,D20-40,0)</f>
        <v>0</v>
      </c>
      <c r="J20" s="7">
        <f t="shared" si="6"/>
        <v>40</v>
      </c>
      <c r="K20" s="7">
        <f t="shared" si="7"/>
        <v>2</v>
      </c>
      <c r="L20" s="7">
        <f t="shared" si="8"/>
        <v>0</v>
      </c>
      <c r="M20" s="7">
        <f t="shared" si="9"/>
        <v>0</v>
      </c>
      <c r="N20" s="11">
        <f>C20*D20</f>
        <v>1170</v>
      </c>
      <c r="O20" s="11">
        <f t="shared" si="10"/>
        <v>2400</v>
      </c>
      <c r="P20" s="11">
        <f t="shared" si="10"/>
        <v>1260</v>
      </c>
      <c r="Q20" s="11">
        <f t="shared" si="10"/>
        <v>600</v>
      </c>
      <c r="R20" s="11">
        <f t="shared" si="10"/>
        <v>1200</v>
      </c>
      <c r="S20" s="14">
        <f>0.5*C20* I20</f>
        <v>0</v>
      </c>
      <c r="T20" s="14">
        <f t="shared" si="11"/>
        <v>600</v>
      </c>
      <c r="U20" s="14">
        <f t="shared" si="11"/>
        <v>30</v>
      </c>
      <c r="V20" s="14">
        <f t="shared" si="11"/>
        <v>0</v>
      </c>
      <c r="W20" s="14">
        <f t="shared" si="11"/>
        <v>0</v>
      </c>
      <c r="X20" s="17">
        <f t="shared" si="12"/>
        <v>1170</v>
      </c>
      <c r="Y20" s="17">
        <f t="shared" si="13"/>
        <v>3000</v>
      </c>
      <c r="Z20" s="17">
        <f t="shared" si="13"/>
        <v>1290</v>
      </c>
      <c r="AA20" s="17">
        <f t="shared" ref="AA20" si="15">Q20+V20</f>
        <v>600</v>
      </c>
      <c r="AB20" s="17">
        <f t="shared" ref="AB20" si="16">R20+W20</f>
        <v>1200</v>
      </c>
      <c r="AC20" s="18">
        <f t="shared" si="14"/>
        <v>7260</v>
      </c>
    </row>
    <row r="22" spans="1:29" x14ac:dyDescent="0.25">
      <c r="B22" t="s">
        <v>39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1845</v>
      </c>
      <c r="O22" s="1">
        <f t="shared" ref="O22:X22" si="17">MAX(O4:O20)</f>
        <v>2400</v>
      </c>
      <c r="P22" s="1">
        <f t="shared" si="17"/>
        <v>1800</v>
      </c>
      <c r="Q22" s="1">
        <f t="shared" si="17"/>
        <v>1260</v>
      </c>
      <c r="R22" s="1">
        <f t="shared" si="17"/>
        <v>1800</v>
      </c>
      <c r="S22" s="1">
        <f t="shared" si="17"/>
        <v>135</v>
      </c>
      <c r="T22" s="1">
        <f t="shared" si="17"/>
        <v>600</v>
      </c>
      <c r="U22" s="1">
        <f t="shared" si="17"/>
        <v>122.5</v>
      </c>
      <c r="V22" s="1">
        <f t="shared" si="17"/>
        <v>10.1</v>
      </c>
      <c r="W22" s="1">
        <f t="shared" si="17"/>
        <v>81</v>
      </c>
      <c r="X22" s="1">
        <f t="shared" si="17"/>
        <v>1867.5</v>
      </c>
      <c r="Y22" s="1">
        <f t="shared" ref="Y22:AC22" si="18">MAX(Y4:Y20)</f>
        <v>3000</v>
      </c>
      <c r="Z22" s="1">
        <f t="shared" si="18"/>
        <v>1800</v>
      </c>
      <c r="AA22" s="1">
        <f t="shared" si="18"/>
        <v>1260</v>
      </c>
      <c r="AB22" s="1">
        <f t="shared" si="18"/>
        <v>1800</v>
      </c>
      <c r="AC22" s="1">
        <f t="shared" si="18"/>
        <v>8662.5</v>
      </c>
    </row>
    <row r="23" spans="1:29" x14ac:dyDescent="0.25">
      <c r="B23" t="s">
        <v>40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269.10000000000002</v>
      </c>
      <c r="O23" s="1">
        <f t="shared" ref="O23:X23" si="19">MIN(O4:O20)</f>
        <v>358.8</v>
      </c>
      <c r="P23" s="1">
        <f t="shared" si="19"/>
        <v>289.8</v>
      </c>
      <c r="Q23" s="1">
        <f t="shared" si="19"/>
        <v>276</v>
      </c>
      <c r="R23" s="1">
        <f t="shared" si="19"/>
        <v>276</v>
      </c>
      <c r="S23" s="1">
        <f t="shared" si="19"/>
        <v>0</v>
      </c>
      <c r="T23" s="1">
        <f t="shared" si="19"/>
        <v>0</v>
      </c>
      <c r="U23" s="1">
        <f t="shared" si="19"/>
        <v>0</v>
      </c>
      <c r="V23" s="1">
        <f t="shared" si="19"/>
        <v>0</v>
      </c>
      <c r="W23" s="1">
        <f t="shared" si="19"/>
        <v>0</v>
      </c>
      <c r="X23" s="1">
        <f t="shared" si="19"/>
        <v>269.10000000000002</v>
      </c>
      <c r="Y23" s="1">
        <f t="shared" ref="Y23:AC23" si="20">MIN(Y4:Y20)</f>
        <v>375.58</v>
      </c>
      <c r="Z23" s="1">
        <f t="shared" si="20"/>
        <v>296.7</v>
      </c>
      <c r="AA23" s="1">
        <f t="shared" si="20"/>
        <v>276</v>
      </c>
      <c r="AB23" s="1">
        <f t="shared" si="20"/>
        <v>276</v>
      </c>
      <c r="AC23" s="1">
        <f t="shared" si="20"/>
        <v>1518</v>
      </c>
    </row>
    <row r="24" spans="1:29" x14ac:dyDescent="0.25">
      <c r="B24" t="s">
        <v>41</v>
      </c>
      <c r="C24" s="2">
        <f>AVERAGE(C4:C20)</f>
        <v>16.484705882352941</v>
      </c>
      <c r="D24" s="3">
        <f>AVERAGE(D4:D20)</f>
        <v>40.823529411764703</v>
      </c>
      <c r="E24" s="3"/>
      <c r="F24" s="3"/>
      <c r="G24" s="3"/>
      <c r="H24" s="3"/>
      <c r="I24" s="3"/>
      <c r="J24" s="3"/>
      <c r="K24" s="3"/>
      <c r="L24" s="3"/>
      <c r="M24" s="3"/>
      <c r="N24" s="1">
        <f>AVERAGE(N4:N20)</f>
        <v>677.42941176470583</v>
      </c>
      <c r="O24" s="1">
        <f t="shared" ref="O24:X24" si="21">AVERAGE(O4:O20)</f>
        <v>771.52470588235292</v>
      </c>
      <c r="P24" s="1">
        <f t="shared" si="21"/>
        <v>686.35058823529414</v>
      </c>
      <c r="Q24" s="1">
        <f t="shared" si="21"/>
        <v>546.64941176470597</v>
      </c>
      <c r="R24" s="1">
        <f t="shared" si="21"/>
        <v>609.86470588235295</v>
      </c>
      <c r="S24" s="1">
        <f t="shared" si="21"/>
        <v>18.464705882352941</v>
      </c>
      <c r="T24" s="1">
        <f t="shared" si="21"/>
        <v>65.332941176470584</v>
      </c>
      <c r="U24" s="1">
        <f t="shared" si="21"/>
        <v>19.429411764705883</v>
      </c>
      <c r="V24" s="1">
        <f t="shared" si="21"/>
        <v>1.371764705882353</v>
      </c>
      <c r="W24" s="1">
        <f t="shared" si="21"/>
        <v>8.7470588235294109</v>
      </c>
      <c r="X24" s="1">
        <f t="shared" si="21"/>
        <v>695.89411764705892</v>
      </c>
      <c r="Y24" s="1">
        <f t="shared" ref="Y24:AC24" si="22">AVERAGE(Y4:Y20)</f>
        <v>836.85764705882355</v>
      </c>
      <c r="Z24" s="1">
        <f t="shared" si="22"/>
        <v>705.78</v>
      </c>
      <c r="AA24" s="1">
        <f t="shared" si="22"/>
        <v>548.02117647058822</v>
      </c>
      <c r="AB24" s="1">
        <f t="shared" si="22"/>
        <v>618.61176470588248</v>
      </c>
      <c r="AC24" s="1">
        <f t="shared" si="22"/>
        <v>3405.1647058823528</v>
      </c>
    </row>
    <row r="25" spans="1:29" x14ac:dyDescent="0.25">
      <c r="B25" t="s">
        <v>42</v>
      </c>
      <c r="C25" s="2"/>
      <c r="D25" s="3">
        <f>SUM(D4:D20)</f>
        <v>694</v>
      </c>
      <c r="E25" s="3"/>
      <c r="F25" s="3"/>
      <c r="G25" s="3"/>
      <c r="H25" s="3"/>
      <c r="I25" s="3"/>
      <c r="J25" s="3"/>
      <c r="K25" s="3"/>
      <c r="L25" s="3"/>
      <c r="M25" s="3"/>
      <c r="N25" s="1">
        <f>SUM(N4:N20)</f>
        <v>11516.3</v>
      </c>
      <c r="O25" s="1">
        <f t="shared" ref="O25:X25" si="23">SUM(O4:O20)</f>
        <v>13115.92</v>
      </c>
      <c r="P25" s="1">
        <f t="shared" si="23"/>
        <v>11667.960000000001</v>
      </c>
      <c r="Q25" s="1">
        <f t="shared" si="23"/>
        <v>9293.0400000000009</v>
      </c>
      <c r="R25" s="1">
        <f t="shared" si="23"/>
        <v>10367.700000000001</v>
      </c>
      <c r="S25" s="1">
        <f t="shared" si="23"/>
        <v>313.89999999999998</v>
      </c>
      <c r="T25" s="1">
        <f t="shared" si="23"/>
        <v>1110.6599999999999</v>
      </c>
      <c r="U25" s="1">
        <f t="shared" si="23"/>
        <v>330.3</v>
      </c>
      <c r="V25" s="1">
        <f t="shared" si="23"/>
        <v>23.32</v>
      </c>
      <c r="W25" s="1">
        <f t="shared" si="23"/>
        <v>148.69999999999999</v>
      </c>
      <c r="X25" s="1">
        <f t="shared" si="23"/>
        <v>11830.2</v>
      </c>
      <c r="Y25" s="1">
        <f t="shared" ref="Y25:AC25" si="24">SUM(Y4:Y20)</f>
        <v>14226.58</v>
      </c>
      <c r="Z25" s="1">
        <f t="shared" si="24"/>
        <v>11998.26</v>
      </c>
      <c r="AA25" s="1">
        <f t="shared" si="24"/>
        <v>9316.36</v>
      </c>
      <c r="AB25" s="1">
        <f t="shared" si="24"/>
        <v>10516.400000000001</v>
      </c>
      <c r="AC25" s="1">
        <f t="shared" si="24"/>
        <v>57887.799999999996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84B0-C247-41E7-A24F-DA9538AAD002}">
  <dimension ref="A1:L24"/>
  <sheetViews>
    <sheetView workbookViewId="0">
      <selection activeCell="M6" sqref="M6"/>
    </sheetView>
  </sheetViews>
  <sheetFormatPr defaultRowHeight="15" x14ac:dyDescent="0.25"/>
  <cols>
    <col min="1" max="1" width="11.5703125" bestFit="1" customWidth="1"/>
    <col min="2" max="2" width="14.5703125" bestFit="1" customWidth="1"/>
  </cols>
  <sheetData>
    <row r="1" spans="1:12" ht="127.5" x14ac:dyDescent="0.35">
      <c r="A1" s="23" t="s">
        <v>57</v>
      </c>
      <c r="B1" s="20"/>
      <c r="C1" s="21" t="s">
        <v>51</v>
      </c>
      <c r="D1" s="21" t="s">
        <v>52</v>
      </c>
      <c r="E1" s="21" t="s">
        <v>53</v>
      </c>
      <c r="F1" s="21" t="s">
        <v>54</v>
      </c>
      <c r="H1" s="21" t="s">
        <v>51</v>
      </c>
      <c r="I1" s="21" t="s">
        <v>52</v>
      </c>
      <c r="J1" s="21" t="s">
        <v>53</v>
      </c>
      <c r="K1" s="21" t="s">
        <v>54</v>
      </c>
      <c r="L1" s="21" t="s">
        <v>56</v>
      </c>
    </row>
    <row r="2" spans="1:12" x14ac:dyDescent="0.25">
      <c r="B2" t="s">
        <v>55</v>
      </c>
      <c r="C2">
        <v>10</v>
      </c>
      <c r="D2">
        <v>20</v>
      </c>
      <c r="E2">
        <v>100</v>
      </c>
      <c r="F2">
        <v>1</v>
      </c>
    </row>
    <row r="3" spans="1:12" x14ac:dyDescent="0.25">
      <c r="A3" t="s">
        <v>49</v>
      </c>
      <c r="B3" t="s">
        <v>50</v>
      </c>
    </row>
    <row r="4" spans="1:12" x14ac:dyDescent="0.25">
      <c r="A4" t="s">
        <v>2</v>
      </c>
      <c r="B4" t="s">
        <v>19</v>
      </c>
      <c r="C4">
        <v>10</v>
      </c>
      <c r="D4">
        <v>19</v>
      </c>
      <c r="E4">
        <v>93</v>
      </c>
      <c r="F4">
        <v>1</v>
      </c>
      <c r="H4" s="22">
        <f>C4/$C$2</f>
        <v>1</v>
      </c>
      <c r="I4" s="22">
        <f>D4/$D$2</f>
        <v>0.95</v>
      </c>
      <c r="J4" s="22">
        <f>E4/$E$2</f>
        <v>0.93</v>
      </c>
      <c r="K4" s="22">
        <f>F4/$F$2</f>
        <v>1</v>
      </c>
      <c r="L4" t="b">
        <f>OR(H4&lt;0.5,I4&lt;0.5,J4&lt;0.5,K4&lt;0.5)</f>
        <v>0</v>
      </c>
    </row>
    <row r="5" spans="1:12" x14ac:dyDescent="0.25">
      <c r="A5" t="s">
        <v>3</v>
      </c>
      <c r="B5" t="s">
        <v>20</v>
      </c>
      <c r="C5">
        <v>9</v>
      </c>
      <c r="D5">
        <v>20</v>
      </c>
      <c r="E5">
        <v>100</v>
      </c>
      <c r="F5">
        <v>1</v>
      </c>
      <c r="H5" s="22">
        <f t="shared" ref="H5:I20" si="0">C5/$C$2</f>
        <v>0.9</v>
      </c>
      <c r="I5" s="22">
        <f t="shared" ref="I5:J19" si="1">D5/$D$2</f>
        <v>1</v>
      </c>
      <c r="J5" s="22">
        <f t="shared" ref="J5:K20" si="2">E5/$E$2</f>
        <v>1</v>
      </c>
      <c r="K5" s="22">
        <f t="shared" ref="K5:K20" si="3">F5/$F$2</f>
        <v>1</v>
      </c>
      <c r="L5" t="b">
        <f t="shared" ref="L5:L20" si="4">OR(H5&lt;0.5,I5&lt;0.5,J5&lt;0.5,K5&lt;0.5)</f>
        <v>0</v>
      </c>
    </row>
    <row r="6" spans="1:12" x14ac:dyDescent="0.25">
      <c r="A6" t="s">
        <v>4</v>
      </c>
      <c r="B6" t="s">
        <v>21</v>
      </c>
      <c r="C6">
        <v>8</v>
      </c>
      <c r="D6">
        <v>17</v>
      </c>
      <c r="E6">
        <v>82</v>
      </c>
      <c r="F6">
        <v>1</v>
      </c>
      <c r="H6" s="22">
        <f t="shared" si="0"/>
        <v>0.8</v>
      </c>
      <c r="I6" s="22">
        <f t="shared" si="1"/>
        <v>0.85</v>
      </c>
      <c r="J6" s="22">
        <f t="shared" si="2"/>
        <v>0.82</v>
      </c>
      <c r="K6" s="22">
        <f t="shared" si="3"/>
        <v>1</v>
      </c>
      <c r="L6" t="b">
        <f t="shared" si="4"/>
        <v>0</v>
      </c>
    </row>
    <row r="7" spans="1:12" x14ac:dyDescent="0.25">
      <c r="A7" t="s">
        <v>5</v>
      </c>
      <c r="B7" t="s">
        <v>22</v>
      </c>
      <c r="C7">
        <v>9</v>
      </c>
      <c r="D7">
        <v>10</v>
      </c>
      <c r="E7">
        <v>73</v>
      </c>
      <c r="F7">
        <v>1</v>
      </c>
      <c r="H7" s="22">
        <f t="shared" si="0"/>
        <v>0.9</v>
      </c>
      <c r="I7" s="22">
        <f t="shared" si="1"/>
        <v>0.5</v>
      </c>
      <c r="J7" s="22">
        <f t="shared" si="2"/>
        <v>0.73</v>
      </c>
      <c r="K7" s="22">
        <f t="shared" si="3"/>
        <v>1</v>
      </c>
      <c r="L7" t="b">
        <f t="shared" si="4"/>
        <v>0</v>
      </c>
    </row>
    <row r="8" spans="1:12" x14ac:dyDescent="0.25">
      <c r="A8" t="s">
        <v>6</v>
      </c>
      <c r="B8" t="s">
        <v>23</v>
      </c>
      <c r="C8">
        <v>10</v>
      </c>
      <c r="D8">
        <v>20</v>
      </c>
      <c r="E8">
        <v>59</v>
      </c>
      <c r="F8">
        <v>1</v>
      </c>
      <c r="H8" s="22">
        <f t="shared" si="0"/>
        <v>1</v>
      </c>
      <c r="I8" s="22">
        <f t="shared" si="1"/>
        <v>1</v>
      </c>
      <c r="J8" s="22">
        <f t="shared" si="2"/>
        <v>0.59</v>
      </c>
      <c r="K8" s="22">
        <f t="shared" si="3"/>
        <v>1</v>
      </c>
      <c r="L8" t="b">
        <f t="shared" si="4"/>
        <v>0</v>
      </c>
    </row>
    <row r="9" spans="1:12" x14ac:dyDescent="0.25">
      <c r="A9" t="s">
        <v>7</v>
      </c>
      <c r="B9" t="s">
        <v>24</v>
      </c>
      <c r="C9">
        <v>9</v>
      </c>
      <c r="D9">
        <v>17</v>
      </c>
      <c r="E9">
        <v>100</v>
      </c>
      <c r="F9">
        <v>1</v>
      </c>
      <c r="H9" s="22">
        <f t="shared" si="0"/>
        <v>0.9</v>
      </c>
      <c r="I9" s="22">
        <f t="shared" si="1"/>
        <v>0.85</v>
      </c>
      <c r="J9" s="22">
        <f t="shared" si="2"/>
        <v>1</v>
      </c>
      <c r="K9" s="22">
        <f t="shared" si="3"/>
        <v>1</v>
      </c>
      <c r="L9" t="b">
        <f t="shared" si="4"/>
        <v>0</v>
      </c>
    </row>
    <row r="10" spans="1:12" x14ac:dyDescent="0.25">
      <c r="A10" t="s">
        <v>8</v>
      </c>
      <c r="B10" t="s">
        <v>25</v>
      </c>
      <c r="C10">
        <v>8</v>
      </c>
      <c r="D10">
        <v>20</v>
      </c>
      <c r="E10">
        <v>100</v>
      </c>
      <c r="F10">
        <v>0</v>
      </c>
      <c r="H10" s="22">
        <f t="shared" si="0"/>
        <v>0.8</v>
      </c>
      <c r="I10" s="22">
        <f t="shared" si="1"/>
        <v>1</v>
      </c>
      <c r="J10" s="22">
        <f t="shared" si="2"/>
        <v>1</v>
      </c>
      <c r="K10" s="22">
        <f t="shared" si="3"/>
        <v>0</v>
      </c>
      <c r="L10" t="b">
        <f t="shared" si="4"/>
        <v>1</v>
      </c>
    </row>
    <row r="11" spans="1:12" x14ac:dyDescent="0.25">
      <c r="A11" t="s">
        <v>9</v>
      </c>
      <c r="B11" t="s">
        <v>26</v>
      </c>
      <c r="C11">
        <v>5</v>
      </c>
      <c r="D11">
        <v>6</v>
      </c>
      <c r="E11">
        <v>100</v>
      </c>
      <c r="F11">
        <v>1</v>
      </c>
      <c r="H11" s="22">
        <f t="shared" si="0"/>
        <v>0.5</v>
      </c>
      <c r="I11" s="22">
        <f t="shared" si="1"/>
        <v>0.3</v>
      </c>
      <c r="J11" s="22">
        <f t="shared" si="2"/>
        <v>1</v>
      </c>
      <c r="K11" s="22">
        <f t="shared" si="3"/>
        <v>1</v>
      </c>
      <c r="L11" t="b">
        <f t="shared" si="4"/>
        <v>1</v>
      </c>
    </row>
    <row r="12" spans="1:12" x14ac:dyDescent="0.25">
      <c r="A12" t="s">
        <v>10</v>
      </c>
      <c r="B12" t="s">
        <v>27</v>
      </c>
      <c r="C12">
        <v>10</v>
      </c>
      <c r="D12">
        <v>20</v>
      </c>
      <c r="E12">
        <v>67</v>
      </c>
      <c r="F12">
        <v>1</v>
      </c>
      <c r="H12" s="22">
        <f t="shared" si="0"/>
        <v>1</v>
      </c>
      <c r="I12" s="22">
        <f t="shared" si="1"/>
        <v>1</v>
      </c>
      <c r="J12" s="22">
        <f t="shared" si="2"/>
        <v>0.67</v>
      </c>
      <c r="K12" s="22">
        <f t="shared" si="3"/>
        <v>1</v>
      </c>
      <c r="L12" t="b">
        <f t="shared" si="4"/>
        <v>0</v>
      </c>
    </row>
    <row r="13" spans="1:12" x14ac:dyDescent="0.25">
      <c r="A13" t="s">
        <v>12</v>
      </c>
      <c r="B13" t="s">
        <v>28</v>
      </c>
      <c r="C13">
        <v>9</v>
      </c>
      <c r="D13">
        <v>20</v>
      </c>
      <c r="E13">
        <v>70</v>
      </c>
      <c r="F13">
        <v>1</v>
      </c>
      <c r="H13" s="22">
        <f t="shared" si="0"/>
        <v>0.9</v>
      </c>
      <c r="I13" s="22">
        <f t="shared" si="1"/>
        <v>1</v>
      </c>
      <c r="J13" s="22">
        <f t="shared" si="2"/>
        <v>0.7</v>
      </c>
      <c r="K13" s="22">
        <f t="shared" si="3"/>
        <v>1</v>
      </c>
      <c r="L13" t="b">
        <f t="shared" si="4"/>
        <v>0</v>
      </c>
    </row>
    <row r="14" spans="1:12" x14ac:dyDescent="0.25">
      <c r="A14" t="s">
        <v>11</v>
      </c>
      <c r="B14" t="s">
        <v>29</v>
      </c>
      <c r="C14">
        <v>10</v>
      </c>
      <c r="D14">
        <v>19</v>
      </c>
      <c r="E14">
        <v>80</v>
      </c>
      <c r="F14">
        <v>1</v>
      </c>
      <c r="H14" s="22">
        <f t="shared" si="0"/>
        <v>1</v>
      </c>
      <c r="I14" s="22">
        <f t="shared" si="1"/>
        <v>0.95</v>
      </c>
      <c r="J14" s="22">
        <f t="shared" si="2"/>
        <v>0.8</v>
      </c>
      <c r="K14" s="22">
        <f t="shared" si="3"/>
        <v>1</v>
      </c>
      <c r="L14" t="b">
        <f t="shared" si="4"/>
        <v>0</v>
      </c>
    </row>
    <row r="15" spans="1:12" x14ac:dyDescent="0.25">
      <c r="A15" t="s">
        <v>13</v>
      </c>
      <c r="B15" t="s">
        <v>30</v>
      </c>
      <c r="C15">
        <v>8</v>
      </c>
      <c r="D15">
        <v>17</v>
      </c>
      <c r="E15">
        <v>90</v>
      </c>
      <c r="F15">
        <v>1</v>
      </c>
      <c r="H15" s="22">
        <f t="shared" si="0"/>
        <v>0.8</v>
      </c>
      <c r="I15" s="22">
        <f t="shared" si="1"/>
        <v>0.85</v>
      </c>
      <c r="J15" s="22">
        <f t="shared" si="2"/>
        <v>0.9</v>
      </c>
      <c r="K15" s="22">
        <f t="shared" si="3"/>
        <v>1</v>
      </c>
      <c r="L15" t="b">
        <f t="shared" si="4"/>
        <v>0</v>
      </c>
    </row>
    <row r="16" spans="1:12" x14ac:dyDescent="0.25">
      <c r="A16" t="s">
        <v>14</v>
      </c>
      <c r="B16" t="s">
        <v>31</v>
      </c>
      <c r="C16">
        <v>9</v>
      </c>
      <c r="D16">
        <v>19</v>
      </c>
      <c r="E16">
        <v>45</v>
      </c>
      <c r="F16">
        <v>0</v>
      </c>
      <c r="H16" s="22">
        <f t="shared" si="0"/>
        <v>0.9</v>
      </c>
      <c r="I16" s="22">
        <f t="shared" si="1"/>
        <v>0.95</v>
      </c>
      <c r="J16" s="22">
        <f t="shared" si="2"/>
        <v>0.45</v>
      </c>
      <c r="K16" s="22">
        <f t="shared" si="3"/>
        <v>0</v>
      </c>
      <c r="L16" t="b">
        <f t="shared" si="4"/>
        <v>1</v>
      </c>
    </row>
    <row r="17" spans="1:12" x14ac:dyDescent="0.25">
      <c r="A17" t="s">
        <v>15</v>
      </c>
      <c r="B17" t="s">
        <v>32</v>
      </c>
      <c r="C17">
        <v>7</v>
      </c>
      <c r="D17">
        <v>20</v>
      </c>
      <c r="E17">
        <v>90</v>
      </c>
      <c r="F17">
        <v>1</v>
      </c>
      <c r="H17" s="22">
        <f t="shared" si="0"/>
        <v>0.7</v>
      </c>
      <c r="I17" s="22">
        <f t="shared" si="1"/>
        <v>1</v>
      </c>
      <c r="J17" s="22">
        <f t="shared" si="2"/>
        <v>0.9</v>
      </c>
      <c r="K17" s="22">
        <f t="shared" si="3"/>
        <v>1</v>
      </c>
      <c r="L17" t="b">
        <f t="shared" si="4"/>
        <v>0</v>
      </c>
    </row>
    <row r="18" spans="1:12" x14ac:dyDescent="0.25">
      <c r="A18" t="s">
        <v>16</v>
      </c>
      <c r="B18" t="s">
        <v>33</v>
      </c>
      <c r="C18">
        <v>10</v>
      </c>
      <c r="D18">
        <v>10</v>
      </c>
      <c r="E18">
        <v>80</v>
      </c>
      <c r="F18">
        <v>1</v>
      </c>
      <c r="H18" s="22">
        <f t="shared" si="0"/>
        <v>1</v>
      </c>
      <c r="I18" s="22">
        <f t="shared" si="1"/>
        <v>0.5</v>
      </c>
      <c r="J18" s="22">
        <f t="shared" si="2"/>
        <v>0.8</v>
      </c>
      <c r="K18" s="22">
        <f t="shared" si="3"/>
        <v>1</v>
      </c>
      <c r="L18" t="b">
        <f t="shared" si="4"/>
        <v>0</v>
      </c>
    </row>
    <row r="19" spans="1:12" x14ac:dyDescent="0.25">
      <c r="A19" t="s">
        <v>17</v>
      </c>
      <c r="B19" t="s">
        <v>34</v>
      </c>
      <c r="C19">
        <v>11</v>
      </c>
      <c r="D19">
        <v>20</v>
      </c>
      <c r="E19">
        <v>69</v>
      </c>
      <c r="F19">
        <v>1</v>
      </c>
      <c r="H19" s="22">
        <f t="shared" si="0"/>
        <v>1.1000000000000001</v>
      </c>
      <c r="I19" s="22">
        <f t="shared" si="1"/>
        <v>1</v>
      </c>
      <c r="J19" s="22">
        <f t="shared" si="2"/>
        <v>0.69</v>
      </c>
      <c r="K19" s="22">
        <f t="shared" si="3"/>
        <v>1</v>
      </c>
      <c r="L19" t="b">
        <f t="shared" si="4"/>
        <v>0</v>
      </c>
    </row>
    <row r="20" spans="1:12" x14ac:dyDescent="0.25">
      <c r="A20" t="s">
        <v>18</v>
      </c>
      <c r="B20" t="s">
        <v>35</v>
      </c>
      <c r="C20">
        <v>10</v>
      </c>
      <c r="D20">
        <v>14</v>
      </c>
      <c r="E20">
        <v>90</v>
      </c>
      <c r="F20">
        <v>1</v>
      </c>
      <c r="H20" s="22">
        <f t="shared" si="0"/>
        <v>1</v>
      </c>
      <c r="I20" s="22">
        <f>D20/$D$2</f>
        <v>0.7</v>
      </c>
      <c r="J20" s="22">
        <f t="shared" si="2"/>
        <v>0.9</v>
      </c>
      <c r="K20" s="22">
        <f t="shared" si="3"/>
        <v>1</v>
      </c>
      <c r="L20" t="b">
        <f t="shared" si="4"/>
        <v>0</v>
      </c>
    </row>
    <row r="22" spans="1:12" x14ac:dyDescent="0.25">
      <c r="A22" t="s">
        <v>39</v>
      </c>
      <c r="C22">
        <f>MAX(C4:C20)</f>
        <v>11</v>
      </c>
      <c r="D22">
        <f t="shared" ref="D22:F22" si="5">MAX(D4:D20)</f>
        <v>20</v>
      </c>
      <c r="E22">
        <f t="shared" si="5"/>
        <v>100</v>
      </c>
      <c r="F22">
        <f t="shared" si="5"/>
        <v>1</v>
      </c>
      <c r="H22" s="22">
        <f>MAX(H4:H20)</f>
        <v>1.1000000000000001</v>
      </c>
      <c r="I22" s="22">
        <f t="shared" ref="I22:K22" si="6">MAX(I4:I20)</f>
        <v>1</v>
      </c>
      <c r="J22" s="22">
        <f t="shared" si="6"/>
        <v>1</v>
      </c>
      <c r="K22" s="22">
        <f t="shared" si="6"/>
        <v>1</v>
      </c>
    </row>
    <row r="23" spans="1:12" x14ac:dyDescent="0.25">
      <c r="A23" t="s">
        <v>40</v>
      </c>
      <c r="C23">
        <f>MIN(C4:C20)</f>
        <v>5</v>
      </c>
      <c r="D23">
        <f t="shared" ref="D23:F23" si="7">MIN(D4:D20)</f>
        <v>6</v>
      </c>
      <c r="E23">
        <f t="shared" si="7"/>
        <v>45</v>
      </c>
      <c r="F23">
        <f t="shared" si="7"/>
        <v>0</v>
      </c>
      <c r="H23" s="22">
        <f>MIN(H4:H20)</f>
        <v>0.5</v>
      </c>
      <c r="I23" s="22">
        <f t="shared" ref="I23:K23" si="8">MIN(I4:I20)</f>
        <v>0.3</v>
      </c>
      <c r="J23" s="22">
        <f t="shared" si="8"/>
        <v>0.45</v>
      </c>
      <c r="K23" s="22">
        <f t="shared" si="8"/>
        <v>0</v>
      </c>
    </row>
    <row r="24" spans="1:12" x14ac:dyDescent="0.25">
      <c r="A24" t="s">
        <v>41</v>
      </c>
      <c r="C24">
        <f>AVERAGE(C4:C20)</f>
        <v>8.9411764705882355</v>
      </c>
      <c r="D24">
        <f t="shared" ref="D24:F24" si="9">AVERAGE(D4:D20)</f>
        <v>16.941176470588236</v>
      </c>
      <c r="E24">
        <f t="shared" si="9"/>
        <v>81.647058823529406</v>
      </c>
      <c r="F24">
        <f t="shared" si="9"/>
        <v>0.88235294117647056</v>
      </c>
      <c r="H24" s="22">
        <f>AVERAGE(H4:H20)</f>
        <v>0.89411764705882346</v>
      </c>
      <c r="I24" s="22">
        <f t="shared" ref="I24:K24" si="10">AVERAGE(I4:I20)</f>
        <v>0.84705882352941153</v>
      </c>
      <c r="J24" s="22">
        <f t="shared" si="10"/>
        <v>0.81647058823529417</v>
      </c>
      <c r="K24" s="22">
        <f t="shared" si="10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2" priority="2" operator="lessThan">
      <formula>0.5</formula>
    </cfRule>
  </conditionalFormatting>
  <conditionalFormatting sqref="L4:L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06B8-174D-4A75-ACFC-E9F80236FDB5}">
  <dimension ref="A1:L15"/>
  <sheetViews>
    <sheetView tabSelected="1" workbookViewId="0">
      <selection activeCell="M10" sqref="M10"/>
    </sheetView>
  </sheetViews>
  <sheetFormatPr defaultRowHeight="15" x14ac:dyDescent="0.25"/>
  <cols>
    <col min="1" max="1" width="19.140625" bestFit="1" customWidth="1"/>
    <col min="2" max="2" width="10.7109375" bestFit="1" customWidth="1"/>
    <col min="3" max="3" width="10.7109375" customWidth="1"/>
    <col min="4" max="4" width="10.5703125" bestFit="1" customWidth="1"/>
    <col min="5" max="5" width="10.5703125" customWidth="1"/>
    <col min="6" max="6" width="10.5703125" bestFit="1" customWidth="1"/>
  </cols>
  <sheetData>
    <row r="1" spans="1:12" ht="18.75" x14ac:dyDescent="0.3">
      <c r="A1" s="24" t="s">
        <v>58</v>
      </c>
    </row>
    <row r="3" spans="1:12" x14ac:dyDescent="0.25">
      <c r="A3" s="12" t="s">
        <v>59</v>
      </c>
    </row>
    <row r="4" spans="1:12" x14ac:dyDescent="0.25">
      <c r="A4" t="s">
        <v>60</v>
      </c>
      <c r="B4" s="25" t="s">
        <v>38</v>
      </c>
      <c r="C4" s="25">
        <v>3</v>
      </c>
      <c r="D4" s="5" t="s">
        <v>66</v>
      </c>
      <c r="E4" s="5">
        <v>5</v>
      </c>
      <c r="F4" s="12" t="s">
        <v>67</v>
      </c>
      <c r="G4" s="12">
        <v>4</v>
      </c>
      <c r="H4" s="26" t="s">
        <v>68</v>
      </c>
      <c r="I4" s="26">
        <v>3</v>
      </c>
      <c r="J4" s="7" t="s">
        <v>69</v>
      </c>
      <c r="K4" s="7">
        <v>1</v>
      </c>
      <c r="L4" t="s">
        <v>42</v>
      </c>
    </row>
    <row r="5" spans="1:12" x14ac:dyDescent="0.25">
      <c r="A5" t="s">
        <v>61</v>
      </c>
      <c r="B5" s="25">
        <v>1</v>
      </c>
      <c r="C5" s="25">
        <f>$C$4*B5</f>
        <v>3</v>
      </c>
      <c r="D5" s="5">
        <v>5</v>
      </c>
      <c r="E5" s="5">
        <f>$E$4*D5</f>
        <v>25</v>
      </c>
      <c r="F5" s="12">
        <v>1</v>
      </c>
      <c r="G5" s="12">
        <f>$G$4*F5</f>
        <v>4</v>
      </c>
      <c r="H5" s="26">
        <v>4</v>
      </c>
      <c r="I5" s="26">
        <f>$I$4*H5</f>
        <v>12</v>
      </c>
      <c r="J5" s="7">
        <v>5</v>
      </c>
      <c r="K5" s="7">
        <f>$K$4*J5</f>
        <v>5</v>
      </c>
      <c r="L5">
        <f>SUM(C5+E5+G5+I5+K5)</f>
        <v>49</v>
      </c>
    </row>
    <row r="6" spans="1:12" x14ac:dyDescent="0.25">
      <c r="A6" t="s">
        <v>62</v>
      </c>
      <c r="B6" s="25">
        <v>4</v>
      </c>
      <c r="C6" s="25">
        <f t="shared" ref="C6:E9" si="0">$C$4*B6</f>
        <v>12</v>
      </c>
      <c r="D6" s="5">
        <v>4</v>
      </c>
      <c r="E6" s="5">
        <f t="shared" ref="E6:G9" si="1">$E$4*D6</f>
        <v>20</v>
      </c>
      <c r="F6" s="12">
        <v>3</v>
      </c>
      <c r="G6" s="12">
        <f t="shared" ref="G6:I9" si="2">$G$4*F6</f>
        <v>12</v>
      </c>
      <c r="H6" s="26">
        <v>2</v>
      </c>
      <c r="I6" s="26">
        <f t="shared" ref="I6:K9" si="3">$I$4*H6</f>
        <v>6</v>
      </c>
      <c r="J6" s="7">
        <v>1</v>
      </c>
      <c r="K6" s="7">
        <f t="shared" ref="K6:K9" si="4">$K$4*J6</f>
        <v>1</v>
      </c>
      <c r="L6">
        <f t="shared" ref="L6:L9" si="5">SUM(C6+E6+G6+I6+K6)</f>
        <v>51</v>
      </c>
    </row>
    <row r="7" spans="1:12" x14ac:dyDescent="0.25">
      <c r="A7" t="s">
        <v>63</v>
      </c>
      <c r="B7" s="25">
        <v>5</v>
      </c>
      <c r="C7" s="25">
        <f t="shared" si="0"/>
        <v>15</v>
      </c>
      <c r="D7" s="5">
        <v>1</v>
      </c>
      <c r="E7" s="5">
        <f t="shared" si="1"/>
        <v>5</v>
      </c>
      <c r="F7" s="12">
        <v>5</v>
      </c>
      <c r="G7" s="12">
        <f t="shared" si="2"/>
        <v>20</v>
      </c>
      <c r="H7" s="26">
        <v>3</v>
      </c>
      <c r="I7" s="26">
        <f t="shared" si="3"/>
        <v>9</v>
      </c>
      <c r="J7" s="7">
        <v>2</v>
      </c>
      <c r="K7" s="7">
        <f t="shared" si="4"/>
        <v>2</v>
      </c>
      <c r="L7">
        <f t="shared" si="5"/>
        <v>51</v>
      </c>
    </row>
    <row r="8" spans="1:12" x14ac:dyDescent="0.25">
      <c r="A8" t="s">
        <v>64</v>
      </c>
      <c r="B8" s="25">
        <v>3</v>
      </c>
      <c r="C8" s="25">
        <f t="shared" si="0"/>
        <v>9</v>
      </c>
      <c r="D8" s="5">
        <v>5</v>
      </c>
      <c r="E8" s="5">
        <f t="shared" si="1"/>
        <v>25</v>
      </c>
      <c r="F8" s="12">
        <v>4</v>
      </c>
      <c r="G8" s="12">
        <f t="shared" si="2"/>
        <v>16</v>
      </c>
      <c r="H8" s="26">
        <v>4</v>
      </c>
      <c r="I8" s="26">
        <f t="shared" si="3"/>
        <v>12</v>
      </c>
      <c r="J8" s="7">
        <v>3</v>
      </c>
      <c r="K8" s="7">
        <f t="shared" si="4"/>
        <v>3</v>
      </c>
      <c r="L8">
        <f t="shared" si="5"/>
        <v>65</v>
      </c>
    </row>
    <row r="9" spans="1:12" x14ac:dyDescent="0.25">
      <c r="A9" t="s">
        <v>65</v>
      </c>
      <c r="B9" s="25">
        <v>3</v>
      </c>
      <c r="C9" s="25">
        <f t="shared" si="0"/>
        <v>9</v>
      </c>
      <c r="D9" s="5">
        <v>5</v>
      </c>
      <c r="E9" s="5">
        <f t="shared" si="1"/>
        <v>25</v>
      </c>
      <c r="F9" s="12">
        <v>2</v>
      </c>
      <c r="G9" s="12">
        <f t="shared" si="2"/>
        <v>8</v>
      </c>
      <c r="H9" s="26">
        <v>2</v>
      </c>
      <c r="I9" s="26">
        <f t="shared" si="3"/>
        <v>6</v>
      </c>
      <c r="J9" s="7">
        <v>3</v>
      </c>
      <c r="K9" s="7">
        <f t="shared" si="4"/>
        <v>3</v>
      </c>
      <c r="L9">
        <f t="shared" si="5"/>
        <v>51</v>
      </c>
    </row>
    <row r="15" spans="1:12" x14ac:dyDescent="0.25">
      <c r="I15" t="s">
        <v>47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Gradebook</vt:lpstr>
      <vt:lpstr>Decision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Jacinta Mukami</dc:creator>
  <cp:lastModifiedBy>Jacinta Mukami</cp:lastModifiedBy>
  <dcterms:created xsi:type="dcterms:W3CDTF">2024-06-01T10:12:38Z</dcterms:created>
  <dcterms:modified xsi:type="dcterms:W3CDTF">2024-06-01T17:57:54Z</dcterms:modified>
</cp:coreProperties>
</file>