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C24" i="3" l="1"/>
  <c r="C23" i="3"/>
  <c r="C22" i="3"/>
  <c r="C21" i="3"/>
  <c r="B20" i="3"/>
  <c r="C16" i="3"/>
  <c r="C13" i="3"/>
  <c r="C12" i="3"/>
  <c r="C6" i="3"/>
  <c r="C5" i="3"/>
  <c r="C29" i="4" l="1"/>
  <c r="D26" i="4"/>
  <c r="C26" i="4"/>
  <c r="B26" i="4"/>
  <c r="D24" i="4"/>
  <c r="C24" i="4"/>
  <c r="B24" i="4"/>
  <c r="C18" i="4"/>
  <c r="C17" i="4"/>
  <c r="C10" i="4"/>
  <c r="C4" i="4"/>
  <c r="C30" i="2"/>
  <c r="C29" i="2"/>
  <c r="C27" i="2"/>
  <c r="C24" i="2"/>
  <c r="C22" i="2"/>
  <c r="C19" i="2"/>
  <c r="C17" i="2"/>
  <c r="C12" i="2"/>
  <c r="C9" i="2"/>
  <c r="B8" i="2"/>
  <c r="B11" i="2"/>
  <c r="B10" i="2"/>
  <c r="B7" i="2"/>
  <c r="C6" i="2"/>
  <c r="B4" i="2"/>
  <c r="B5" i="2"/>
  <c r="B11" i="1"/>
  <c r="B10" i="1"/>
  <c r="C6" i="1"/>
  <c r="C4" i="1"/>
</calcChain>
</file>

<file path=xl/sharedStrings.xml><?xml version="1.0" encoding="utf-8"?>
<sst xmlns="http://schemas.openxmlformats.org/spreadsheetml/2006/main" count="129" uniqueCount="107">
  <si>
    <t>Compute the number of tons of pulp completed and transferred out during june.</t>
  </si>
  <si>
    <t>Work in progess on june 1</t>
  </si>
  <si>
    <t>Started into production during june</t>
  </si>
  <si>
    <t>Total tons in process</t>
  </si>
  <si>
    <t>Work in process on june 1+Started into production during june</t>
  </si>
  <si>
    <t>Closing work in progress on june 30</t>
  </si>
  <si>
    <t>Completed and transferred out</t>
  </si>
  <si>
    <t>Total tons in process-Closing work in progress on june 30</t>
  </si>
  <si>
    <t>Compute the equivalent units of production for materials and for labor and overhead for june</t>
  </si>
  <si>
    <t>Unit transferred out</t>
  </si>
  <si>
    <t>Closing work in progress on june 30*materials</t>
  </si>
  <si>
    <t>Closing work in progress on june 30*Labor and Overhead</t>
  </si>
  <si>
    <t>Equvalent units of production materials is $18,000</t>
  </si>
  <si>
    <t>Equvalent units of production Labor and Overhead is $12,000</t>
  </si>
  <si>
    <t>Equivalent units of production -Weighted average method</t>
  </si>
  <si>
    <t xml:space="preserve">Units transferred out </t>
  </si>
  <si>
    <t>Work in process inventory, ending</t>
  </si>
  <si>
    <t>Units transferred out*% material</t>
  </si>
  <si>
    <t>Work in process inventory, ending*%material</t>
  </si>
  <si>
    <t>Total units</t>
  </si>
  <si>
    <t>(Units transferred out*%material)+(Workin process inventory,ending*%material)</t>
  </si>
  <si>
    <t>Units transferred out*% Labor</t>
  </si>
  <si>
    <t>Work in process inventory, ending*%Labor</t>
  </si>
  <si>
    <t>Units transferred out*% Labor+Work in process inventory, ending*%Labor</t>
  </si>
  <si>
    <t xml:space="preserve">Units transferred out*%overhead </t>
  </si>
  <si>
    <t>Work in process inventory, ending*%overhead</t>
  </si>
  <si>
    <t>Units transferred out*% overhead+Work in process inventory, ending*%overhead</t>
  </si>
  <si>
    <t>Cost per equivalent unit for materials, labor and overhead for the month</t>
  </si>
  <si>
    <t>Work in process inventory, beginning(materials)</t>
  </si>
  <si>
    <t>Total Cost( material)</t>
  </si>
  <si>
    <t>Cost added during the month(material)</t>
  </si>
  <si>
    <t>Total units(material)</t>
  </si>
  <si>
    <t>Cost per equivalent unit for materials</t>
  </si>
  <si>
    <t>Total cost/Total units</t>
  </si>
  <si>
    <t>Work in process inventory, beginning(Labor)</t>
  </si>
  <si>
    <t>Cost added during the month(labor)</t>
  </si>
  <si>
    <t>Total Cost(labor)</t>
  </si>
  <si>
    <t>Total units(labor)</t>
  </si>
  <si>
    <t>Cost per equivalent units for labor</t>
  </si>
  <si>
    <t>Work in process inventory, beginning(overhead)</t>
  </si>
  <si>
    <t>Cost added during the month(overhead)</t>
  </si>
  <si>
    <t>Total Cost(overhead)</t>
  </si>
  <si>
    <t>Work in process inventory,beginning(labor)+Cost added during the month(labor)</t>
  </si>
  <si>
    <t>Work in process inventory,beginning(material)+Cost added during the month(material)</t>
  </si>
  <si>
    <t>Work in process inventory,beginning(overhead)+Cost added during the month(overhead)</t>
  </si>
  <si>
    <t>Total units(overhead)</t>
  </si>
  <si>
    <t>Cost per equivalent units for overhead</t>
  </si>
  <si>
    <t>Cost per equivalent whole units</t>
  </si>
  <si>
    <t>Cost per equivalent unit for materials+Cost per equivalent units for labor+Cost per equivalent units for overhead</t>
  </si>
  <si>
    <t>Cost per equivalent whole units is $2.4</t>
  </si>
  <si>
    <t>Overall contribution marigin ratio for the company</t>
  </si>
  <si>
    <t>Total contribution margin</t>
  </si>
  <si>
    <t>Total sales</t>
  </si>
  <si>
    <t>Contribution Margin Ratio</t>
  </si>
  <si>
    <t>(Total contribution margin/Total sales)*100</t>
  </si>
  <si>
    <t>The Contribution Margin ratio is 30%</t>
  </si>
  <si>
    <t>Company's overall break-even point in dollar sales</t>
  </si>
  <si>
    <t>Total fixed expenses</t>
  </si>
  <si>
    <t>Break-even point in dollar sales</t>
  </si>
  <si>
    <t>Total fixed expenses/Contribution Margin Ratio</t>
  </si>
  <si>
    <t>Break-even point in dollar sales is $80,000</t>
  </si>
  <si>
    <t>Contribution format income statement</t>
  </si>
  <si>
    <t>Claimjumper</t>
  </si>
  <si>
    <t>Makeover</t>
  </si>
  <si>
    <t>Total</t>
  </si>
  <si>
    <t>Sales</t>
  </si>
  <si>
    <t>Sales at break-even</t>
  </si>
  <si>
    <t xml:space="preserve">Sales at break-even </t>
  </si>
  <si>
    <t>Sales at break-even for claimjumper</t>
  </si>
  <si>
    <t>(Total sales at break-even*Sales claimjumper)/Total Sales</t>
  </si>
  <si>
    <t>Sales at break-even for Makeover</t>
  </si>
  <si>
    <t>(Total sales at break-even*Sales makeover)/Total Sales</t>
  </si>
  <si>
    <t>Variable expenses</t>
  </si>
  <si>
    <t>(Total sales at break-even/sales makeover)*Variable expenses makeover</t>
  </si>
  <si>
    <t>(Total sales at break-even/sales claimjumper)*Variable expenses claimjumper</t>
  </si>
  <si>
    <t>Variable expenses claimjumper+Variable expenses makeover</t>
  </si>
  <si>
    <t>Contribution margin</t>
  </si>
  <si>
    <t>Sales at break-even claimjumper-variable expenses claimjumper</t>
  </si>
  <si>
    <t>Sales at break-even makeover-variable expenses makeover</t>
  </si>
  <si>
    <t>(Sales at break-even claimjumper-variable expenses claimjumper)+(Sales at break-even makeover-variable expenses makeover)</t>
  </si>
  <si>
    <t>Total Contribution margin</t>
  </si>
  <si>
    <t>Fixed expenses</t>
  </si>
  <si>
    <t>Net operating income</t>
  </si>
  <si>
    <t>Total contribution margin-Fixed expenses</t>
  </si>
  <si>
    <t>Net operating income is $0</t>
  </si>
  <si>
    <t>1). Company's break-even point in unit sales</t>
  </si>
  <si>
    <t>Fixed Cost</t>
  </si>
  <si>
    <t>Contribution margin per unit</t>
  </si>
  <si>
    <t>Selling price per unit</t>
  </si>
  <si>
    <t>Variable expenses per unit</t>
  </si>
  <si>
    <t>Selling expenses per unit-Variable expenses per unit</t>
  </si>
  <si>
    <t>Break-even point in units</t>
  </si>
  <si>
    <t>Fixed cost/Contribution margin per unit</t>
  </si>
  <si>
    <t>2). Company's break-even point in dollar sale</t>
  </si>
  <si>
    <t>Selling expenses per unit</t>
  </si>
  <si>
    <t>Contribution margin ratio</t>
  </si>
  <si>
    <t>(Contribution margin per unit/Selling expenses per unit)*100</t>
  </si>
  <si>
    <t>Contribution margin ratio is 20</t>
  </si>
  <si>
    <t>Fixed cost</t>
  </si>
  <si>
    <t>Break-even point in dollar</t>
  </si>
  <si>
    <t>Fixed cost/Contribution margin ratio</t>
  </si>
  <si>
    <t>Break-even point in dollar is $21,000.</t>
  </si>
  <si>
    <t>3). Company's break-even point in unit sales and in dollars</t>
  </si>
  <si>
    <t xml:space="preserve">Fixed expense/Contribution margin per unit </t>
  </si>
  <si>
    <t>Break-even point in dollars</t>
  </si>
  <si>
    <t>Break-even point in units is 1,600 and Break-even point in dollars is $24,000.</t>
  </si>
  <si>
    <t>Break-even point in units sales are 1,400.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</si>
</sst>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6" fontId="0" fillId="0" borderId="0" xfId="0" applyNumberFormat="1"/>
    <xf numFmtId="0" fontId="1" fillId="0" borderId="0" xfId="0" applyFont="1"/>
    <xf numFmtId="0" fontId="2" fillId="0" borderId="0" xfId="0" applyFont="1"/>
    <xf numFmtId="3" fontId="0" fillId="0" borderId="0" xfId="0" applyNumberFormat="1"/>
    <xf numFmtId="164" fontId="2" fillId="0" borderId="0" xfId="0" applyNumberFormat="1" applyFont="1"/>
    <xf numFmtId="9" fontId="0" fillId="0" borderId="0" xfId="0" applyNumberFormat="1"/>
    <xf numFmtId="3" fontId="2" fillId="0" borderId="0" xfId="0" applyNumberFormat="1" applyFont="1"/>
    <xf numFmtId="6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21" sqref="B21"/>
    </sheetView>
  </sheetViews>
  <sheetFormatPr defaultRowHeight="15" x14ac:dyDescent="0.25"/>
  <cols>
    <col min="1" max="1" width="50.7109375" customWidth="1"/>
    <col min="2" max="2" width="55.85546875" customWidth="1"/>
  </cols>
  <sheetData>
    <row r="1" spans="1:3" x14ac:dyDescent="0.25">
      <c r="A1" t="s">
        <v>0</v>
      </c>
    </row>
    <row r="2" spans="1:3" x14ac:dyDescent="0.25">
      <c r="A2" t="s">
        <v>1</v>
      </c>
      <c r="B2" s="1">
        <v>20000</v>
      </c>
    </row>
    <row r="3" spans="1:3" x14ac:dyDescent="0.25">
      <c r="A3" t="s">
        <v>2</v>
      </c>
      <c r="B3" s="1">
        <v>190000</v>
      </c>
    </row>
    <row r="4" spans="1:3" x14ac:dyDescent="0.25">
      <c r="A4" t="s">
        <v>3</v>
      </c>
      <c r="B4" t="s">
        <v>4</v>
      </c>
      <c r="C4" s="2">
        <f>20000+190000</f>
        <v>210000</v>
      </c>
    </row>
    <row r="5" spans="1:3" x14ac:dyDescent="0.25">
      <c r="A5" t="s">
        <v>5</v>
      </c>
      <c r="B5" s="1">
        <v>30000</v>
      </c>
    </row>
    <row r="6" spans="1:3" x14ac:dyDescent="0.25">
      <c r="A6" t="s">
        <v>6</v>
      </c>
      <c r="B6" t="s">
        <v>7</v>
      </c>
      <c r="C6" s="3">
        <f>210000-30000</f>
        <v>180000</v>
      </c>
    </row>
    <row r="8" spans="1:3" x14ac:dyDescent="0.25">
      <c r="A8" t="s">
        <v>8</v>
      </c>
    </row>
    <row r="9" spans="1:3" x14ac:dyDescent="0.25">
      <c r="A9" t="s">
        <v>9</v>
      </c>
      <c r="B9" s="1">
        <v>180000</v>
      </c>
    </row>
    <row r="10" spans="1:3" x14ac:dyDescent="0.25">
      <c r="A10" t="s">
        <v>10</v>
      </c>
      <c r="B10" s="3">
        <f>(30000)*(60/100)</f>
        <v>18000</v>
      </c>
    </row>
    <row r="11" spans="1:3" x14ac:dyDescent="0.25">
      <c r="A11" t="s">
        <v>11</v>
      </c>
      <c r="B11" s="3">
        <f>(30000)*(40/100)</f>
        <v>12000</v>
      </c>
    </row>
    <row r="13" spans="1:3" x14ac:dyDescent="0.25">
      <c r="A13" t="s">
        <v>12</v>
      </c>
    </row>
    <row r="14" spans="1:3" x14ac:dyDescent="0.25">
      <c r="A14" t="s">
        <v>13</v>
      </c>
    </row>
  </sheetData>
  <pageMargins left="0.7" right="0.7" top="0.75" bottom="0.75" header="0.3" footer="0.3"/>
  <pageSetup orientation="portrait" horizontalDpi="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13" workbookViewId="0">
      <selection activeCell="A31" sqref="A31"/>
    </sheetView>
  </sheetViews>
  <sheetFormatPr defaultRowHeight="15" x14ac:dyDescent="0.25"/>
  <cols>
    <col min="1" max="1" width="43.140625" customWidth="1"/>
    <col min="2" max="2" width="100.140625" customWidth="1"/>
    <col min="3" max="3" width="9.5703125" bestFit="1" customWidth="1"/>
  </cols>
  <sheetData>
    <row r="1" spans="1:3" x14ac:dyDescent="0.25">
      <c r="A1" t="s">
        <v>14</v>
      </c>
    </row>
    <row r="2" spans="1:3" x14ac:dyDescent="0.25">
      <c r="A2" t="s">
        <v>15</v>
      </c>
      <c r="B2" s="4">
        <v>42000</v>
      </c>
    </row>
    <row r="3" spans="1:3" x14ac:dyDescent="0.25">
      <c r="A3" t="s">
        <v>16</v>
      </c>
      <c r="B3" s="4">
        <v>8000</v>
      </c>
    </row>
    <row r="4" spans="1:3" x14ac:dyDescent="0.25">
      <c r="A4" t="s">
        <v>17</v>
      </c>
      <c r="B4">
        <f>42000*(100/100)</f>
        <v>42000</v>
      </c>
    </row>
    <row r="5" spans="1:3" x14ac:dyDescent="0.25">
      <c r="A5" t="s">
        <v>18</v>
      </c>
      <c r="B5">
        <f>8000*(75/100)</f>
        <v>6000</v>
      </c>
    </row>
    <row r="6" spans="1:3" x14ac:dyDescent="0.25">
      <c r="A6" t="s">
        <v>19</v>
      </c>
      <c r="B6" t="s">
        <v>20</v>
      </c>
      <c r="C6" s="3">
        <f>42000+6000</f>
        <v>48000</v>
      </c>
    </row>
    <row r="7" spans="1:3" x14ac:dyDescent="0.25">
      <c r="A7" t="s">
        <v>21</v>
      </c>
      <c r="B7">
        <f>42000*(100/100)</f>
        <v>42000</v>
      </c>
    </row>
    <row r="8" spans="1:3" x14ac:dyDescent="0.25">
      <c r="A8" t="s">
        <v>22</v>
      </c>
      <c r="B8">
        <f>8000*(50/100)</f>
        <v>4000</v>
      </c>
    </row>
    <row r="9" spans="1:3" x14ac:dyDescent="0.25">
      <c r="A9" t="s">
        <v>19</v>
      </c>
      <c r="B9" t="s">
        <v>23</v>
      </c>
      <c r="C9" s="3">
        <f>42000+4000</f>
        <v>46000</v>
      </c>
    </row>
    <row r="10" spans="1:3" x14ac:dyDescent="0.25">
      <c r="A10" t="s">
        <v>24</v>
      </c>
      <c r="B10">
        <f>42000*(100/100)</f>
        <v>42000</v>
      </c>
    </row>
    <row r="11" spans="1:3" x14ac:dyDescent="0.25">
      <c r="A11" t="s">
        <v>25</v>
      </c>
      <c r="B11">
        <f>8000*(50/100)</f>
        <v>4000</v>
      </c>
    </row>
    <row r="12" spans="1:3" x14ac:dyDescent="0.25">
      <c r="A12" t="s">
        <v>19</v>
      </c>
      <c r="B12" t="s">
        <v>26</v>
      </c>
      <c r="C12" s="3">
        <f>42000+4000</f>
        <v>46000</v>
      </c>
    </row>
    <row r="14" spans="1:3" x14ac:dyDescent="0.25">
      <c r="A14" t="s">
        <v>27</v>
      </c>
    </row>
    <row r="15" spans="1:3" x14ac:dyDescent="0.25">
      <c r="A15" t="s">
        <v>28</v>
      </c>
      <c r="B15" s="1">
        <v>4320</v>
      </c>
    </row>
    <row r="16" spans="1:3" x14ac:dyDescent="0.25">
      <c r="A16" t="s">
        <v>30</v>
      </c>
      <c r="B16" s="1">
        <v>52800</v>
      </c>
    </row>
    <row r="17" spans="1:3" x14ac:dyDescent="0.25">
      <c r="A17" t="s">
        <v>29</v>
      </c>
      <c r="B17" t="s">
        <v>43</v>
      </c>
      <c r="C17" s="2">
        <f>4320+52800</f>
        <v>57120</v>
      </c>
    </row>
    <row r="18" spans="1:3" x14ac:dyDescent="0.25">
      <c r="A18" t="s">
        <v>31</v>
      </c>
      <c r="B18" s="4">
        <v>48000</v>
      </c>
    </row>
    <row r="19" spans="1:3" x14ac:dyDescent="0.25">
      <c r="A19" t="s">
        <v>32</v>
      </c>
      <c r="B19" t="s">
        <v>33</v>
      </c>
      <c r="C19" s="5">
        <f>57120/48000</f>
        <v>1.19</v>
      </c>
    </row>
    <row r="20" spans="1:3" x14ac:dyDescent="0.25">
      <c r="A20" t="s">
        <v>34</v>
      </c>
      <c r="B20" s="1">
        <v>1040</v>
      </c>
    </row>
    <row r="21" spans="1:3" x14ac:dyDescent="0.25">
      <c r="A21" t="s">
        <v>35</v>
      </c>
      <c r="B21" s="1">
        <v>21000</v>
      </c>
    </row>
    <row r="22" spans="1:3" x14ac:dyDescent="0.25">
      <c r="A22" t="s">
        <v>36</v>
      </c>
      <c r="B22" t="s">
        <v>42</v>
      </c>
      <c r="C22" s="2">
        <f>1040+21000</f>
        <v>22040</v>
      </c>
    </row>
    <row r="23" spans="1:3" x14ac:dyDescent="0.25">
      <c r="A23" t="s">
        <v>37</v>
      </c>
      <c r="B23" s="4">
        <v>46000</v>
      </c>
    </row>
    <row r="24" spans="1:3" x14ac:dyDescent="0.25">
      <c r="A24" t="s">
        <v>38</v>
      </c>
      <c r="B24" t="s">
        <v>33</v>
      </c>
      <c r="C24" s="5">
        <f>22040/46000</f>
        <v>0.47913043478260869</v>
      </c>
    </row>
    <row r="25" spans="1:3" x14ac:dyDescent="0.25">
      <c r="A25" t="s">
        <v>39</v>
      </c>
      <c r="B25" s="1">
        <v>1790</v>
      </c>
    </row>
    <row r="26" spans="1:3" x14ac:dyDescent="0.25">
      <c r="A26" t="s">
        <v>40</v>
      </c>
      <c r="B26" s="1">
        <v>32250</v>
      </c>
    </row>
    <row r="27" spans="1:3" x14ac:dyDescent="0.25">
      <c r="A27" t="s">
        <v>41</v>
      </c>
      <c r="B27" t="s">
        <v>44</v>
      </c>
      <c r="C27" s="2">
        <f>1790+32250</f>
        <v>34040</v>
      </c>
    </row>
    <row r="28" spans="1:3" x14ac:dyDescent="0.25">
      <c r="A28" t="s">
        <v>45</v>
      </c>
      <c r="B28" s="4">
        <v>46000</v>
      </c>
    </row>
    <row r="29" spans="1:3" x14ac:dyDescent="0.25">
      <c r="A29" t="s">
        <v>46</v>
      </c>
      <c r="B29" t="s">
        <v>33</v>
      </c>
      <c r="C29" s="5">
        <f>34040/46000</f>
        <v>0.74</v>
      </c>
    </row>
    <row r="30" spans="1:3" x14ac:dyDescent="0.25">
      <c r="A30" t="s">
        <v>47</v>
      </c>
      <c r="B30" t="s">
        <v>48</v>
      </c>
      <c r="C30" s="3">
        <f>1.2+0.5+0.7</f>
        <v>2.4</v>
      </c>
    </row>
    <row r="31" spans="1:3" x14ac:dyDescent="0.25">
      <c r="A31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topLeftCell="A6" workbookViewId="0">
      <selection activeCell="C28" sqref="C28"/>
    </sheetView>
  </sheetViews>
  <sheetFormatPr defaultRowHeight="15" x14ac:dyDescent="0.25"/>
  <cols>
    <col min="1" max="1" width="26.140625" customWidth="1"/>
    <col min="2" max="2" width="55.28515625" customWidth="1"/>
  </cols>
  <sheetData>
    <row r="1" spans="1:3" x14ac:dyDescent="0.25">
      <c r="A1" t="s">
        <v>85</v>
      </c>
    </row>
    <row r="2" spans="1:3" x14ac:dyDescent="0.25">
      <c r="A2" t="s">
        <v>86</v>
      </c>
      <c r="B2" s="1">
        <v>4200</v>
      </c>
    </row>
    <row r="3" spans="1:3" x14ac:dyDescent="0.25">
      <c r="A3" t="s">
        <v>88</v>
      </c>
      <c r="B3" s="1">
        <v>15</v>
      </c>
    </row>
    <row r="4" spans="1:3" x14ac:dyDescent="0.25">
      <c r="A4" t="s">
        <v>89</v>
      </c>
      <c r="B4" s="1">
        <v>12</v>
      </c>
    </row>
    <row r="5" spans="1:3" x14ac:dyDescent="0.25">
      <c r="A5" t="s">
        <v>87</v>
      </c>
      <c r="B5" t="s">
        <v>90</v>
      </c>
      <c r="C5" s="2">
        <f>15-12</f>
        <v>3</v>
      </c>
    </row>
    <row r="6" spans="1:3" x14ac:dyDescent="0.25">
      <c r="A6" t="s">
        <v>91</v>
      </c>
      <c r="B6" t="s">
        <v>92</v>
      </c>
      <c r="C6" s="3">
        <f>4200/3</f>
        <v>1400</v>
      </c>
    </row>
    <row r="7" spans="1:3" x14ac:dyDescent="0.25">
      <c r="A7" t="s">
        <v>106</v>
      </c>
    </row>
    <row r="9" spans="1:3" x14ac:dyDescent="0.25">
      <c r="A9" t="s">
        <v>93</v>
      </c>
    </row>
    <row r="10" spans="1:3" x14ac:dyDescent="0.25">
      <c r="A10" t="s">
        <v>94</v>
      </c>
      <c r="B10" s="1">
        <v>15</v>
      </c>
    </row>
    <row r="11" spans="1:3" x14ac:dyDescent="0.25">
      <c r="A11" t="s">
        <v>89</v>
      </c>
      <c r="B11" s="1">
        <v>12</v>
      </c>
    </row>
    <row r="12" spans="1:3" x14ac:dyDescent="0.25">
      <c r="A12" t="s">
        <v>87</v>
      </c>
      <c r="B12" t="s">
        <v>90</v>
      </c>
      <c r="C12" s="2">
        <f>15-12</f>
        <v>3</v>
      </c>
    </row>
    <row r="13" spans="1:3" x14ac:dyDescent="0.25">
      <c r="A13" t="s">
        <v>95</v>
      </c>
      <c r="B13" t="s">
        <v>96</v>
      </c>
      <c r="C13" s="2">
        <f>(3/15)*100</f>
        <v>20</v>
      </c>
    </row>
    <row r="14" spans="1:3" x14ac:dyDescent="0.25">
      <c r="A14" t="s">
        <v>97</v>
      </c>
    </row>
    <row r="15" spans="1:3" x14ac:dyDescent="0.25">
      <c r="A15" t="s">
        <v>98</v>
      </c>
      <c r="B15" s="1">
        <v>4200</v>
      </c>
    </row>
    <row r="16" spans="1:3" x14ac:dyDescent="0.25">
      <c r="A16" t="s">
        <v>99</v>
      </c>
      <c r="B16" t="s">
        <v>100</v>
      </c>
      <c r="C16" s="3">
        <f>(4200/20)*100</f>
        <v>21000</v>
      </c>
    </row>
    <row r="17" spans="1:3" x14ac:dyDescent="0.25">
      <c r="A17" t="s">
        <v>101</v>
      </c>
    </row>
    <row r="19" spans="1:3" x14ac:dyDescent="0.25">
      <c r="A19" t="s">
        <v>102</v>
      </c>
    </row>
    <row r="20" spans="1:3" x14ac:dyDescent="0.25">
      <c r="A20" t="s">
        <v>81</v>
      </c>
      <c r="B20" s="2">
        <f>4200+600</f>
        <v>4800</v>
      </c>
    </row>
    <row r="21" spans="1:3" x14ac:dyDescent="0.25">
      <c r="A21" t="s">
        <v>87</v>
      </c>
      <c r="B21" t="s">
        <v>90</v>
      </c>
      <c r="C21" s="2">
        <f>15-12</f>
        <v>3</v>
      </c>
    </row>
    <row r="22" spans="1:3" x14ac:dyDescent="0.25">
      <c r="A22" t="s">
        <v>91</v>
      </c>
      <c r="B22" t="s">
        <v>103</v>
      </c>
      <c r="C22" s="3">
        <f>4800/3</f>
        <v>1600</v>
      </c>
    </row>
    <row r="23" spans="1:3" x14ac:dyDescent="0.25">
      <c r="A23" t="s">
        <v>95</v>
      </c>
      <c r="B23" t="s">
        <v>96</v>
      </c>
      <c r="C23" s="2">
        <f>(3/15)*100</f>
        <v>20</v>
      </c>
    </row>
    <row r="24" spans="1:3" x14ac:dyDescent="0.25">
      <c r="A24" t="s">
        <v>104</v>
      </c>
      <c r="B24" t="s">
        <v>100</v>
      </c>
      <c r="C24" s="3">
        <f>(4800/20)*100</f>
        <v>24000</v>
      </c>
    </row>
    <row r="25" spans="1:3" x14ac:dyDescent="0.25">
      <c r="A25" t="s">
        <v>105</v>
      </c>
    </row>
  </sheetData>
  <pageMargins left="0.7" right="0.7" top="0.75" bottom="0.75" header="0.3" footer="0.3"/>
  <pageSetup orientation="portrait" horizontalDpi="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3" workbookViewId="0">
      <selection activeCell="B33" sqref="B33"/>
    </sheetView>
  </sheetViews>
  <sheetFormatPr defaultRowHeight="15" x14ac:dyDescent="0.25"/>
  <cols>
    <col min="1" max="1" width="32.7109375" customWidth="1"/>
    <col min="2" max="2" width="69.42578125" customWidth="1"/>
    <col min="3" max="3" width="69.28515625" customWidth="1"/>
    <col min="4" max="4" width="114.42578125" customWidth="1"/>
  </cols>
  <sheetData>
    <row r="1" spans="1:4" x14ac:dyDescent="0.25">
      <c r="A1" t="s">
        <v>50</v>
      </c>
    </row>
    <row r="2" spans="1:4" x14ac:dyDescent="0.25">
      <c r="A2" t="s">
        <v>51</v>
      </c>
      <c r="B2" s="1">
        <v>30000</v>
      </c>
    </row>
    <row r="3" spans="1:4" x14ac:dyDescent="0.25">
      <c r="A3" t="s">
        <v>52</v>
      </c>
      <c r="B3" s="1">
        <v>100000</v>
      </c>
    </row>
    <row r="4" spans="1:4" x14ac:dyDescent="0.25">
      <c r="A4" t="s">
        <v>53</v>
      </c>
      <c r="B4" t="s">
        <v>54</v>
      </c>
      <c r="C4" s="3">
        <f>(30000/100000)*100</f>
        <v>30</v>
      </c>
    </row>
    <row r="5" spans="1:4" x14ac:dyDescent="0.25">
      <c r="A5" t="s">
        <v>55</v>
      </c>
    </row>
    <row r="7" spans="1:4" x14ac:dyDescent="0.25">
      <c r="A7" t="s">
        <v>56</v>
      </c>
    </row>
    <row r="8" spans="1:4" x14ac:dyDescent="0.25">
      <c r="A8" t="s">
        <v>57</v>
      </c>
      <c r="B8" s="1">
        <v>24000</v>
      </c>
    </row>
    <row r="9" spans="1:4" x14ac:dyDescent="0.25">
      <c r="A9" t="s">
        <v>53</v>
      </c>
      <c r="B9" s="6">
        <v>0.3</v>
      </c>
    </row>
    <row r="10" spans="1:4" x14ac:dyDescent="0.25">
      <c r="A10" t="s">
        <v>58</v>
      </c>
      <c r="B10" t="s">
        <v>59</v>
      </c>
      <c r="C10" s="3">
        <f>(24000/30)*100</f>
        <v>80000</v>
      </c>
    </row>
    <row r="11" spans="1:4" x14ac:dyDescent="0.25">
      <c r="A11" t="s">
        <v>60</v>
      </c>
    </row>
    <row r="13" spans="1:4" x14ac:dyDescent="0.25">
      <c r="A13" t="s">
        <v>61</v>
      </c>
    </row>
    <row r="14" spans="1:4" x14ac:dyDescent="0.25">
      <c r="B14" t="s">
        <v>62</v>
      </c>
      <c r="C14" t="s">
        <v>63</v>
      </c>
      <c r="D14" t="s">
        <v>64</v>
      </c>
    </row>
    <row r="15" spans="1:4" x14ac:dyDescent="0.25">
      <c r="A15" t="s">
        <v>65</v>
      </c>
      <c r="B15" s="1">
        <v>30000</v>
      </c>
      <c r="C15" s="1">
        <v>70000</v>
      </c>
      <c r="D15" s="1">
        <v>100000</v>
      </c>
    </row>
    <row r="16" spans="1:4" x14ac:dyDescent="0.25">
      <c r="A16" t="s">
        <v>67</v>
      </c>
      <c r="D16" s="1">
        <v>80000</v>
      </c>
    </row>
    <row r="17" spans="1:4" x14ac:dyDescent="0.25">
      <c r="A17" t="s">
        <v>68</v>
      </c>
      <c r="B17" t="s">
        <v>69</v>
      </c>
      <c r="C17" s="2">
        <f>(80000*30000)/100000</f>
        <v>24000</v>
      </c>
    </row>
    <row r="18" spans="1:4" x14ac:dyDescent="0.25">
      <c r="A18" t="s">
        <v>70</v>
      </c>
      <c r="B18" t="s">
        <v>71</v>
      </c>
      <c r="C18" s="2">
        <f>(80000*70000)/100000</f>
        <v>56000</v>
      </c>
    </row>
    <row r="19" spans="1:4" x14ac:dyDescent="0.25">
      <c r="B19" t="s">
        <v>62</v>
      </c>
      <c r="C19" t="s">
        <v>63</v>
      </c>
      <c r="D19" t="s">
        <v>64</v>
      </c>
    </row>
    <row r="20" spans="1:4" x14ac:dyDescent="0.25">
      <c r="A20" t="s">
        <v>65</v>
      </c>
      <c r="B20" s="1">
        <v>30000</v>
      </c>
      <c r="C20" s="1">
        <v>70000</v>
      </c>
      <c r="D20" s="8">
        <v>100000</v>
      </c>
    </row>
    <row r="21" spans="1:4" x14ac:dyDescent="0.25">
      <c r="A21" t="s">
        <v>66</v>
      </c>
      <c r="B21" s="4">
        <v>24000</v>
      </c>
      <c r="C21" s="4">
        <v>56000</v>
      </c>
      <c r="D21" s="7">
        <v>80000</v>
      </c>
    </row>
    <row r="22" spans="1:4" x14ac:dyDescent="0.25">
      <c r="A22" t="s">
        <v>72</v>
      </c>
      <c r="B22" s="4">
        <v>20000</v>
      </c>
      <c r="C22" s="4">
        <v>50000</v>
      </c>
      <c r="D22" s="7">
        <v>70000</v>
      </c>
    </row>
    <row r="23" spans="1:4" x14ac:dyDescent="0.25">
      <c r="A23" t="s">
        <v>72</v>
      </c>
      <c r="B23" t="s">
        <v>74</v>
      </c>
      <c r="C23" t="s">
        <v>73</v>
      </c>
      <c r="D23" t="s">
        <v>75</v>
      </c>
    </row>
    <row r="24" spans="1:4" x14ac:dyDescent="0.25">
      <c r="A24" t="s">
        <v>72</v>
      </c>
      <c r="B24" s="2">
        <f>(24000/30000)*20000</f>
        <v>16000</v>
      </c>
      <c r="C24" s="2">
        <f>(56000/70000)*50000</f>
        <v>40000</v>
      </c>
      <c r="D24" s="3">
        <f>16000+40000</f>
        <v>56000</v>
      </c>
    </row>
    <row r="25" spans="1:4" x14ac:dyDescent="0.25">
      <c r="A25" t="s">
        <v>76</v>
      </c>
      <c r="B25" t="s">
        <v>77</v>
      </c>
      <c r="C25" t="s">
        <v>78</v>
      </c>
      <c r="D25" t="s">
        <v>79</v>
      </c>
    </row>
    <row r="26" spans="1:4" x14ac:dyDescent="0.25">
      <c r="A26" t="s">
        <v>76</v>
      </c>
      <c r="B26" s="2">
        <f>24000-16000</f>
        <v>8000</v>
      </c>
      <c r="C26" s="2">
        <f>56000-40000</f>
        <v>16000</v>
      </c>
      <c r="D26" s="3">
        <f>8000+16000</f>
        <v>24000</v>
      </c>
    </row>
    <row r="27" spans="1:4" x14ac:dyDescent="0.25">
      <c r="A27" t="s">
        <v>80</v>
      </c>
      <c r="B27" s="4">
        <v>24000</v>
      </c>
    </row>
    <row r="28" spans="1:4" x14ac:dyDescent="0.25">
      <c r="A28" t="s">
        <v>81</v>
      </c>
      <c r="B28" s="4">
        <v>24000</v>
      </c>
    </row>
    <row r="29" spans="1:4" x14ac:dyDescent="0.25">
      <c r="A29" t="s">
        <v>82</v>
      </c>
      <c r="B29" t="s">
        <v>83</v>
      </c>
      <c r="C29" s="3">
        <f>24000-24000</f>
        <v>0</v>
      </c>
    </row>
    <row r="30" spans="1:4" x14ac:dyDescent="0.25">
      <c r="A30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2019-10-23T06:44:04Z</dcterms:modified>
</cp:coreProperties>
</file>