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s>
  <calcPr calcId="152511"/>
</workbook>
</file>

<file path=xl/calcChain.xml><?xml version="1.0" encoding="utf-8"?>
<calcChain xmlns="http://schemas.openxmlformats.org/spreadsheetml/2006/main">
  <c r="D22" i="1" l="1"/>
  <c r="C22" i="1"/>
  <c r="B22" i="1"/>
  <c r="B11" i="4" l="1"/>
  <c r="B10" i="4"/>
  <c r="B8" i="4"/>
  <c r="D20" i="3"/>
  <c r="C20" i="3"/>
  <c r="B20" i="3"/>
  <c r="D18" i="3"/>
  <c r="C18" i="3"/>
  <c r="B18" i="3"/>
  <c r="D16" i="3"/>
  <c r="C16" i="3"/>
  <c r="B16" i="3"/>
  <c r="D15" i="2"/>
  <c r="C15" i="2"/>
  <c r="B15" i="2"/>
  <c r="D13" i="2"/>
  <c r="C13" i="2"/>
  <c r="B13" i="2"/>
  <c r="B7" i="2" l="1"/>
  <c r="B5" i="2"/>
  <c r="D15" i="1"/>
  <c r="C15" i="1"/>
  <c r="B15" i="1"/>
  <c r="D13" i="1"/>
  <c r="C13" i="1"/>
  <c r="B13" i="1"/>
  <c r="D6" i="1"/>
  <c r="C6" i="1"/>
  <c r="B6" i="1"/>
  <c r="D4" i="1"/>
  <c r="C4" i="1"/>
  <c r="B4" i="1"/>
</calcChain>
</file>

<file path=xl/sharedStrings.xml><?xml version="1.0" encoding="utf-8"?>
<sst xmlns="http://schemas.openxmlformats.org/spreadsheetml/2006/main" count="86" uniqueCount="63">
  <si>
    <t>Ski Guard</t>
  </si>
  <si>
    <t>Golf Guard</t>
  </si>
  <si>
    <t>Fishing Guard</t>
  </si>
  <si>
    <t>Selling price per unit</t>
  </si>
  <si>
    <t>Variable cost per unit</t>
  </si>
  <si>
    <t>Contribution margin per unit</t>
  </si>
  <si>
    <t>Processing time required in one production</t>
  </si>
  <si>
    <t>2 minutes</t>
  </si>
  <si>
    <t>5 minutes</t>
  </si>
  <si>
    <t>4 minutes</t>
  </si>
  <si>
    <t>Contribution margin per unit of constrained resources</t>
  </si>
  <si>
    <t>1).Particulars</t>
  </si>
  <si>
    <t>2). Ski Guard has the highest contribution margin per unit of constrained resources, it is most profitable of $70 per minute.</t>
  </si>
  <si>
    <t>3). Particulars</t>
  </si>
  <si>
    <t>Seling price per unit</t>
  </si>
  <si>
    <t>Pounds of plastic pellets per unit</t>
  </si>
  <si>
    <t>7 pounds</t>
  </si>
  <si>
    <t>4 pounds</t>
  </si>
  <si>
    <t>8 pounds</t>
  </si>
  <si>
    <t>4). Golf Guard has the highest contribution margin per unit of constrained resources, it is most profitable of $40 per pound.</t>
  </si>
  <si>
    <t>12-6).</t>
  </si>
  <si>
    <t>1).</t>
  </si>
  <si>
    <t>Time required to produce one unit</t>
  </si>
  <si>
    <t>10 hours</t>
  </si>
  <si>
    <t>Constrained contribution margin</t>
  </si>
  <si>
    <t>2).</t>
  </si>
  <si>
    <t>Recliner</t>
  </si>
  <si>
    <t>Sofa</t>
  </si>
  <si>
    <t>Love Seat</t>
  </si>
  <si>
    <t>8 hours</t>
  </si>
  <si>
    <t>5 hours</t>
  </si>
  <si>
    <t>Contribution margin per unit of contrained resources</t>
  </si>
  <si>
    <t>12-7).</t>
  </si>
  <si>
    <t>Selling price after further processing</t>
  </si>
  <si>
    <t>A</t>
  </si>
  <si>
    <t>B</t>
  </si>
  <si>
    <t>C</t>
  </si>
  <si>
    <t>Selling price at the split off point</t>
  </si>
  <si>
    <t>Incremental revenue per pound or gallon</t>
  </si>
  <si>
    <t>Total quarterly output in pounds or gallon</t>
  </si>
  <si>
    <t>Total incremental revenue</t>
  </si>
  <si>
    <t>Total incremental processing cost</t>
  </si>
  <si>
    <t>Total incremental profit or loss</t>
  </si>
  <si>
    <t>12-9).</t>
  </si>
  <si>
    <t>Direct materials</t>
  </si>
  <si>
    <t>Direct labor</t>
  </si>
  <si>
    <t>Variable manufacturing overhead</t>
  </si>
  <si>
    <t>Variable selling and administrative expense</t>
  </si>
  <si>
    <t>Total cost</t>
  </si>
  <si>
    <t>Contribution per unit</t>
  </si>
  <si>
    <t>increase in net income</t>
  </si>
  <si>
    <t>5). Particular</t>
  </si>
  <si>
    <t>Fishing guard has the highest contribution margin per unit, that is $200 per unit.</t>
  </si>
  <si>
    <t>3). Contribution margin per unit of constrained resource in all three cases  is greater than cost of $45 per hour.Hence, Portsmouth should hire the nearby upholstering company and accept for $45 per hour.</t>
  </si>
  <si>
    <t>A and C need to be sold at the split off point and product B should be processed further to earn good profits.</t>
  </si>
  <si>
    <t>The split off point is the point at which the product from the joint process appear are identified.</t>
  </si>
  <si>
    <t>The cost which are incurred up to the split off point are called joint costs, and the cost that are incurred after the split off point are called as separable cost.</t>
  </si>
  <si>
    <t>Some joint products which emerge from joint process can be sold at the split off point or some products can be put further processing.</t>
  </si>
  <si>
    <t>By accepting special orders there will be increase of net income by $39,000.</t>
  </si>
  <si>
    <t xml:space="preserve">The stock of this product is inferior to the current model. This should be sold at reduced price. </t>
  </si>
  <si>
    <t xml:space="preserve">Variable seeling and administrative expense is $1.5 is the relevant cost while establishing minimum selling price for these units. </t>
  </si>
  <si>
    <t>Production cost of such units will be irrelevant in decision making as it is already been incurred in previous year.</t>
  </si>
  <si>
    <t xml:space="preserve">Hence the relevant cost for establishing minimum selling price is $1.50.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</si>
</sst>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5" x14ac:knownFonts="1">
    <font>
      <sz val="11"/>
      <color theme="1"/>
      <name val="Calibri"/>
      <family val="2"/>
      <scheme val="minor"/>
    </font>
    <font>
      <sz val="11"/>
      <color theme="1"/>
      <name val="Calibri"/>
      <family val="2"/>
      <scheme val="minor"/>
    </font>
    <font>
      <u/>
      <sz val="11"/>
      <color theme="1"/>
      <name val="Calibri"/>
      <family val="2"/>
      <scheme val="minor"/>
    </font>
    <font>
      <u val="double"/>
      <sz val="11"/>
      <color theme="1"/>
      <name val="Calibri"/>
      <family val="2"/>
      <scheme val="minor"/>
    </font>
    <font>
      <u val="singleAccounting"/>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6" fontId="0" fillId="0" borderId="0" xfId="0" applyNumberFormat="1"/>
    <xf numFmtId="16" fontId="0" fillId="0" borderId="0" xfId="0" applyNumberFormat="1"/>
    <xf numFmtId="3" fontId="0" fillId="0" borderId="0" xfId="0" applyNumberFormat="1"/>
    <xf numFmtId="8" fontId="0" fillId="0" borderId="0" xfId="0" applyNumberFormat="1"/>
    <xf numFmtId="0" fontId="2" fillId="0" borderId="0" xfId="0" applyFont="1"/>
    <xf numFmtId="0" fontId="3" fillId="0" borderId="0" xfId="0" applyFont="1"/>
    <xf numFmtId="44" fontId="2" fillId="0" borderId="0" xfId="1" applyFont="1"/>
    <xf numFmtId="44" fontId="3" fillId="0" borderId="0" xfId="1" applyFont="1"/>
    <xf numFmtId="44" fontId="4" fillId="0" borderId="0" xfId="1" applyFont="1"/>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topLeftCell="A3" workbookViewId="0">
      <selection activeCell="J17" sqref="J17"/>
    </sheetView>
  </sheetViews>
  <sheetFormatPr defaultRowHeight="15" x14ac:dyDescent="0.25"/>
  <cols>
    <col min="1" max="1" width="48" customWidth="1"/>
    <col min="2" max="4" width="12.5703125" customWidth="1"/>
  </cols>
  <sheetData>
    <row r="1" spans="1:4" x14ac:dyDescent="0.25">
      <c r="A1" t="s">
        <v>11</v>
      </c>
      <c r="B1" t="s">
        <v>0</v>
      </c>
      <c r="C1" t="s">
        <v>1</v>
      </c>
      <c r="D1" t="s">
        <v>2</v>
      </c>
    </row>
    <row r="2" spans="1:4" x14ac:dyDescent="0.25">
      <c r="A2" t="s">
        <v>3</v>
      </c>
      <c r="B2" s="1">
        <v>200</v>
      </c>
      <c r="C2" s="1">
        <v>300</v>
      </c>
      <c r="D2" s="1">
        <v>255</v>
      </c>
    </row>
    <row r="3" spans="1:4" x14ac:dyDescent="0.25">
      <c r="A3" t="s">
        <v>4</v>
      </c>
      <c r="B3" s="1">
        <v>60</v>
      </c>
      <c r="C3" s="1">
        <v>140</v>
      </c>
      <c r="D3" s="1">
        <v>55</v>
      </c>
    </row>
    <row r="4" spans="1:4" x14ac:dyDescent="0.25">
      <c r="A4" t="s">
        <v>5</v>
      </c>
      <c r="B4" s="7">
        <f>200-60</f>
        <v>140</v>
      </c>
      <c r="C4" s="7">
        <f>300-140</f>
        <v>160</v>
      </c>
      <c r="D4" s="7">
        <f>255-55</f>
        <v>200</v>
      </c>
    </row>
    <row r="5" spans="1:4" x14ac:dyDescent="0.25">
      <c r="A5" t="s">
        <v>6</v>
      </c>
      <c r="B5" t="s">
        <v>7</v>
      </c>
      <c r="C5" t="s">
        <v>8</v>
      </c>
      <c r="D5" t="s">
        <v>9</v>
      </c>
    </row>
    <row r="6" spans="1:4" x14ac:dyDescent="0.25">
      <c r="A6" t="s">
        <v>10</v>
      </c>
      <c r="B6" s="5">
        <f>140/2</f>
        <v>70</v>
      </c>
      <c r="C6" s="5">
        <f>160/5</f>
        <v>32</v>
      </c>
      <c r="D6" s="5">
        <f>200/4</f>
        <v>50</v>
      </c>
    </row>
    <row r="8" spans="1:4" x14ac:dyDescent="0.25">
      <c r="A8" t="s">
        <v>12</v>
      </c>
    </row>
    <row r="10" spans="1:4" x14ac:dyDescent="0.25">
      <c r="A10" t="s">
        <v>13</v>
      </c>
      <c r="B10" t="s">
        <v>0</v>
      </c>
      <c r="C10" t="s">
        <v>1</v>
      </c>
      <c r="D10" t="s">
        <v>2</v>
      </c>
    </row>
    <row r="11" spans="1:4" x14ac:dyDescent="0.25">
      <c r="A11" t="s">
        <v>14</v>
      </c>
      <c r="B11" s="1">
        <v>200</v>
      </c>
      <c r="C11" s="1">
        <v>300</v>
      </c>
      <c r="D11" s="1">
        <v>255</v>
      </c>
    </row>
    <row r="12" spans="1:4" x14ac:dyDescent="0.25">
      <c r="A12" t="s">
        <v>4</v>
      </c>
      <c r="B12" s="1">
        <v>60</v>
      </c>
      <c r="C12" s="1">
        <v>140</v>
      </c>
      <c r="D12" s="1">
        <v>55</v>
      </c>
    </row>
    <row r="13" spans="1:4" x14ac:dyDescent="0.25">
      <c r="A13" t="s">
        <v>5</v>
      </c>
      <c r="B13" s="7">
        <f>200-60</f>
        <v>140</v>
      </c>
      <c r="C13" s="7">
        <f>300-140</f>
        <v>160</v>
      </c>
      <c r="D13" s="7">
        <f>255-55</f>
        <v>200</v>
      </c>
    </row>
    <row r="14" spans="1:4" x14ac:dyDescent="0.25">
      <c r="A14" t="s">
        <v>15</v>
      </c>
      <c r="B14" t="s">
        <v>16</v>
      </c>
      <c r="C14" t="s">
        <v>17</v>
      </c>
      <c r="D14" t="s">
        <v>18</v>
      </c>
    </row>
    <row r="15" spans="1:4" x14ac:dyDescent="0.25">
      <c r="A15" t="s">
        <v>10</v>
      </c>
      <c r="B15" s="5">
        <f>140/7</f>
        <v>20</v>
      </c>
      <c r="C15" s="5">
        <f>160/4</f>
        <v>40</v>
      </c>
      <c r="D15" s="5">
        <f>200/8</f>
        <v>25</v>
      </c>
    </row>
    <row r="17" spans="1:4" x14ac:dyDescent="0.25">
      <c r="A17" t="s">
        <v>19</v>
      </c>
    </row>
    <row r="19" spans="1:4" x14ac:dyDescent="0.25">
      <c r="A19" t="s">
        <v>51</v>
      </c>
      <c r="B19" t="s">
        <v>0</v>
      </c>
      <c r="C19" t="s">
        <v>1</v>
      </c>
      <c r="D19" t="s">
        <v>2</v>
      </c>
    </row>
    <row r="20" spans="1:4" x14ac:dyDescent="0.25">
      <c r="A20" t="s">
        <v>3</v>
      </c>
      <c r="B20" s="1">
        <v>200</v>
      </c>
      <c r="C20" s="1">
        <v>300</v>
      </c>
      <c r="D20" s="1">
        <v>225</v>
      </c>
    </row>
    <row r="21" spans="1:4" x14ac:dyDescent="0.25">
      <c r="A21" t="s">
        <v>4</v>
      </c>
      <c r="B21" s="1">
        <v>60</v>
      </c>
      <c r="C21" s="1">
        <v>140</v>
      </c>
      <c r="D21" s="1">
        <v>55</v>
      </c>
    </row>
    <row r="22" spans="1:4" x14ac:dyDescent="0.25">
      <c r="A22" t="s">
        <v>5</v>
      </c>
      <c r="B22" s="7">
        <f>200-60</f>
        <v>140</v>
      </c>
      <c r="C22" s="7">
        <f>300-140</f>
        <v>160</v>
      </c>
      <c r="D22" s="7">
        <f>255-55</f>
        <v>200</v>
      </c>
    </row>
    <row r="23" spans="1:4" x14ac:dyDescent="0.25">
      <c r="A23" t="s">
        <v>52</v>
      </c>
    </row>
  </sheetData>
  <pageMargins left="0.7" right="0.7" top="0.75" bottom="0.75" header="0.3" footer="0.3"/>
  <pageSetup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9" sqref="B19"/>
    </sheetView>
  </sheetViews>
  <sheetFormatPr defaultRowHeight="15" x14ac:dyDescent="0.25"/>
  <cols>
    <col min="1" max="1" width="47.140625" customWidth="1"/>
  </cols>
  <sheetData>
    <row r="1" spans="1:8" x14ac:dyDescent="0.25">
      <c r="A1" s="2" t="s">
        <v>20</v>
      </c>
    </row>
    <row r="2" spans="1:8" x14ac:dyDescent="0.25">
      <c r="A2" t="s">
        <v>21</v>
      </c>
    </row>
    <row r="3" spans="1:8" x14ac:dyDescent="0.25">
      <c r="A3" t="s">
        <v>3</v>
      </c>
      <c r="B3" s="1">
        <v>1800</v>
      </c>
    </row>
    <row r="4" spans="1:8" x14ac:dyDescent="0.25">
      <c r="A4" t="s">
        <v>4</v>
      </c>
      <c r="B4" s="1">
        <v>1200</v>
      </c>
    </row>
    <row r="5" spans="1:8" x14ac:dyDescent="0.25">
      <c r="A5" t="s">
        <v>5</v>
      </c>
      <c r="B5" s="7">
        <f>1800-1200</f>
        <v>600</v>
      </c>
    </row>
    <row r="6" spans="1:8" x14ac:dyDescent="0.25">
      <c r="A6" t="s">
        <v>22</v>
      </c>
      <c r="B6" t="s">
        <v>23</v>
      </c>
    </row>
    <row r="7" spans="1:8" x14ac:dyDescent="0.25">
      <c r="A7" t="s">
        <v>24</v>
      </c>
      <c r="B7" s="8">
        <f>600/10</f>
        <v>60</v>
      </c>
    </row>
    <row r="8" spans="1:8" x14ac:dyDescent="0.25">
      <c r="H8" s="6"/>
    </row>
    <row r="9" spans="1:8" x14ac:dyDescent="0.25">
      <c r="A9" t="s">
        <v>25</v>
      </c>
    </row>
    <row r="10" spans="1:8" x14ac:dyDescent="0.25">
      <c r="B10" t="s">
        <v>26</v>
      </c>
      <c r="C10" t="s">
        <v>27</v>
      </c>
      <c r="D10" t="s">
        <v>28</v>
      </c>
    </row>
    <row r="11" spans="1:8" x14ac:dyDescent="0.25">
      <c r="A11" t="s">
        <v>3</v>
      </c>
      <c r="B11" s="1">
        <v>1400</v>
      </c>
      <c r="C11" s="1">
        <v>1800</v>
      </c>
      <c r="D11" s="1">
        <v>1500</v>
      </c>
    </row>
    <row r="12" spans="1:8" x14ac:dyDescent="0.25">
      <c r="A12" t="s">
        <v>4</v>
      </c>
      <c r="B12" s="1">
        <v>800</v>
      </c>
      <c r="C12" s="1">
        <v>1200</v>
      </c>
      <c r="D12" s="1">
        <v>1000</v>
      </c>
    </row>
    <row r="13" spans="1:8" x14ac:dyDescent="0.25">
      <c r="A13" t="s">
        <v>5</v>
      </c>
      <c r="B13" s="7">
        <f>1400-800</f>
        <v>600</v>
      </c>
      <c r="C13" s="7">
        <f>1800-1200</f>
        <v>600</v>
      </c>
      <c r="D13" s="7">
        <f>1500-1000</f>
        <v>500</v>
      </c>
    </row>
    <row r="14" spans="1:8" x14ac:dyDescent="0.25">
      <c r="A14" t="s">
        <v>22</v>
      </c>
      <c r="B14" t="s">
        <v>29</v>
      </c>
      <c r="C14" t="s">
        <v>23</v>
      </c>
      <c r="D14" t="s">
        <v>30</v>
      </c>
    </row>
    <row r="15" spans="1:8" x14ac:dyDescent="0.25">
      <c r="A15" t="s">
        <v>31</v>
      </c>
      <c r="B15" s="8">
        <f>600/8</f>
        <v>75</v>
      </c>
      <c r="C15" s="8">
        <f>600/10</f>
        <v>60</v>
      </c>
      <c r="D15" s="8">
        <f>500/5</f>
        <v>100</v>
      </c>
    </row>
    <row r="17" spans="1:1" x14ac:dyDescent="0.25">
      <c r="A17"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7" sqref="A7"/>
    </sheetView>
  </sheetViews>
  <sheetFormatPr defaultRowHeight="15" x14ac:dyDescent="0.25"/>
  <cols>
    <col min="1" max="1" width="37" customWidth="1"/>
    <col min="2" max="2" width="11.5703125" bestFit="1" customWidth="1"/>
    <col min="3" max="3" width="12.5703125" bestFit="1" customWidth="1"/>
    <col min="4" max="4" width="11.5703125" bestFit="1" customWidth="1"/>
  </cols>
  <sheetData>
    <row r="1" spans="1:4" x14ac:dyDescent="0.25">
      <c r="A1" t="s">
        <v>32</v>
      </c>
    </row>
    <row r="3" spans="1:4" x14ac:dyDescent="0.25">
      <c r="A3" t="s">
        <v>55</v>
      </c>
    </row>
    <row r="4" spans="1:4" x14ac:dyDescent="0.25">
      <c r="A4" t="s">
        <v>56</v>
      </c>
    </row>
    <row r="5" spans="1:4" x14ac:dyDescent="0.25">
      <c r="A5" t="s">
        <v>57</v>
      </c>
    </row>
    <row r="13" spans="1:4" x14ac:dyDescent="0.25">
      <c r="B13" t="s">
        <v>34</v>
      </c>
      <c r="C13" t="s">
        <v>35</v>
      </c>
      <c r="D13" t="s">
        <v>36</v>
      </c>
    </row>
    <row r="14" spans="1:4" x14ac:dyDescent="0.25">
      <c r="A14" t="s">
        <v>33</v>
      </c>
      <c r="B14" s="1">
        <v>20</v>
      </c>
      <c r="C14" s="1">
        <v>13</v>
      </c>
      <c r="D14" s="1">
        <v>32</v>
      </c>
    </row>
    <row r="15" spans="1:4" x14ac:dyDescent="0.25">
      <c r="A15" t="s">
        <v>37</v>
      </c>
      <c r="B15" s="1">
        <v>16</v>
      </c>
      <c r="C15" s="1">
        <v>8</v>
      </c>
      <c r="D15" s="1">
        <v>25</v>
      </c>
    </row>
    <row r="16" spans="1:4" x14ac:dyDescent="0.25">
      <c r="A16" t="s">
        <v>38</v>
      </c>
      <c r="B16">
        <f>20-16</f>
        <v>4</v>
      </c>
      <c r="C16">
        <f>13-8</f>
        <v>5</v>
      </c>
      <c r="D16">
        <f>32-25</f>
        <v>7</v>
      </c>
    </row>
    <row r="17" spans="1:4" x14ac:dyDescent="0.25">
      <c r="A17" t="s">
        <v>39</v>
      </c>
      <c r="B17" s="3">
        <v>15000</v>
      </c>
      <c r="C17" s="3">
        <v>20000</v>
      </c>
      <c r="D17" s="3">
        <v>4000</v>
      </c>
    </row>
    <row r="18" spans="1:4" ht="17.25" x14ac:dyDescent="0.4">
      <c r="A18" t="s">
        <v>40</v>
      </c>
      <c r="B18" s="9">
        <f>4*15000</f>
        <v>60000</v>
      </c>
      <c r="C18" s="9">
        <f>5*20000</f>
        <v>100000</v>
      </c>
      <c r="D18" s="9">
        <f>7*4000</f>
        <v>28000</v>
      </c>
    </row>
    <row r="19" spans="1:4" x14ac:dyDescent="0.25">
      <c r="A19" t="s">
        <v>41</v>
      </c>
      <c r="B19" s="1">
        <v>63000</v>
      </c>
      <c r="C19" s="1">
        <v>80000</v>
      </c>
      <c r="D19" s="1">
        <v>36000</v>
      </c>
    </row>
    <row r="20" spans="1:4" x14ac:dyDescent="0.25">
      <c r="A20" t="s">
        <v>42</v>
      </c>
      <c r="B20" s="8">
        <f>60000-63000</f>
        <v>-3000</v>
      </c>
      <c r="C20" s="8">
        <f>100000-80000</f>
        <v>20000</v>
      </c>
      <c r="D20" s="8">
        <f>28000-36000</f>
        <v>-8000</v>
      </c>
    </row>
    <row r="21" spans="1:4" x14ac:dyDescent="0.25">
      <c r="A21"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8" sqref="A18"/>
    </sheetView>
  </sheetViews>
  <sheetFormatPr defaultRowHeight="15" x14ac:dyDescent="0.25"/>
  <cols>
    <col min="1" max="1" width="39.42578125" customWidth="1"/>
    <col min="2" max="2" width="11.5703125" bestFit="1" customWidth="1"/>
  </cols>
  <sheetData>
    <row r="1" spans="1:2" x14ac:dyDescent="0.25">
      <c r="A1" t="s">
        <v>43</v>
      </c>
    </row>
    <row r="3" spans="1:2" x14ac:dyDescent="0.25">
      <c r="A3" t="s">
        <v>21</v>
      </c>
    </row>
    <row r="4" spans="1:2" x14ac:dyDescent="0.25">
      <c r="A4" t="s">
        <v>44</v>
      </c>
      <c r="B4" s="4">
        <v>5.0999999999999996</v>
      </c>
    </row>
    <row r="5" spans="1:2" x14ac:dyDescent="0.25">
      <c r="A5" t="s">
        <v>45</v>
      </c>
      <c r="B5" s="4">
        <v>3.8</v>
      </c>
    </row>
    <row r="6" spans="1:2" x14ac:dyDescent="0.25">
      <c r="A6" t="s">
        <v>46</v>
      </c>
      <c r="B6" s="4">
        <v>1</v>
      </c>
    </row>
    <row r="7" spans="1:2" x14ac:dyDescent="0.25">
      <c r="A7" t="s">
        <v>47</v>
      </c>
      <c r="B7" s="4">
        <v>1.5</v>
      </c>
    </row>
    <row r="8" spans="1:2" x14ac:dyDescent="0.25">
      <c r="A8" t="s">
        <v>48</v>
      </c>
      <c r="B8" s="7">
        <f>5.1+3.8+1+1.5</f>
        <v>11.399999999999999</v>
      </c>
    </row>
    <row r="9" spans="1:2" x14ac:dyDescent="0.25">
      <c r="A9" t="s">
        <v>3</v>
      </c>
      <c r="B9" s="4">
        <v>14</v>
      </c>
    </row>
    <row r="10" spans="1:2" x14ac:dyDescent="0.25">
      <c r="A10" t="s">
        <v>49</v>
      </c>
      <c r="B10">
        <f>14-11.4</f>
        <v>2.5999999999999996</v>
      </c>
    </row>
    <row r="11" spans="1:2" x14ac:dyDescent="0.25">
      <c r="A11" t="s">
        <v>50</v>
      </c>
      <c r="B11" s="8">
        <f>15000*2.6</f>
        <v>39000</v>
      </c>
    </row>
    <row r="12" spans="1:2" x14ac:dyDescent="0.25">
      <c r="A12" t="s">
        <v>58</v>
      </c>
    </row>
    <row r="14" spans="1:2" x14ac:dyDescent="0.25">
      <c r="A14" t="s">
        <v>25</v>
      </c>
    </row>
    <row r="15" spans="1:2" x14ac:dyDescent="0.25">
      <c r="A15" t="s">
        <v>59</v>
      </c>
    </row>
    <row r="16" spans="1:2" x14ac:dyDescent="0.25">
      <c r="A16" t="s">
        <v>60</v>
      </c>
    </row>
    <row r="17" spans="1:1" x14ac:dyDescent="0.25">
      <c r="A17" t="s">
        <v>61</v>
      </c>
    </row>
    <row r="18" spans="1:1" x14ac:dyDescent="0.25">
      <c r="A18"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2019-11-21T06:31:38Z</dcterms:modified>
</cp:coreProperties>
</file>