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Downloads\Viraj\Sampath Bank Impairment Provision\Impairment calculation\Import Loans\"/>
    </mc:Choice>
  </mc:AlternateContent>
  <bookViews>
    <workbookView xWindow="0" yWindow="3795" windowWidth="7485" windowHeight="3585" activeTab="6"/>
  </bookViews>
  <sheets>
    <sheet name="Cal" sheetId="3" r:id="rId1"/>
    <sheet name="0 days" sheetId="4" r:id="rId2"/>
    <sheet name="0-30days" sheetId="5" r:id="rId3"/>
    <sheet name="31-60 days" sheetId="6" r:id="rId4"/>
    <sheet name="61-90 days" sheetId="8" r:id="rId5"/>
    <sheet name="above 90 days" sheetId="9" r:id="rId6"/>
    <sheet name="LGD" sheetId="11" r:id="rId7"/>
    <sheet name="EFA" sheetId="12" r:id="rId8"/>
  </sheets>
  <definedNames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_xlnm.Print_Area" localSheetId="0">Cal!$A$72:$H$116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9" l="1"/>
  <c r="J30" i="9"/>
  <c r="I30" i="9"/>
  <c r="H30" i="9"/>
  <c r="G30" i="9"/>
  <c r="F30" i="9"/>
  <c r="E30" i="9"/>
  <c r="D30" i="9"/>
  <c r="C30" i="9"/>
  <c r="K37" i="5"/>
  <c r="J37" i="5"/>
  <c r="I37" i="5"/>
  <c r="H37" i="5"/>
  <c r="G37" i="5"/>
  <c r="F37" i="5"/>
  <c r="E37" i="5"/>
  <c r="D37" i="5"/>
  <c r="C37" i="5"/>
  <c r="K30" i="4"/>
  <c r="J30" i="4"/>
  <c r="I30" i="4"/>
  <c r="H30" i="4"/>
  <c r="G30" i="4"/>
  <c r="F30" i="4"/>
  <c r="E30" i="4"/>
  <c r="D30" i="4"/>
  <c r="C30" i="4"/>
  <c r="F102" i="3" l="1"/>
  <c r="E90" i="3" l="1"/>
  <c r="D90" i="3"/>
  <c r="G90" i="3" l="1"/>
  <c r="O54" i="3" l="1"/>
  <c r="O53" i="3"/>
  <c r="O52" i="3"/>
  <c r="O51" i="3"/>
  <c r="O50" i="3"/>
  <c r="O49" i="3"/>
  <c r="O48" i="3"/>
  <c r="O47" i="3"/>
  <c r="O46" i="3"/>
  <c r="O43" i="3"/>
  <c r="O42" i="3"/>
  <c r="O41" i="3"/>
  <c r="O40" i="3"/>
  <c r="O39" i="3"/>
  <c r="O38" i="3"/>
  <c r="O37" i="3"/>
  <c r="O36" i="3"/>
  <c r="O35" i="3"/>
  <c r="O32" i="3"/>
  <c r="O31" i="3"/>
  <c r="O30" i="3"/>
  <c r="O29" i="3"/>
  <c r="O28" i="3"/>
  <c r="O27" i="3"/>
  <c r="O26" i="3"/>
  <c r="O25" i="3"/>
  <c r="O24" i="3"/>
  <c r="O21" i="3"/>
  <c r="O20" i="3"/>
  <c r="O19" i="3"/>
  <c r="O18" i="3"/>
  <c r="O17" i="3"/>
  <c r="O16" i="3"/>
  <c r="O15" i="3"/>
  <c r="O14" i="3"/>
  <c r="O13" i="3"/>
  <c r="F114" i="3" l="1"/>
  <c r="E112" i="3"/>
  <c r="G112" i="3" s="1"/>
  <c r="D112" i="3"/>
  <c r="G61" i="3" l="1"/>
  <c r="H61" i="3" s="1"/>
  <c r="H47" i="3"/>
  <c r="H52" i="3"/>
  <c r="H54" i="3"/>
  <c r="H46" i="3"/>
  <c r="H36" i="3"/>
  <c r="H41" i="3"/>
  <c r="H43" i="3"/>
  <c r="H35" i="3"/>
  <c r="Q54" i="3"/>
  <c r="J54" i="3" s="1"/>
  <c r="P53" i="3"/>
  <c r="P52" i="3"/>
  <c r="Q51" i="3"/>
  <c r="J51" i="3" s="1"/>
  <c r="Q50" i="3"/>
  <c r="J50" i="3" s="1"/>
  <c r="Q49" i="3"/>
  <c r="J49" i="3" s="1"/>
  <c r="P48" i="3"/>
  <c r="P47" i="3"/>
  <c r="Q46" i="3"/>
  <c r="J46" i="3" s="1"/>
  <c r="Q43" i="3"/>
  <c r="J43" i="3" s="1"/>
  <c r="Q42" i="3"/>
  <c r="J42" i="3" s="1"/>
  <c r="P41" i="3"/>
  <c r="P40" i="3"/>
  <c r="Q39" i="3"/>
  <c r="J39" i="3" s="1"/>
  <c r="Q38" i="3"/>
  <c r="J38" i="3" s="1"/>
  <c r="Q37" i="3"/>
  <c r="J37" i="3" s="1"/>
  <c r="Q36" i="3"/>
  <c r="J36" i="3" s="1"/>
  <c r="Q35" i="3"/>
  <c r="J35" i="3" s="1"/>
  <c r="P39" i="3" l="1"/>
  <c r="Q41" i="3"/>
  <c r="J41" i="3" s="1"/>
  <c r="P42" i="3"/>
  <c r="Q40" i="3"/>
  <c r="J40" i="3" s="1"/>
  <c r="P46" i="3"/>
  <c r="P36" i="3"/>
  <c r="P35" i="3"/>
  <c r="P38" i="3"/>
  <c r="P50" i="3"/>
  <c r="P51" i="3"/>
  <c r="Q47" i="3"/>
  <c r="J47" i="3" s="1"/>
  <c r="Q52" i="3"/>
  <c r="J52" i="3" s="1"/>
  <c r="P37" i="3"/>
  <c r="P49" i="3"/>
  <c r="P54" i="3"/>
  <c r="Q48" i="3"/>
  <c r="Q53" i="3"/>
  <c r="P43" i="3"/>
  <c r="J53" i="3" l="1"/>
  <c r="J48" i="3"/>
  <c r="F49" i="3" l="1"/>
  <c r="F50" i="3"/>
  <c r="F48" i="3"/>
  <c r="F46" i="3"/>
  <c r="F53" i="3"/>
  <c r="F47" i="3"/>
  <c r="F54" i="3"/>
  <c r="F52" i="3"/>
  <c r="F51" i="3"/>
  <c r="F35" i="3"/>
  <c r="F38" i="3"/>
  <c r="F43" i="3"/>
  <c r="F42" i="3"/>
  <c r="F37" i="3"/>
  <c r="F40" i="3"/>
  <c r="F39" i="3"/>
  <c r="F36" i="3"/>
  <c r="F41" i="3"/>
  <c r="E100" i="3"/>
  <c r="D100" i="3"/>
  <c r="G100" i="3" s="1"/>
  <c r="G62" i="3" l="1"/>
  <c r="H62" i="3" s="1"/>
  <c r="G67" i="3"/>
  <c r="H67" i="3" s="1"/>
  <c r="G69" i="3"/>
  <c r="H69" i="3" s="1"/>
  <c r="Q32" i="3" l="1"/>
  <c r="J32" i="3" s="1"/>
  <c r="P31" i="3"/>
  <c r="Q30" i="3"/>
  <c r="J30" i="3" s="1"/>
  <c r="P29" i="3"/>
  <c r="Q28" i="3"/>
  <c r="J28" i="3" s="1"/>
  <c r="P27" i="3"/>
  <c r="Q26" i="3"/>
  <c r="J26" i="3" s="1"/>
  <c r="P25" i="3"/>
  <c r="P24" i="3"/>
  <c r="F25" i="3"/>
  <c r="F26" i="3"/>
  <c r="F27" i="3"/>
  <c r="F28" i="3"/>
  <c r="F29" i="3"/>
  <c r="F30" i="3"/>
  <c r="F31" i="3"/>
  <c r="F32" i="3"/>
  <c r="F24" i="3"/>
  <c r="H32" i="3"/>
  <c r="H25" i="3"/>
  <c r="H30" i="3"/>
  <c r="H24" i="3"/>
  <c r="H14" i="3"/>
  <c r="H19" i="3"/>
  <c r="H21" i="3"/>
  <c r="H13" i="3"/>
  <c r="H27" i="3" l="1"/>
  <c r="H26" i="3"/>
  <c r="H28" i="3"/>
  <c r="H49" i="3"/>
  <c r="H38" i="3"/>
  <c r="G64" i="3"/>
  <c r="H64" i="3" s="1"/>
  <c r="H42" i="3"/>
  <c r="H53" i="3"/>
  <c r="G68" i="3"/>
  <c r="H68" i="3" s="1"/>
  <c r="H48" i="3"/>
  <c r="H37" i="3"/>
  <c r="G63" i="3"/>
  <c r="H63" i="3" s="1"/>
  <c r="H15" i="3"/>
  <c r="H50" i="3"/>
  <c r="H39" i="3"/>
  <c r="G65" i="3"/>
  <c r="H65" i="3" s="1"/>
  <c r="H51" i="3"/>
  <c r="H40" i="3"/>
  <c r="G66" i="3"/>
  <c r="H66" i="3" s="1"/>
  <c r="H20" i="3"/>
  <c r="H18" i="3"/>
  <c r="H17" i="3"/>
  <c r="H16" i="3"/>
  <c r="H31" i="3"/>
  <c r="H29" i="3"/>
  <c r="P26" i="3"/>
  <c r="P28" i="3"/>
  <c r="P30" i="3"/>
  <c r="P32" i="3"/>
  <c r="Q24" i="3"/>
  <c r="J24" i="3" s="1"/>
  <c r="Q25" i="3"/>
  <c r="J25" i="3" s="1"/>
  <c r="Q27" i="3"/>
  <c r="J27" i="3" s="1"/>
  <c r="Q29" i="3"/>
  <c r="J29" i="3" s="1"/>
  <c r="Q31" i="3"/>
  <c r="J31" i="3" s="1"/>
  <c r="F14" i="3"/>
  <c r="F15" i="3"/>
  <c r="F16" i="3"/>
  <c r="F17" i="3"/>
  <c r="F18" i="3"/>
  <c r="F19" i="3"/>
  <c r="F20" i="3"/>
  <c r="F21" i="3"/>
  <c r="F13" i="3"/>
  <c r="Q14" i="3"/>
  <c r="J14" i="3" s="1"/>
  <c r="Q15" i="3"/>
  <c r="J15" i="3" s="1"/>
  <c r="Q16" i="3"/>
  <c r="J16" i="3" s="1"/>
  <c r="Q17" i="3"/>
  <c r="J17" i="3" s="1"/>
  <c r="Q18" i="3"/>
  <c r="J18" i="3" s="1"/>
  <c r="Q19" i="3"/>
  <c r="J19" i="3" s="1"/>
  <c r="Q20" i="3"/>
  <c r="J20" i="3" s="1"/>
  <c r="Q21" i="3"/>
  <c r="J21" i="3" s="1"/>
  <c r="Q13" i="3"/>
  <c r="J13" i="3" s="1"/>
  <c r="P14" i="3"/>
  <c r="P15" i="3"/>
  <c r="P16" i="3"/>
  <c r="P17" i="3"/>
  <c r="P18" i="3"/>
  <c r="P19" i="3"/>
  <c r="P20" i="3"/>
  <c r="P21" i="3"/>
  <c r="P13" i="3"/>
  <c r="G53" i="3" l="1"/>
  <c r="G48" i="3"/>
  <c r="G42" i="3"/>
  <c r="G39" i="3"/>
  <c r="G47" i="3"/>
  <c r="G51" i="3"/>
  <c r="G46" i="3"/>
  <c r="G41" i="3"/>
  <c r="G37" i="3"/>
  <c r="G50" i="3"/>
  <c r="G40" i="3"/>
  <c r="G54" i="3"/>
  <c r="G38" i="3"/>
  <c r="G43" i="3"/>
  <c r="G36" i="3"/>
  <c r="G49" i="3"/>
  <c r="G35" i="3"/>
  <c r="G52" i="3"/>
  <c r="D67" i="3"/>
  <c r="I67" i="3" s="1"/>
  <c r="K67" i="3" s="1"/>
  <c r="D63" i="3"/>
  <c r="I63" i="3" s="1"/>
  <c r="K63" i="3" s="1"/>
  <c r="D26" i="3"/>
  <c r="E26" i="3" s="1"/>
  <c r="G29" i="3"/>
  <c r="G25" i="3"/>
  <c r="G15" i="3"/>
  <c r="G19" i="3"/>
  <c r="G27" i="3"/>
  <c r="G17" i="3"/>
  <c r="G30" i="3"/>
  <c r="G18" i="3"/>
  <c r="G13" i="3"/>
  <c r="G32" i="3"/>
  <c r="G28" i="3"/>
  <c r="G24" i="3"/>
  <c r="G16" i="3"/>
  <c r="G20" i="3"/>
  <c r="G31" i="3"/>
  <c r="G21" i="3"/>
  <c r="G26" i="3"/>
  <c r="G14" i="3"/>
  <c r="D64" i="3"/>
  <c r="I64" i="3" s="1"/>
  <c r="K64" i="3" s="1"/>
  <c r="D61" i="3"/>
  <c r="D65" i="3"/>
  <c r="I65" i="3" s="1"/>
  <c r="K65" i="3" s="1"/>
  <c r="D66" i="3"/>
  <c r="I66" i="3" s="1"/>
  <c r="K66" i="3" s="1"/>
  <c r="D48" i="3"/>
  <c r="E48" i="3" s="1"/>
  <c r="D52" i="3"/>
  <c r="E52" i="3" s="1"/>
  <c r="D49" i="3"/>
  <c r="E49" i="3" s="1"/>
  <c r="D46" i="3"/>
  <c r="D50" i="3"/>
  <c r="E50" i="3" s="1"/>
  <c r="D51" i="3"/>
  <c r="E51" i="3" s="1"/>
  <c r="D35" i="3"/>
  <c r="D38" i="3"/>
  <c r="E38" i="3" s="1"/>
  <c r="D39" i="3"/>
  <c r="E39" i="3" s="1"/>
  <c r="D40" i="3"/>
  <c r="E40" i="3" s="1"/>
  <c r="D37" i="3"/>
  <c r="E37" i="3" s="1"/>
  <c r="D41" i="3"/>
  <c r="E41" i="3" s="1"/>
  <c r="D30" i="3"/>
  <c r="E30" i="3" s="1"/>
  <c r="D27" i="3"/>
  <c r="E27" i="3" s="1"/>
  <c r="D28" i="3"/>
  <c r="E28" i="3" s="1"/>
  <c r="D24" i="3"/>
  <c r="E24" i="3" s="1"/>
  <c r="D29" i="3"/>
  <c r="E29" i="3" s="1"/>
  <c r="I61" i="3" l="1"/>
  <c r="E46" i="3"/>
  <c r="I46" i="3" s="1"/>
  <c r="K46" i="3" s="1"/>
  <c r="I52" i="3"/>
  <c r="K52" i="3" s="1"/>
  <c r="I50" i="3"/>
  <c r="K50" i="3" s="1"/>
  <c r="I51" i="3"/>
  <c r="K51" i="3" s="1"/>
  <c r="I48" i="3"/>
  <c r="K48" i="3" s="1"/>
  <c r="I49" i="3"/>
  <c r="K49" i="3" s="1"/>
  <c r="I41" i="3"/>
  <c r="K41" i="3" s="1"/>
  <c r="E35" i="3"/>
  <c r="I35" i="3" s="1"/>
  <c r="I38" i="3"/>
  <c r="K38" i="3" s="1"/>
  <c r="I37" i="3"/>
  <c r="K37" i="3" s="1"/>
  <c r="I39" i="3"/>
  <c r="K39" i="3" s="1"/>
  <c r="I40" i="3"/>
  <c r="K40" i="3" s="1"/>
  <c r="I26" i="3"/>
  <c r="K26" i="3" s="1"/>
  <c r="I30" i="3"/>
  <c r="K30" i="3" s="1"/>
  <c r="I27" i="3"/>
  <c r="K27" i="3" s="1"/>
  <c r="I24" i="3"/>
  <c r="I29" i="3"/>
  <c r="K29" i="3" s="1"/>
  <c r="I28" i="3"/>
  <c r="K28" i="3" s="1"/>
  <c r="D36" i="3"/>
  <c r="E36" i="3" s="1"/>
  <c r="I36" i="3" s="1"/>
  <c r="K36" i="3" s="1"/>
  <c r="D32" i="3"/>
  <c r="K61" i="3" l="1"/>
  <c r="D69" i="3"/>
  <c r="I69" i="3" s="1"/>
  <c r="K69" i="3" s="1"/>
  <c r="D54" i="3"/>
  <c r="E54" i="3" s="1"/>
  <c r="I54" i="3" s="1"/>
  <c r="K54" i="3" s="1"/>
  <c r="K35" i="3"/>
  <c r="D43" i="3"/>
  <c r="E43" i="3" s="1"/>
  <c r="I43" i="3" s="1"/>
  <c r="K43" i="3" s="1"/>
  <c r="D25" i="3"/>
  <c r="E25" i="3" s="1"/>
  <c r="E32" i="3"/>
  <c r="I32" i="3" s="1"/>
  <c r="K32" i="3" s="1"/>
  <c r="K24" i="3"/>
  <c r="D62" i="3"/>
  <c r="D47" i="3"/>
  <c r="I62" i="3" l="1"/>
  <c r="E47" i="3"/>
  <c r="I25" i="3"/>
  <c r="D42" i="3"/>
  <c r="K62" i="3" l="1"/>
  <c r="I47" i="3"/>
  <c r="E42" i="3"/>
  <c r="D44" i="3"/>
  <c r="D77" i="3" s="1"/>
  <c r="D31" i="3"/>
  <c r="E31" i="3" s="1"/>
  <c r="K25" i="3"/>
  <c r="D33" i="3" l="1"/>
  <c r="D76" i="3" s="1"/>
  <c r="K47" i="3"/>
  <c r="I42" i="3"/>
  <c r="E44" i="3"/>
  <c r="I31" i="3"/>
  <c r="E33" i="3"/>
  <c r="K42" i="3" l="1"/>
  <c r="K44" i="3" s="1"/>
  <c r="E77" i="3" s="1"/>
  <c r="I44" i="3"/>
  <c r="K31" i="3"/>
  <c r="K33" i="3" s="1"/>
  <c r="E76" i="3" s="1"/>
  <c r="I33" i="3"/>
  <c r="D68" i="3"/>
  <c r="D53" i="3"/>
  <c r="I68" i="3" l="1"/>
  <c r="D70" i="3"/>
  <c r="D79" i="3" s="1"/>
  <c r="E53" i="3"/>
  <c r="D55" i="3"/>
  <c r="D78" i="3" s="1"/>
  <c r="K68" i="3" l="1"/>
  <c r="K70" i="3" s="1"/>
  <c r="E79" i="3" s="1"/>
  <c r="I70" i="3"/>
  <c r="I53" i="3"/>
  <c r="E55" i="3"/>
  <c r="D13" i="3"/>
  <c r="D18" i="3"/>
  <c r="E18" i="3" s="1"/>
  <c r="I18" i="3" s="1"/>
  <c r="K18" i="3" s="1"/>
  <c r="D17" i="3"/>
  <c r="E17" i="3" s="1"/>
  <c r="I17" i="3" s="1"/>
  <c r="K17" i="3" s="1"/>
  <c r="D16" i="3"/>
  <c r="E16" i="3" s="1"/>
  <c r="I16" i="3" s="1"/>
  <c r="K16" i="3" s="1"/>
  <c r="D19" i="3"/>
  <c r="E19" i="3" s="1"/>
  <c r="I19" i="3" s="1"/>
  <c r="K19" i="3" s="1"/>
  <c r="D15" i="3"/>
  <c r="E15" i="3" s="1"/>
  <c r="I15" i="3" s="1"/>
  <c r="K15" i="3" s="1"/>
  <c r="D20" i="3"/>
  <c r="E20" i="3" s="1"/>
  <c r="I20" i="3" s="1"/>
  <c r="K20" i="3" s="1"/>
  <c r="K53" i="3" l="1"/>
  <c r="K55" i="3" s="1"/>
  <c r="E78" i="3" s="1"/>
  <c r="I55" i="3"/>
  <c r="E13" i="3"/>
  <c r="D21" i="3"/>
  <c r="E21" i="3" s="1"/>
  <c r="I21" i="3" s="1"/>
  <c r="K21" i="3" s="1"/>
  <c r="I13" i="3" l="1"/>
  <c r="D14" i="3" l="1"/>
  <c r="K13" i="3"/>
  <c r="E14" i="3" l="1"/>
  <c r="D22" i="3"/>
  <c r="D75" i="3" s="1"/>
  <c r="D80" i="3" s="1"/>
  <c r="I90" i="3" s="1"/>
  <c r="D102" i="3" l="1"/>
  <c r="D114" i="3" s="1"/>
  <c r="H102" i="3"/>
  <c r="H114" i="3" s="1"/>
  <c r="I14" i="3"/>
  <c r="E22" i="3"/>
  <c r="K14" i="3" l="1"/>
  <c r="K22" i="3" s="1"/>
  <c r="E75" i="3" s="1"/>
  <c r="E80" i="3" s="1"/>
  <c r="I22" i="3"/>
  <c r="E102" i="3" l="1"/>
  <c r="E114" i="3" s="1"/>
  <c r="G114" i="3" s="1"/>
  <c r="J90" i="3"/>
  <c r="G80" i="3"/>
  <c r="G102" i="3" s="1"/>
</calcChain>
</file>

<file path=xl/sharedStrings.xml><?xml version="1.0" encoding="utf-8"?>
<sst xmlns="http://schemas.openxmlformats.org/spreadsheetml/2006/main" count="284" uniqueCount="104">
  <si>
    <t>0 days</t>
  </si>
  <si>
    <t>0-30 days</t>
  </si>
  <si>
    <t>31-60 days</t>
  </si>
  <si>
    <t>61-90 days-</t>
  </si>
  <si>
    <t>above 90 days</t>
  </si>
  <si>
    <t>YTM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</si>
  <si>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</si>
  <si>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</si>
  <si>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</si>
  <si>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</si>
  <si>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</si>
  <si>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</si>
  <si>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</si>
  <si>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</si>
  <si>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</si>
  <si>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</si>
  <si>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</si>
  <si>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</si>
  <si>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</si>
  <si>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</si>
  <si>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</si>
  <si>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</si>
  <si>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</si>
  <si>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</si>
  <si>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</si>
  <si>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</si>
  <si>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</si>
  <si>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</si>
  <si>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</si>
  <si>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</si>
  <si>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</si>
  <si>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</si>
  <si>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</si>
  <si>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</si>
  <si>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</si>
  <si>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</si>
  <si>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</si>
  <si>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</si>
  <si>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</si>
  <si>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</si>
  <si>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</si>
  <si>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</si>
  <si>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</si>
  <si>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</si>
  <si>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</si>
  <si>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</si>
  <si>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Product tenor</t>
  </si>
  <si>
    <t>Months per year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</si>
  <si>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</si>
  <si>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</si>
  <si>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</si>
  <si>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</si>
  <si>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</si>
  <si>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</si>
  <si>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</si>
  <si>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</si>
  <si>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</si>
  <si>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31-60 days</t>
  </si>
  <si>
    <t>Sub total of 61-90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</si>
  <si>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</si>
  <si>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</si>
  <si>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</si>
  <si>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</si>
  <si>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</si>
  <si>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</si>
  <si>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</si>
  <si>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CBSL</t>
  </si>
  <si>
    <t>Current</t>
  </si>
  <si>
    <t>12 ECL</t>
  </si>
  <si>
    <t>1-30</t>
  </si>
  <si>
    <t>LECL</t>
  </si>
  <si>
    <t>61-90</t>
  </si>
  <si>
    <t>Total without EAD adjustment</t>
  </si>
  <si>
    <t>Total with EAD adjustment</t>
  </si>
  <si>
    <t>Rate</t>
  </si>
  <si>
    <t>Source Interest rate summary Sandaruwan</t>
  </si>
  <si>
    <t>Discounted</t>
  </si>
  <si>
    <t>Difference</t>
  </si>
  <si>
    <t>Restructured</t>
  </si>
  <si>
    <t>Rescheduled</t>
  </si>
  <si>
    <t>Simple Average PD</t>
  </si>
  <si>
    <t>NEW PD</t>
  </si>
  <si>
    <t>Criterias Lokking</t>
  </si>
  <si>
    <t>Arrears Month Bucket Modified</t>
  </si>
  <si>
    <t>SLFRS OLD PROCDUCT CODE</t>
  </si>
  <si>
    <t>Subject to collective</t>
  </si>
  <si>
    <t>infrastructure &amp; Construction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</si>
  <si>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</si>
  <si>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</si>
  <si>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</si>
  <si>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</si>
  <si>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</si>
  <si>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</si>
  <si>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</si>
  <si>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 xml:space="preserve">Industry </t>
  </si>
  <si>
    <t>IMPORT</t>
  </si>
  <si>
    <t>Infrastructure &amp; Construction</t>
  </si>
  <si>
    <t>No</t>
  </si>
  <si>
    <t>0 Days</t>
  </si>
  <si>
    <t>0 30 Days</t>
  </si>
  <si>
    <t>Individual Impairment</t>
  </si>
  <si>
    <t>Above 90 Days</t>
  </si>
  <si>
    <t>31 60 Days</t>
  </si>
  <si>
    <t>61 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</si>
</sst>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10" fontId="0" fillId="0" borderId="1" xfId="0" applyNumberFormat="1" applyFill="1" applyBorder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164" fontId="0" fillId="2" borderId="1" xfId="2" applyNumberFormat="1" applyFont="1" applyFill="1" applyBorder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5" fillId="4" borderId="5" xfId="0" applyNumberFormat="1" applyFont="1" applyFill="1" applyBorder="1"/>
    <xf numFmtId="164" fontId="5" fillId="4" borderId="6" xfId="0" applyNumberFormat="1" applyFont="1" applyFill="1" applyBorder="1"/>
    <xf numFmtId="0" fontId="7" fillId="5" borderId="0" xfId="0" applyFont="1" applyFill="1"/>
    <xf numFmtId="164" fontId="0" fillId="5" borderId="0" xfId="2" applyNumberFormat="1" applyFont="1" applyFill="1" applyAlignment="1">
      <alignment horizontal="left"/>
    </xf>
    <xf numFmtId="0" fontId="7" fillId="6" borderId="0" xfId="0" applyFont="1" applyFill="1" applyAlignment="1">
      <alignment horizontal="center"/>
    </xf>
    <xf numFmtId="0" fontId="7" fillId="6" borderId="0" xfId="0" applyFont="1" applyFill="1"/>
    <xf numFmtId="164" fontId="0" fillId="0" borderId="7" xfId="2" applyNumberFormat="1" applyFont="1" applyBorder="1"/>
    <xf numFmtId="10" fontId="8" fillId="0" borderId="1" xfId="1" applyNumberFormat="1" applyFont="1" applyBorder="1" applyAlignment="1">
      <alignment horizontal="right" vertical="center"/>
    </xf>
    <xf numFmtId="43" fontId="0" fillId="6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166" fontId="0" fillId="0" borderId="1" xfId="0" applyNumberFormat="1" applyFill="1" applyBorder="1"/>
    <xf numFmtId="0" fontId="0" fillId="0" borderId="0" xfId="0" applyAlignment="1">
      <alignment horizontal="center"/>
    </xf>
    <xf numFmtId="164" fontId="2" fillId="7" borderId="0" xfId="2" applyNumberFormat="1" applyFont="1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8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0" applyNumberFormat="1" applyBorder="1"/>
    <xf numFmtId="10" fontId="0" fillId="0" borderId="7" xfId="1" applyNumberFormat="1" applyFont="1" applyBorder="1"/>
    <xf numFmtId="9" fontId="0" fillId="0" borderId="7" xfId="0" applyNumberFormat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6" fontId="0" fillId="0" borderId="9" xfId="0" applyNumberFormat="1" applyFill="1" applyBorder="1"/>
    <xf numFmtId="164" fontId="2" fillId="0" borderId="9" xfId="2" applyNumberFormat="1" applyFont="1" applyBorder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10" fontId="0" fillId="0" borderId="0" xfId="1" applyNumberFormat="1" applyFont="1" applyFill="1" applyBorder="1"/>
    <xf numFmtId="164" fontId="0" fillId="2" borderId="7" xfId="2" applyNumberFormat="1" applyFont="1" applyFill="1" applyBorder="1"/>
    <xf numFmtId="0" fontId="7" fillId="0" borderId="0" xfId="0" applyFont="1" applyFill="1"/>
    <xf numFmtId="164" fontId="0" fillId="0" borderId="0" xfId="2" applyNumberFormat="1" applyFont="1" applyFill="1" applyBorder="1"/>
    <xf numFmtId="164" fontId="5" fillId="0" borderId="0" xfId="0" applyNumberFormat="1" applyFont="1" applyFill="1" applyBorder="1"/>
    <xf numFmtId="0" fontId="7" fillId="0" borderId="0" xfId="0" applyFont="1" applyFill="1" applyBorder="1"/>
    <xf numFmtId="43" fontId="0" fillId="0" borderId="0" xfId="0" applyNumberFormat="1" applyFill="1" applyBorder="1"/>
    <xf numFmtId="164" fontId="7" fillId="0" borderId="0" xfId="0" applyNumberFormat="1" applyFont="1" applyFill="1" applyBorder="1"/>
    <xf numFmtId="164" fontId="7" fillId="0" borderId="2" xfId="0" applyNumberFormat="1" applyFont="1" applyFill="1" applyBorder="1"/>
    <xf numFmtId="164" fontId="4" fillId="0" borderId="0" xfId="0" applyNumberFormat="1" applyFont="1" applyFill="1"/>
    <xf numFmtId="43" fontId="4" fillId="0" borderId="0" xfId="2" applyFont="1" applyFill="1"/>
    <xf numFmtId="0" fontId="4" fillId="0" borderId="0" xfId="0" applyFont="1" applyFill="1"/>
    <xf numFmtId="164" fontId="0" fillId="0" borderId="0" xfId="0" applyNumberFormat="1" applyFill="1"/>
    <xf numFmtId="0" fontId="2" fillId="0" borderId="0" xfId="0" applyFont="1"/>
    <xf numFmtId="164" fontId="0" fillId="0" borderId="0" xfId="2" applyNumberFormat="1" applyFont="1" applyFill="1"/>
    <xf numFmtId="0" fontId="6" fillId="0" borderId="0" xfId="0" applyFont="1" applyFill="1"/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0" fontId="2" fillId="0" borderId="9" xfId="0" applyFont="1" applyFill="1" applyBorder="1"/>
    <xf numFmtId="164" fontId="2" fillId="0" borderId="9" xfId="0" applyNumberFormat="1" applyFont="1" applyFill="1" applyBorder="1"/>
    <xf numFmtId="164" fontId="2" fillId="8" borderId="9" xfId="2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/>
    <xf numFmtId="164" fontId="4" fillId="0" borderId="1" xfId="0" applyNumberFormat="1" applyFont="1" applyFill="1" applyBorder="1"/>
    <xf numFmtId="164" fontId="0" fillId="9" borderId="0" xfId="2" applyNumberFormat="1" applyFont="1" applyFill="1"/>
    <xf numFmtId="164" fontId="0" fillId="9" borderId="9" xfId="2" applyNumberFormat="1" applyFont="1" applyFill="1" applyBorder="1"/>
    <xf numFmtId="0" fontId="0" fillId="0" borderId="0" xfId="0" applyBorder="1" applyAlignment="1">
      <alignment horizontal="center"/>
    </xf>
    <xf numFmtId="164" fontId="0" fillId="10" borderId="9" xfId="2" applyNumberFormat="1" applyFont="1" applyFill="1" applyBorder="1"/>
    <xf numFmtId="9" fontId="0" fillId="11" borderId="1" xfId="1" applyFont="1" applyFill="1" applyBorder="1"/>
    <xf numFmtId="9" fontId="0" fillId="11" borderId="1" xfId="0" applyNumberFormat="1" applyFill="1" applyBorder="1"/>
    <xf numFmtId="164" fontId="0" fillId="11" borderId="0" xfId="2" applyNumberFormat="1" applyFont="1" applyFill="1"/>
    <xf numFmtId="165" fontId="0" fillId="12" borderId="0" xfId="0" applyNumberFormat="1" applyFill="1"/>
    <xf numFmtId="164" fontId="0" fillId="8" borderId="0" xfId="2" applyNumberFormat="1" applyFont="1" applyFill="1"/>
    <xf numFmtId="10" fontId="0" fillId="13" borderId="1" xfId="1" applyNumberFormat="1" applyFont="1" applyFill="1" applyBorder="1"/>
    <xf numFmtId="10" fontId="0" fillId="14" borderId="0" xfId="1" applyNumberFormat="1" applyFont="1" applyFill="1"/>
    <xf numFmtId="164" fontId="0" fillId="15" borderId="0" xfId="2" applyNumberFormat="1" applyFont="1" applyFill="1"/>
    <xf numFmtId="164" fontId="6" fillId="0" borderId="0" xfId="0" applyNumberFormat="1" applyFont="1" applyFill="1" applyBorder="1"/>
    <xf numFmtId="0" fontId="2" fillId="0" borderId="4" xfId="0" applyFont="1" applyFill="1" applyBorder="1" applyAlignment="1">
      <alignment horizontal="center"/>
    </xf>
    <xf numFmtId="164" fontId="3" fillId="0" borderId="5" xfId="0" applyNumberFormat="1" applyFont="1" applyFill="1" applyBorder="1"/>
    <xf numFmtId="164" fontId="3" fillId="0" borderId="6" xfId="0" applyNumberFormat="1" applyFont="1" applyFill="1" applyBorder="1"/>
    <xf numFmtId="0" fontId="0" fillId="0" borderId="12" xfId="0" applyFill="1" applyBorder="1"/>
    <xf numFmtId="164" fontId="0" fillId="11" borderId="1" xfId="2" applyNumberFormat="1" applyFont="1" applyFill="1" applyBorder="1"/>
    <xf numFmtId="0" fontId="0" fillId="0" borderId="11" xfId="0" applyFill="1" applyBorder="1"/>
    <xf numFmtId="164" fontId="0" fillId="15" borderId="13" xfId="0" applyNumberFormat="1" applyFill="1" applyBorder="1"/>
    <xf numFmtId="0" fontId="0" fillId="2" borderId="0" xfId="0" applyFill="1"/>
    <xf numFmtId="164" fontId="0" fillId="11" borderId="1" xfId="0" applyNumberFormat="1" applyFont="1" applyFill="1" applyBorder="1"/>
    <xf numFmtId="164" fontId="0" fillId="16" borderId="1" xfId="0" applyNumberFormat="1" applyFont="1" applyFill="1" applyBorder="1"/>
    <xf numFmtId="164" fontId="0" fillId="12" borderId="1" xfId="0" applyNumberFormat="1" applyFill="1" applyBorder="1"/>
    <xf numFmtId="164" fontId="0" fillId="2" borderId="13" xfId="0" applyNumberFormat="1" applyFill="1" applyBorder="1"/>
    <xf numFmtId="164" fontId="7" fillId="17" borderId="5" xfId="0" applyNumberFormat="1" applyFont="1" applyFill="1" applyBorder="1"/>
    <xf numFmtId="164" fontId="7" fillId="17" borderId="6" xfId="0" applyNumberFormat="1" applyFont="1" applyFill="1" applyBorder="1"/>
    <xf numFmtId="1" fontId="0" fillId="0" borderId="0" xfId="0" applyNumberFormat="1" applyFont="1" applyAlignment="1">
      <alignment horizontal="left"/>
    </xf>
    <xf numFmtId="164" fontId="0" fillId="18" borderId="1" xfId="0" applyNumberFormat="1" applyFill="1" applyBorder="1"/>
    <xf numFmtId="1" fontId="0" fillId="2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164" fontId="4" fillId="18" borderId="1" xfId="0" applyNumberFormat="1" applyFont="1" applyFill="1" applyBorder="1"/>
    <xf numFmtId="164" fontId="0" fillId="2" borderId="1" xfId="0" applyNumberFormat="1" applyFill="1" applyBorder="1"/>
    <xf numFmtId="164" fontId="4" fillId="19" borderId="1" xfId="0" applyNumberFormat="1" applyFont="1" applyFill="1" applyBorder="1"/>
    <xf numFmtId="164" fontId="6" fillId="19" borderId="1" xfId="0" applyNumberFormat="1" applyFont="1" applyFill="1" applyBorder="1"/>
    <xf numFmtId="164" fontId="6" fillId="19" borderId="7" xfId="0" applyNumberFormat="1" applyFont="1" applyFill="1" applyBorder="1"/>
    <xf numFmtId="164" fontId="0" fillId="0" borderId="1" xfId="0" applyNumberFormat="1" applyFont="1" applyFill="1" applyBorder="1"/>
    <xf numFmtId="164" fontId="5" fillId="3" borderId="0" xfId="2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99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65" zoomScaleNormal="100" workbookViewId="0">
      <selection activeCell="E77" sqref="E77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" bestFit="1" customWidth="1"/>
    <col min="5" max="5" width="16.85546875" bestFit="1" customWidth="1"/>
    <col min="6" max="6" width="16.7109375" customWidth="1"/>
    <col min="7" max="7" width="15.28515625" customWidth="1"/>
    <col min="8" max="8" width="12.5703125" bestFit="1" customWidth="1"/>
    <col min="9" max="9" width="15.28515625" bestFit="1" customWidth="1"/>
    <col min="10" max="10" width="15.85546875" customWidth="1"/>
    <col min="11" max="11" width="15.7109375" customWidth="1"/>
    <col min="17" max="17" width="15.5703125" bestFit="1" customWidth="1"/>
    <col min="18" max="18" width="6" bestFit="1" customWidth="1"/>
    <col min="19" max="19" width="14.7109375" bestFit="1" customWidth="1"/>
  </cols>
  <sheetData>
    <row r="1" spans="2:19" x14ac:dyDescent="0.25">
      <c r="D1" t="s">
        <v>81</v>
      </c>
    </row>
    <row r="2" spans="2:19" x14ac:dyDescent="0.25">
      <c r="B2" s="45"/>
      <c r="C2" s="7"/>
      <c r="D2" s="26" t="s">
        <v>80</v>
      </c>
      <c r="E2" s="47"/>
      <c r="F2" s="47"/>
      <c r="G2" s="47"/>
      <c r="H2" s="47"/>
      <c r="I2" s="47"/>
    </row>
    <row r="3" spans="2:19" x14ac:dyDescent="0.25">
      <c r="B3" s="46"/>
      <c r="C3" s="4" t="s">
        <v>0</v>
      </c>
      <c r="D3" s="89">
        <v>4.5002029131094431E-3</v>
      </c>
      <c r="E3" s="48"/>
      <c r="F3" s="48"/>
      <c r="G3" s="48"/>
      <c r="H3" s="48"/>
      <c r="I3" s="47"/>
    </row>
    <row r="4" spans="2:19" x14ac:dyDescent="0.25">
      <c r="B4" s="46"/>
      <c r="C4" s="4" t="s">
        <v>1</v>
      </c>
      <c r="D4" s="89">
        <v>1.4076076381279987E-2</v>
      </c>
      <c r="E4" s="48"/>
      <c r="F4" s="48"/>
      <c r="G4" s="48"/>
      <c r="H4" s="48"/>
      <c r="I4" s="47"/>
    </row>
    <row r="5" spans="2:19" x14ac:dyDescent="0.25">
      <c r="B5" s="46"/>
      <c r="C5" s="4" t="s">
        <v>2</v>
      </c>
      <c r="D5" s="89">
        <v>3.1043090547989084E-2</v>
      </c>
      <c r="E5" s="48"/>
      <c r="F5" s="48"/>
      <c r="G5" s="48"/>
      <c r="H5" s="48"/>
      <c r="I5" s="47"/>
      <c r="M5" t="s">
        <v>74</v>
      </c>
      <c r="O5" s="90">
        <v>0.13683483580803169</v>
      </c>
      <c r="P5" t="s">
        <v>75</v>
      </c>
    </row>
    <row r="6" spans="2:19" x14ac:dyDescent="0.25">
      <c r="B6" s="46"/>
      <c r="C6" s="4" t="s">
        <v>3</v>
      </c>
      <c r="D6" s="89">
        <v>5.8071961452596188E-2</v>
      </c>
      <c r="E6" s="48"/>
      <c r="F6" s="48"/>
      <c r="G6" s="48"/>
      <c r="H6" s="48"/>
      <c r="I6" s="47"/>
    </row>
    <row r="7" spans="2:19" x14ac:dyDescent="0.25">
      <c r="B7" s="46"/>
      <c r="C7" s="4" t="s">
        <v>4</v>
      </c>
      <c r="D7" s="89">
        <v>1</v>
      </c>
      <c r="E7" s="48"/>
      <c r="F7" s="48"/>
      <c r="G7" s="48"/>
      <c r="H7" s="48"/>
      <c r="I7" s="47"/>
    </row>
    <row r="8" spans="2:19" x14ac:dyDescent="0.25">
      <c r="M8" t="s">
        <v>46</v>
      </c>
      <c r="O8">
        <v>5</v>
      </c>
    </row>
    <row r="9" spans="2:19" x14ac:dyDescent="0.25">
      <c r="M9" t="s">
        <v>47</v>
      </c>
      <c r="O9">
        <v>12</v>
      </c>
    </row>
    <row r="10" spans="2:19" x14ac:dyDescent="0.25">
      <c r="B10" s="117" t="s">
        <v>15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</row>
    <row r="12" spans="2:19" x14ac:dyDescent="0.25">
      <c r="B12" s="15" t="s">
        <v>0</v>
      </c>
      <c r="D12" t="s">
        <v>18</v>
      </c>
      <c r="E12" s="16" t="s">
        <v>19</v>
      </c>
      <c r="F12" s="16" t="s">
        <v>32</v>
      </c>
      <c r="G12" s="16" t="s">
        <v>20</v>
      </c>
      <c r="H12" s="16" t="s">
        <v>21</v>
      </c>
      <c r="I12" s="16" t="s">
        <v>22</v>
      </c>
      <c r="J12" s="16" t="s">
        <v>23</v>
      </c>
      <c r="K12" s="17" t="s">
        <v>24</v>
      </c>
      <c r="M12" s="17" t="s">
        <v>25</v>
      </c>
      <c r="N12" s="17" t="s">
        <v>26</v>
      </c>
      <c r="O12" s="17" t="s">
        <v>27</v>
      </c>
      <c r="P12" s="17" t="s">
        <v>28</v>
      </c>
      <c r="Q12" s="17" t="s">
        <v>29</v>
      </c>
      <c r="R12" s="17" t="s">
        <v>30</v>
      </c>
      <c r="S12" s="17" t="s">
        <v>31</v>
      </c>
    </row>
    <row r="13" spans="2:19" ht="15.75" x14ac:dyDescent="0.25">
      <c r="C13" s="7" t="s">
        <v>6</v>
      </c>
      <c r="D13" s="9">
        <f>'0 days'!C10</f>
        <v>0</v>
      </c>
      <c r="E13" s="6">
        <f>D13*R13</f>
        <v>0</v>
      </c>
      <c r="F13" s="2">
        <f>$D$3</f>
        <v>4.5002029131094431E-3</v>
      </c>
      <c r="G13" s="5">
        <f>EFA!$C$2</f>
        <v>1.2305043627175838</v>
      </c>
      <c r="H13" s="24">
        <f>LGD!D3</f>
        <v>0</v>
      </c>
      <c r="I13" s="6">
        <f>E13*F13*G13*H13</f>
        <v>0</v>
      </c>
      <c r="J13" s="27">
        <f>1/((1+($O$13/12))^(M13-Q13))</f>
        <v>0.93423218503205618</v>
      </c>
      <c r="K13" s="6">
        <f>I13*J13</f>
        <v>0</v>
      </c>
      <c r="M13">
        <v>12</v>
      </c>
      <c r="N13">
        <v>1</v>
      </c>
      <c r="O13" s="19">
        <f>$O$5</f>
        <v>0.13683483580803169</v>
      </c>
      <c r="P13" s="20">
        <f>PMT(O13/12,M13,-N13,0,0)</f>
        <v>8.9638258506994986E-2</v>
      </c>
      <c r="Q13">
        <f>M13-S13</f>
        <v>6</v>
      </c>
      <c r="R13" s="20">
        <v>1</v>
      </c>
      <c r="S13">
        <v>6</v>
      </c>
    </row>
    <row r="14" spans="2:19" ht="15.75" x14ac:dyDescent="0.25">
      <c r="C14" s="7" t="s">
        <v>7</v>
      </c>
      <c r="D14" s="9">
        <f>'0 days'!D10</f>
        <v>0</v>
      </c>
      <c r="E14" s="6">
        <f t="shared" ref="E14:E21" si="0">D14*R14</f>
        <v>0</v>
      </c>
      <c r="F14" s="21">
        <f t="shared" ref="F14:F21" si="1">$D$3</f>
        <v>4.5002029131094431E-3</v>
      </c>
      <c r="G14" s="5">
        <f>EFA!$C$2</f>
        <v>1.2305043627175838</v>
      </c>
      <c r="H14" s="24">
        <f>LGD!D4</f>
        <v>0</v>
      </c>
      <c r="I14" s="6">
        <f t="shared" ref="I14:I21" si="2">E14*F14*G14*H14</f>
        <v>0</v>
      </c>
      <c r="J14" s="27">
        <f t="shared" ref="J14:J21" si="3">1/((1+($O$13/12))^(M14-Q14))</f>
        <v>0.93423218503205618</v>
      </c>
      <c r="K14" s="6">
        <f t="shared" ref="K14:K21" si="4">I14*J14</f>
        <v>0</v>
      </c>
      <c r="M14">
        <v>12</v>
      </c>
      <c r="N14">
        <v>1</v>
      </c>
      <c r="O14" s="19">
        <f t="shared" ref="O14:O21" si="5">$O$5</f>
        <v>0.13683483580803169</v>
      </c>
      <c r="P14" s="20">
        <f t="shared" ref="P14:P21" si="6">PMT(O14/12,M14,-N14,0,0)</f>
        <v>8.9638258506994986E-2</v>
      </c>
      <c r="Q14">
        <f t="shared" ref="Q14:Q21" si="7">M14-S14</f>
        <v>6</v>
      </c>
      <c r="R14" s="20">
        <v>1</v>
      </c>
      <c r="S14">
        <v>6</v>
      </c>
    </row>
    <row r="15" spans="2:19" ht="15.75" x14ac:dyDescent="0.25">
      <c r="C15" s="7" t="s">
        <v>8</v>
      </c>
      <c r="D15" s="9">
        <f>'0 days'!E10</f>
        <v>0</v>
      </c>
      <c r="E15" s="6">
        <f t="shared" si="0"/>
        <v>0</v>
      </c>
      <c r="F15" s="21">
        <f t="shared" si="1"/>
        <v>4.5002029131094431E-3</v>
      </c>
      <c r="G15" s="5">
        <f>EFA!$C$2</f>
        <v>1.2305043627175838</v>
      </c>
      <c r="H15" s="24">
        <f>LGD!D5</f>
        <v>0</v>
      </c>
      <c r="I15" s="6">
        <f t="shared" si="2"/>
        <v>0</v>
      </c>
      <c r="J15" s="27">
        <f t="shared" si="3"/>
        <v>0.93423218503205618</v>
      </c>
      <c r="K15" s="6">
        <f t="shared" si="4"/>
        <v>0</v>
      </c>
      <c r="M15">
        <v>12</v>
      </c>
      <c r="N15">
        <v>1</v>
      </c>
      <c r="O15" s="19">
        <f t="shared" si="5"/>
        <v>0.13683483580803169</v>
      </c>
      <c r="P15" s="20">
        <f t="shared" si="6"/>
        <v>8.9638258506994986E-2</v>
      </c>
      <c r="Q15">
        <f t="shared" si="7"/>
        <v>6</v>
      </c>
      <c r="R15" s="20">
        <v>1</v>
      </c>
      <c r="S15">
        <v>6</v>
      </c>
    </row>
    <row r="16" spans="2:19" ht="15.75" x14ac:dyDescent="0.25">
      <c r="C16" s="7" t="s">
        <v>9</v>
      </c>
      <c r="D16" s="9">
        <f>'0 days'!F10</f>
        <v>0</v>
      </c>
      <c r="E16" s="6">
        <f t="shared" si="0"/>
        <v>0</v>
      </c>
      <c r="F16" s="21">
        <f t="shared" si="1"/>
        <v>4.5002029131094431E-3</v>
      </c>
      <c r="G16" s="5">
        <f>EFA!$C$2</f>
        <v>1.2305043627175838</v>
      </c>
      <c r="H16" s="24">
        <f>LGD!D6</f>
        <v>0</v>
      </c>
      <c r="I16" s="6">
        <f t="shared" si="2"/>
        <v>0</v>
      </c>
      <c r="J16" s="27">
        <f t="shared" si="3"/>
        <v>0.93423218503205618</v>
      </c>
      <c r="K16" s="6">
        <f t="shared" si="4"/>
        <v>0</v>
      </c>
      <c r="M16">
        <v>12</v>
      </c>
      <c r="N16">
        <v>1</v>
      </c>
      <c r="O16" s="19">
        <f t="shared" si="5"/>
        <v>0.13683483580803169</v>
      </c>
      <c r="P16" s="20">
        <f t="shared" si="6"/>
        <v>8.9638258506994986E-2</v>
      </c>
      <c r="Q16">
        <f t="shared" si="7"/>
        <v>6</v>
      </c>
      <c r="R16" s="20">
        <v>1</v>
      </c>
      <c r="S16">
        <v>6</v>
      </c>
    </row>
    <row r="17" spans="2:19" ht="15.75" x14ac:dyDescent="0.25">
      <c r="C17" s="7" t="s">
        <v>10</v>
      </c>
      <c r="D17" s="9">
        <f>'0 days'!G10</f>
        <v>0</v>
      </c>
      <c r="E17" s="6">
        <f t="shared" si="0"/>
        <v>0</v>
      </c>
      <c r="F17" s="21">
        <f t="shared" si="1"/>
        <v>4.5002029131094431E-3</v>
      </c>
      <c r="G17" s="5">
        <f>EFA!$C$2</f>
        <v>1.2305043627175838</v>
      </c>
      <c r="H17" s="24">
        <f>LGD!D7</f>
        <v>0</v>
      </c>
      <c r="I17" s="6">
        <f t="shared" si="2"/>
        <v>0</v>
      </c>
      <c r="J17" s="27">
        <f t="shared" si="3"/>
        <v>0.93423218503205618</v>
      </c>
      <c r="K17" s="6">
        <f t="shared" si="4"/>
        <v>0</v>
      </c>
      <c r="M17">
        <v>12</v>
      </c>
      <c r="N17">
        <v>1</v>
      </c>
      <c r="O17" s="19">
        <f t="shared" si="5"/>
        <v>0.13683483580803169</v>
      </c>
      <c r="P17" s="20">
        <f t="shared" si="6"/>
        <v>8.9638258506994986E-2</v>
      </c>
      <c r="Q17">
        <f t="shared" si="7"/>
        <v>6</v>
      </c>
      <c r="R17" s="20">
        <v>1</v>
      </c>
      <c r="S17">
        <v>6</v>
      </c>
    </row>
    <row r="18" spans="2:19" ht="15.75" x14ac:dyDescent="0.25">
      <c r="C18" s="7" t="s">
        <v>11</v>
      </c>
      <c r="D18" s="9">
        <f>'0 days'!H10</f>
        <v>0</v>
      </c>
      <c r="E18" s="6">
        <f t="shared" si="0"/>
        <v>0</v>
      </c>
      <c r="F18" s="21">
        <f t="shared" si="1"/>
        <v>4.5002029131094431E-3</v>
      </c>
      <c r="G18" s="5">
        <f>EFA!$C$2</f>
        <v>1.2305043627175838</v>
      </c>
      <c r="H18" s="24">
        <f>LGD!D8</f>
        <v>0</v>
      </c>
      <c r="I18" s="6">
        <f t="shared" si="2"/>
        <v>0</v>
      </c>
      <c r="J18" s="27">
        <f t="shared" si="3"/>
        <v>0.93423218503205618</v>
      </c>
      <c r="K18" s="6">
        <f t="shared" si="4"/>
        <v>0</v>
      </c>
      <c r="M18">
        <v>12</v>
      </c>
      <c r="N18">
        <v>1</v>
      </c>
      <c r="O18" s="19">
        <f t="shared" si="5"/>
        <v>0.13683483580803169</v>
      </c>
      <c r="P18" s="20">
        <f t="shared" si="6"/>
        <v>8.9638258506994986E-2</v>
      </c>
      <c r="Q18">
        <f t="shared" si="7"/>
        <v>6</v>
      </c>
      <c r="R18" s="20">
        <v>1</v>
      </c>
      <c r="S18">
        <v>6</v>
      </c>
    </row>
    <row r="19" spans="2:19" ht="15.75" x14ac:dyDescent="0.25">
      <c r="C19" s="7" t="s">
        <v>12</v>
      </c>
      <c r="D19" s="9">
        <f>'0 days'!I10</f>
        <v>0</v>
      </c>
      <c r="E19" s="6">
        <f t="shared" si="0"/>
        <v>0</v>
      </c>
      <c r="F19" s="21">
        <f t="shared" si="1"/>
        <v>4.5002029131094431E-3</v>
      </c>
      <c r="G19" s="5">
        <f>EFA!$C$2</f>
        <v>1.2305043627175838</v>
      </c>
      <c r="H19" s="24">
        <f>LGD!D9</f>
        <v>0</v>
      </c>
      <c r="I19" s="6">
        <f t="shared" si="2"/>
        <v>0</v>
      </c>
      <c r="J19" s="27">
        <f t="shared" si="3"/>
        <v>0.93423218503205618</v>
      </c>
      <c r="K19" s="6">
        <f t="shared" si="4"/>
        <v>0</v>
      </c>
      <c r="M19">
        <v>12</v>
      </c>
      <c r="N19">
        <v>1</v>
      </c>
      <c r="O19" s="19">
        <f t="shared" si="5"/>
        <v>0.13683483580803169</v>
      </c>
      <c r="P19" s="20">
        <f t="shared" si="6"/>
        <v>8.9638258506994986E-2</v>
      </c>
      <c r="Q19">
        <f t="shared" si="7"/>
        <v>6</v>
      </c>
      <c r="R19" s="20">
        <v>1</v>
      </c>
      <c r="S19">
        <v>6</v>
      </c>
    </row>
    <row r="20" spans="2:19" ht="15.75" x14ac:dyDescent="0.25">
      <c r="C20" s="7" t="s">
        <v>13</v>
      </c>
      <c r="D20" s="9">
        <f>'0 days'!J10</f>
        <v>0</v>
      </c>
      <c r="E20" s="6">
        <f t="shared" si="0"/>
        <v>0</v>
      </c>
      <c r="F20" s="21">
        <f t="shared" si="1"/>
        <v>4.5002029131094431E-3</v>
      </c>
      <c r="G20" s="5">
        <f>EFA!$C$2</f>
        <v>1.2305043627175838</v>
      </c>
      <c r="H20" s="24">
        <f>LGD!D10</f>
        <v>0</v>
      </c>
      <c r="I20" s="6">
        <f t="shared" si="2"/>
        <v>0</v>
      </c>
      <c r="J20" s="27">
        <f t="shared" si="3"/>
        <v>0.93423218503205618</v>
      </c>
      <c r="K20" s="6">
        <f t="shared" si="4"/>
        <v>0</v>
      </c>
      <c r="M20">
        <v>12</v>
      </c>
      <c r="N20">
        <v>1</v>
      </c>
      <c r="O20" s="19">
        <f t="shared" si="5"/>
        <v>0.13683483580803169</v>
      </c>
      <c r="P20" s="20">
        <f t="shared" si="6"/>
        <v>8.9638258506994986E-2</v>
      </c>
      <c r="Q20">
        <f t="shared" si="7"/>
        <v>6</v>
      </c>
      <c r="R20" s="20">
        <v>1</v>
      </c>
      <c r="S20">
        <v>6</v>
      </c>
    </row>
    <row r="21" spans="2:19" ht="15.75" x14ac:dyDescent="0.25">
      <c r="C21" s="36" t="s">
        <v>14</v>
      </c>
      <c r="D21" s="49">
        <f>'0 days'!K10</f>
        <v>0</v>
      </c>
      <c r="E21" s="18">
        <f t="shared" si="0"/>
        <v>0</v>
      </c>
      <c r="F21" s="37">
        <f t="shared" si="1"/>
        <v>4.5002029131094431E-3</v>
      </c>
      <c r="G21" s="38">
        <f>EFA!$C$2</f>
        <v>1.2305043627175838</v>
      </c>
      <c r="H21" s="39">
        <f>LGD!D11</f>
        <v>0</v>
      </c>
      <c r="I21" s="18">
        <f t="shared" si="2"/>
        <v>0</v>
      </c>
      <c r="J21" s="27">
        <f t="shared" si="3"/>
        <v>0.93423218503205618</v>
      </c>
      <c r="K21" s="18">
        <f t="shared" si="4"/>
        <v>0</v>
      </c>
      <c r="M21">
        <v>12</v>
      </c>
      <c r="N21">
        <v>1</v>
      </c>
      <c r="O21" s="19">
        <f t="shared" si="5"/>
        <v>0.13683483580803169</v>
      </c>
      <c r="P21" s="20">
        <f t="shared" si="6"/>
        <v>8.9638258506994986E-2</v>
      </c>
      <c r="Q21">
        <f t="shared" si="7"/>
        <v>6</v>
      </c>
      <c r="R21" s="20">
        <v>1</v>
      </c>
      <c r="S21">
        <v>6</v>
      </c>
    </row>
    <row r="22" spans="2:19" ht="16.5" thickBot="1" x14ac:dyDescent="0.3">
      <c r="B22" s="33" t="s">
        <v>55</v>
      </c>
      <c r="C22" s="33"/>
      <c r="D22" s="44">
        <f>SUM(D13:D21)</f>
        <v>0</v>
      </c>
      <c r="E22" s="44">
        <f>SUM(E13:E21)</f>
        <v>0</v>
      </c>
      <c r="F22" s="40"/>
      <c r="G22" s="41"/>
      <c r="H22" s="42"/>
      <c r="I22" s="44">
        <f>SUM(I13:I21)</f>
        <v>0</v>
      </c>
      <c r="J22" s="43"/>
      <c r="K22" s="76">
        <f>SUM(K13:K21)</f>
        <v>0</v>
      </c>
      <c r="O22" s="35"/>
      <c r="P22" s="20"/>
      <c r="R22" s="20"/>
    </row>
    <row r="24" spans="2:19" ht="15.75" x14ac:dyDescent="0.25">
      <c r="B24" s="4" t="s">
        <v>1</v>
      </c>
      <c r="C24" s="7" t="s">
        <v>6</v>
      </c>
      <c r="D24" s="9">
        <f>'0-30days'!C10</f>
        <v>0</v>
      </c>
      <c r="E24" s="6">
        <f>D24*R24</f>
        <v>0</v>
      </c>
      <c r="F24" s="2">
        <f>$D$4</f>
        <v>1.4076076381279987E-2</v>
      </c>
      <c r="G24" s="5">
        <f>EFA!$C$2</f>
        <v>1.2305043627175838</v>
      </c>
      <c r="H24" s="24">
        <f>LGD!D3</f>
        <v>0</v>
      </c>
      <c r="I24" s="6">
        <f>E24*F24*G24*H24</f>
        <v>0</v>
      </c>
      <c r="J24" s="27">
        <f t="shared" ref="J24:J32" si="8">1/((1+($O$13/12))^(M24-Q24))</f>
        <v>0.93423218503205618</v>
      </c>
      <c r="K24" s="6">
        <f>I24*J24</f>
        <v>0</v>
      </c>
      <c r="M24">
        <v>12</v>
      </c>
      <c r="N24">
        <v>1</v>
      </c>
      <c r="O24" s="19">
        <f t="shared" ref="O24:O32" si="9">$O$5</f>
        <v>0.13683483580803169</v>
      </c>
      <c r="P24" s="20">
        <f>PMT(O24/12,M24,-N24,0,0)</f>
        <v>8.9638258506994986E-2</v>
      </c>
      <c r="Q24">
        <f>M24-S24</f>
        <v>6</v>
      </c>
      <c r="R24" s="20">
        <v>1</v>
      </c>
      <c r="S24">
        <v>6</v>
      </c>
    </row>
    <row r="25" spans="2:19" ht="15.75" x14ac:dyDescent="0.25">
      <c r="C25" s="7" t="s">
        <v>7</v>
      </c>
      <c r="D25" s="9">
        <f>'0-30days'!D10</f>
        <v>0</v>
      </c>
      <c r="E25" s="6">
        <f t="shared" ref="E25:E32" si="10">D25*R25</f>
        <v>0</v>
      </c>
      <c r="F25" s="2">
        <f t="shared" ref="F25:F32" si="11">$D$4</f>
        <v>1.4076076381279987E-2</v>
      </c>
      <c r="G25" s="5">
        <f>EFA!$C$2</f>
        <v>1.2305043627175838</v>
      </c>
      <c r="H25" s="24">
        <f>LGD!D4</f>
        <v>0</v>
      </c>
      <c r="I25" s="6">
        <f t="shared" ref="I25:I32" si="12">E25*F25*G25*H25</f>
        <v>0</v>
      </c>
      <c r="J25" s="27">
        <f t="shared" si="8"/>
        <v>0.93423218503205618</v>
      </c>
      <c r="K25" s="6">
        <f t="shared" ref="K25:K32" si="13">I25*J25</f>
        <v>0</v>
      </c>
      <c r="M25">
        <v>12</v>
      </c>
      <c r="N25">
        <v>1</v>
      </c>
      <c r="O25" s="19">
        <f t="shared" si="9"/>
        <v>0.13683483580803169</v>
      </c>
      <c r="P25" s="20">
        <f t="shared" ref="P25:P32" si="14">PMT(O25/12,M25,-N25,0,0)</f>
        <v>8.9638258506994986E-2</v>
      </c>
      <c r="Q25">
        <f t="shared" ref="Q25:Q32" si="15">M25-S25</f>
        <v>6</v>
      </c>
      <c r="R25" s="20">
        <v>1</v>
      </c>
      <c r="S25">
        <v>6</v>
      </c>
    </row>
    <row r="26" spans="2:19" ht="15.75" x14ac:dyDescent="0.25">
      <c r="C26" s="7" t="s">
        <v>8</v>
      </c>
      <c r="D26" s="9">
        <f>'0-30days'!E10</f>
        <v>0</v>
      </c>
      <c r="E26" s="6">
        <f t="shared" si="10"/>
        <v>0</v>
      </c>
      <c r="F26" s="2">
        <f t="shared" si="11"/>
        <v>1.4076076381279987E-2</v>
      </c>
      <c r="G26" s="5">
        <f>EFA!$C$2</f>
        <v>1.2305043627175838</v>
      </c>
      <c r="H26" s="24">
        <f>LGD!D5</f>
        <v>0</v>
      </c>
      <c r="I26" s="6">
        <f t="shared" si="12"/>
        <v>0</v>
      </c>
      <c r="J26" s="27">
        <f t="shared" si="8"/>
        <v>0.93423218503205618</v>
      </c>
      <c r="K26" s="6">
        <f t="shared" si="13"/>
        <v>0</v>
      </c>
      <c r="M26">
        <v>12</v>
      </c>
      <c r="N26">
        <v>1</v>
      </c>
      <c r="O26" s="19">
        <f t="shared" si="9"/>
        <v>0.13683483580803169</v>
      </c>
      <c r="P26" s="20">
        <f t="shared" si="14"/>
        <v>8.9638258506994986E-2</v>
      </c>
      <c r="Q26">
        <f t="shared" si="15"/>
        <v>6</v>
      </c>
      <c r="R26" s="20">
        <v>1</v>
      </c>
      <c r="S26">
        <v>6</v>
      </c>
    </row>
    <row r="27" spans="2:19" ht="15.75" x14ac:dyDescent="0.25">
      <c r="C27" s="7" t="s">
        <v>9</v>
      </c>
      <c r="D27" s="9">
        <f>'0-30days'!F10</f>
        <v>0</v>
      </c>
      <c r="E27" s="6">
        <f t="shared" si="10"/>
        <v>0</v>
      </c>
      <c r="F27" s="2">
        <f t="shared" si="11"/>
        <v>1.4076076381279987E-2</v>
      </c>
      <c r="G27" s="5">
        <f>EFA!$C$2</f>
        <v>1.2305043627175838</v>
      </c>
      <c r="H27" s="24">
        <f>LGD!D6</f>
        <v>0</v>
      </c>
      <c r="I27" s="6">
        <f t="shared" si="12"/>
        <v>0</v>
      </c>
      <c r="J27" s="27">
        <f t="shared" si="8"/>
        <v>0.93423218503205618</v>
      </c>
      <c r="K27" s="6">
        <f t="shared" si="13"/>
        <v>0</v>
      </c>
      <c r="M27">
        <v>12</v>
      </c>
      <c r="N27">
        <v>1</v>
      </c>
      <c r="O27" s="19">
        <f t="shared" si="9"/>
        <v>0.13683483580803169</v>
      </c>
      <c r="P27" s="20">
        <f t="shared" si="14"/>
        <v>8.9638258506994986E-2</v>
      </c>
      <c r="Q27">
        <f t="shared" si="15"/>
        <v>6</v>
      </c>
      <c r="R27" s="20">
        <v>1</v>
      </c>
      <c r="S27">
        <v>6</v>
      </c>
    </row>
    <row r="28" spans="2:19" ht="15.75" x14ac:dyDescent="0.25">
      <c r="C28" s="7" t="s">
        <v>10</v>
      </c>
      <c r="D28" s="9">
        <f>'0-30days'!G10</f>
        <v>0</v>
      </c>
      <c r="E28" s="6">
        <f t="shared" si="10"/>
        <v>0</v>
      </c>
      <c r="F28" s="2">
        <f t="shared" si="11"/>
        <v>1.4076076381279987E-2</v>
      </c>
      <c r="G28" s="5">
        <f>EFA!$C$2</f>
        <v>1.2305043627175838</v>
      </c>
      <c r="H28" s="24">
        <f>LGD!D7</f>
        <v>0</v>
      </c>
      <c r="I28" s="6">
        <f t="shared" si="12"/>
        <v>0</v>
      </c>
      <c r="J28" s="27">
        <f t="shared" si="8"/>
        <v>0.93423218503205618</v>
      </c>
      <c r="K28" s="6">
        <f t="shared" si="13"/>
        <v>0</v>
      </c>
      <c r="M28">
        <v>12</v>
      </c>
      <c r="N28">
        <v>1</v>
      </c>
      <c r="O28" s="19">
        <f t="shared" si="9"/>
        <v>0.13683483580803169</v>
      </c>
      <c r="P28" s="20">
        <f t="shared" si="14"/>
        <v>8.9638258506994986E-2</v>
      </c>
      <c r="Q28">
        <f t="shared" si="15"/>
        <v>6</v>
      </c>
      <c r="R28" s="20">
        <v>1</v>
      </c>
      <c r="S28">
        <v>6</v>
      </c>
    </row>
    <row r="29" spans="2:19" ht="15.75" x14ac:dyDescent="0.25">
      <c r="C29" s="7" t="s">
        <v>11</v>
      </c>
      <c r="D29" s="9">
        <f>'0-30days'!H10</f>
        <v>0</v>
      </c>
      <c r="E29" s="6">
        <f t="shared" si="10"/>
        <v>0</v>
      </c>
      <c r="F29" s="2">
        <f t="shared" si="11"/>
        <v>1.4076076381279987E-2</v>
      </c>
      <c r="G29" s="5">
        <f>EFA!$C$2</f>
        <v>1.2305043627175838</v>
      </c>
      <c r="H29" s="24">
        <f>LGD!D8</f>
        <v>0</v>
      </c>
      <c r="I29" s="6">
        <f t="shared" si="12"/>
        <v>0</v>
      </c>
      <c r="J29" s="27">
        <f t="shared" si="8"/>
        <v>0.93423218503205618</v>
      </c>
      <c r="K29" s="6">
        <f t="shared" si="13"/>
        <v>0</v>
      </c>
      <c r="M29">
        <v>12</v>
      </c>
      <c r="N29">
        <v>1</v>
      </c>
      <c r="O29" s="19">
        <f t="shared" si="9"/>
        <v>0.13683483580803169</v>
      </c>
      <c r="P29" s="20">
        <f t="shared" si="14"/>
        <v>8.9638258506994986E-2</v>
      </c>
      <c r="Q29">
        <f t="shared" si="15"/>
        <v>6</v>
      </c>
      <c r="R29" s="20">
        <v>1</v>
      </c>
      <c r="S29">
        <v>6</v>
      </c>
    </row>
    <row r="30" spans="2:19" ht="15.75" x14ac:dyDescent="0.25">
      <c r="C30" s="7" t="s">
        <v>12</v>
      </c>
      <c r="D30" s="9">
        <f>'0-30days'!I10</f>
        <v>0</v>
      </c>
      <c r="E30" s="6">
        <f t="shared" si="10"/>
        <v>0</v>
      </c>
      <c r="F30" s="2">
        <f t="shared" si="11"/>
        <v>1.4076076381279987E-2</v>
      </c>
      <c r="G30" s="5">
        <f>EFA!$C$2</f>
        <v>1.2305043627175838</v>
      </c>
      <c r="H30" s="24">
        <f>LGD!D9</f>
        <v>0</v>
      </c>
      <c r="I30" s="6">
        <f t="shared" si="12"/>
        <v>0</v>
      </c>
      <c r="J30" s="27">
        <f t="shared" si="8"/>
        <v>0.93423218503205618</v>
      </c>
      <c r="K30" s="6">
        <f t="shared" si="13"/>
        <v>0</v>
      </c>
      <c r="M30">
        <v>12</v>
      </c>
      <c r="N30">
        <v>1</v>
      </c>
      <c r="O30" s="19">
        <f t="shared" si="9"/>
        <v>0.13683483580803169</v>
      </c>
      <c r="P30" s="20">
        <f t="shared" si="14"/>
        <v>8.9638258506994986E-2</v>
      </c>
      <c r="Q30">
        <f t="shared" si="15"/>
        <v>6</v>
      </c>
      <c r="R30" s="20">
        <v>1</v>
      </c>
      <c r="S30">
        <v>6</v>
      </c>
    </row>
    <row r="31" spans="2:19" ht="15.75" x14ac:dyDescent="0.25">
      <c r="C31" s="7" t="s">
        <v>13</v>
      </c>
      <c r="D31" s="9">
        <f>'0-30days'!J10</f>
        <v>0</v>
      </c>
      <c r="E31" s="6">
        <f t="shared" si="10"/>
        <v>0</v>
      </c>
      <c r="F31" s="2">
        <f t="shared" si="11"/>
        <v>1.4076076381279987E-2</v>
      </c>
      <c r="G31" s="5">
        <f>EFA!$C$2</f>
        <v>1.2305043627175838</v>
      </c>
      <c r="H31" s="24">
        <f>LGD!D10</f>
        <v>0</v>
      </c>
      <c r="I31" s="6">
        <f t="shared" si="12"/>
        <v>0</v>
      </c>
      <c r="J31" s="27">
        <f t="shared" si="8"/>
        <v>0.93423218503205618</v>
      </c>
      <c r="K31" s="6">
        <f t="shared" si="13"/>
        <v>0</v>
      </c>
      <c r="M31">
        <v>12</v>
      </c>
      <c r="N31">
        <v>1</v>
      </c>
      <c r="O31" s="19">
        <f t="shared" si="9"/>
        <v>0.13683483580803169</v>
      </c>
      <c r="P31" s="20">
        <f t="shared" si="14"/>
        <v>8.9638258506994986E-2</v>
      </c>
      <c r="Q31">
        <f t="shared" si="15"/>
        <v>6</v>
      </c>
      <c r="R31" s="20">
        <v>1</v>
      </c>
      <c r="S31">
        <v>6</v>
      </c>
    </row>
    <row r="32" spans="2:19" ht="15.75" x14ac:dyDescent="0.25">
      <c r="C32" s="7" t="s">
        <v>14</v>
      </c>
      <c r="D32" s="9">
        <f>'0-30days'!K10</f>
        <v>0</v>
      </c>
      <c r="E32" s="6">
        <f t="shared" si="10"/>
        <v>0</v>
      </c>
      <c r="F32" s="2">
        <f t="shared" si="11"/>
        <v>1.4076076381279987E-2</v>
      </c>
      <c r="G32" s="5">
        <f>EFA!$C$2</f>
        <v>1.2305043627175838</v>
      </c>
      <c r="H32" s="24">
        <f>LGD!D11</f>
        <v>0</v>
      </c>
      <c r="I32" s="6">
        <f t="shared" si="12"/>
        <v>0</v>
      </c>
      <c r="J32" s="27">
        <f t="shared" si="8"/>
        <v>0.93423218503205618</v>
      </c>
      <c r="K32" s="6">
        <f t="shared" si="13"/>
        <v>0</v>
      </c>
      <c r="M32">
        <v>12</v>
      </c>
      <c r="N32">
        <v>1</v>
      </c>
      <c r="O32" s="19">
        <f t="shared" si="9"/>
        <v>0.13683483580803169</v>
      </c>
      <c r="P32" s="20">
        <f t="shared" si="14"/>
        <v>8.9638258506994986E-2</v>
      </c>
      <c r="Q32">
        <f t="shared" si="15"/>
        <v>6</v>
      </c>
      <c r="R32" s="20">
        <v>1</v>
      </c>
      <c r="S32">
        <v>6</v>
      </c>
    </row>
    <row r="33" spans="2:19" ht="16.5" thickBot="1" x14ac:dyDescent="0.3">
      <c r="B33" s="33" t="s">
        <v>56</v>
      </c>
      <c r="C33" s="33"/>
      <c r="D33" s="44">
        <f>SUM(D24:D32)</f>
        <v>0</v>
      </c>
      <c r="E33" s="44">
        <f>SUM(E24:E32)</f>
        <v>0</v>
      </c>
      <c r="F33" s="40"/>
      <c r="G33" s="41"/>
      <c r="H33" s="42"/>
      <c r="I33" s="44">
        <f>SUM(I24:I32)</f>
        <v>0</v>
      </c>
      <c r="J33" s="43"/>
      <c r="K33" s="76">
        <f>SUM(K24:K32)</f>
        <v>0</v>
      </c>
      <c r="O33" s="35"/>
      <c r="P33" s="20"/>
      <c r="R33" s="20"/>
    </row>
    <row r="35" spans="2:19" ht="15.75" x14ac:dyDescent="0.25">
      <c r="B35" s="4" t="s">
        <v>2</v>
      </c>
      <c r="C35" s="7" t="s">
        <v>6</v>
      </c>
      <c r="D35" s="9">
        <f>'31-60 days'!C11</f>
        <v>0</v>
      </c>
      <c r="E35" s="6">
        <f>D35*R35</f>
        <v>0</v>
      </c>
      <c r="F35" s="2">
        <f>$D$5</f>
        <v>3.1043090547989084E-2</v>
      </c>
      <c r="G35" s="5">
        <f>EFA!$C$2</f>
        <v>1.2305043627175838</v>
      </c>
      <c r="H35" s="24">
        <f>LGD!D3</f>
        <v>0</v>
      </c>
      <c r="I35" s="6">
        <f>E35*F35*G35*H35</f>
        <v>0</v>
      </c>
      <c r="J35" s="27">
        <f t="shared" ref="J35:J43" si="16">1/((1+($O$13/12))^(M35-Q35))</f>
        <v>0.93423218503205618</v>
      </c>
      <c r="K35" s="6">
        <f>I35*J35</f>
        <v>0</v>
      </c>
      <c r="M35">
        <v>12</v>
      </c>
      <c r="N35">
        <v>1</v>
      </c>
      <c r="O35" s="19">
        <f t="shared" ref="O35:O43" si="17">$O$5</f>
        <v>0.13683483580803169</v>
      </c>
      <c r="P35" s="20">
        <f>PMT(O35/12,M35,-N35,0,0)</f>
        <v>8.9638258506994986E-2</v>
      </c>
      <c r="Q35">
        <f>M35-S35</f>
        <v>6</v>
      </c>
      <c r="R35" s="20">
        <v>1</v>
      </c>
      <c r="S35">
        <v>6</v>
      </c>
    </row>
    <row r="36" spans="2:19" ht="15.75" x14ac:dyDescent="0.25">
      <c r="C36" s="7" t="s">
        <v>7</v>
      </c>
      <c r="D36" s="9">
        <f>'31-60 days'!D11</f>
        <v>0</v>
      </c>
      <c r="E36" s="6">
        <f t="shared" ref="E36:E43" si="18">D36*R36</f>
        <v>0</v>
      </c>
      <c r="F36" s="2">
        <f t="shared" ref="F36:F43" si="19">$D$5</f>
        <v>3.1043090547989084E-2</v>
      </c>
      <c r="G36" s="5">
        <f>EFA!$C$2</f>
        <v>1.2305043627175838</v>
      </c>
      <c r="H36" s="24">
        <f>LGD!D4</f>
        <v>0</v>
      </c>
      <c r="I36" s="6">
        <f t="shared" ref="I36:I43" si="20">E36*F36*G36*H36</f>
        <v>0</v>
      </c>
      <c r="J36" s="27">
        <f t="shared" si="16"/>
        <v>0.93423218503205618</v>
      </c>
      <c r="K36" s="6">
        <f t="shared" ref="K36:K43" si="21">I36*J36</f>
        <v>0</v>
      </c>
      <c r="M36">
        <v>12</v>
      </c>
      <c r="N36">
        <v>1</v>
      </c>
      <c r="O36" s="19">
        <f t="shared" si="17"/>
        <v>0.13683483580803169</v>
      </c>
      <c r="P36" s="20">
        <f t="shared" ref="P36:P43" si="22">PMT(O36/12,M36,-N36,0,0)</f>
        <v>8.9638258506994986E-2</v>
      </c>
      <c r="Q36">
        <f t="shared" ref="Q36:Q43" si="23">M36-S36</f>
        <v>6</v>
      </c>
      <c r="R36" s="20">
        <v>1</v>
      </c>
      <c r="S36">
        <v>6</v>
      </c>
    </row>
    <row r="37" spans="2:19" ht="15.75" x14ac:dyDescent="0.25">
      <c r="C37" s="7" t="s">
        <v>8</v>
      </c>
      <c r="D37" s="9">
        <f>'31-60 days'!E11</f>
        <v>0</v>
      </c>
      <c r="E37" s="6">
        <f t="shared" si="18"/>
        <v>0</v>
      </c>
      <c r="F37" s="2">
        <f t="shared" si="19"/>
        <v>3.1043090547989084E-2</v>
      </c>
      <c r="G37" s="5">
        <f>EFA!$C$2</f>
        <v>1.2305043627175838</v>
      </c>
      <c r="H37" s="24">
        <f>LGD!D5</f>
        <v>0</v>
      </c>
      <c r="I37" s="6">
        <f t="shared" si="20"/>
        <v>0</v>
      </c>
      <c r="J37" s="27">
        <f t="shared" si="16"/>
        <v>0.93423218503205618</v>
      </c>
      <c r="K37" s="6">
        <f t="shared" si="21"/>
        <v>0</v>
      </c>
      <c r="M37">
        <v>12</v>
      </c>
      <c r="N37">
        <v>1</v>
      </c>
      <c r="O37" s="19">
        <f t="shared" si="17"/>
        <v>0.13683483580803169</v>
      </c>
      <c r="P37" s="20">
        <f t="shared" si="22"/>
        <v>8.9638258506994986E-2</v>
      </c>
      <c r="Q37">
        <f t="shared" si="23"/>
        <v>6</v>
      </c>
      <c r="R37" s="20">
        <v>1</v>
      </c>
      <c r="S37">
        <v>6</v>
      </c>
    </row>
    <row r="38" spans="2:19" ht="15.75" x14ac:dyDescent="0.25">
      <c r="C38" s="7" t="s">
        <v>9</v>
      </c>
      <c r="D38" s="9">
        <f>'31-60 days'!F11</f>
        <v>0</v>
      </c>
      <c r="E38" s="6">
        <f t="shared" si="18"/>
        <v>0</v>
      </c>
      <c r="F38" s="2">
        <f t="shared" si="19"/>
        <v>3.1043090547989084E-2</v>
      </c>
      <c r="G38" s="5">
        <f>EFA!$C$2</f>
        <v>1.2305043627175838</v>
      </c>
      <c r="H38" s="24">
        <f>LGD!D6</f>
        <v>0</v>
      </c>
      <c r="I38" s="6">
        <f t="shared" si="20"/>
        <v>0</v>
      </c>
      <c r="J38" s="27">
        <f t="shared" si="16"/>
        <v>0.93423218503205618</v>
      </c>
      <c r="K38" s="6">
        <f t="shared" si="21"/>
        <v>0</v>
      </c>
      <c r="M38">
        <v>12</v>
      </c>
      <c r="N38">
        <v>1</v>
      </c>
      <c r="O38" s="19">
        <f t="shared" si="17"/>
        <v>0.13683483580803169</v>
      </c>
      <c r="P38" s="20">
        <f t="shared" si="22"/>
        <v>8.9638258506994986E-2</v>
      </c>
      <c r="Q38">
        <f t="shared" si="23"/>
        <v>6</v>
      </c>
      <c r="R38" s="20">
        <v>1</v>
      </c>
      <c r="S38">
        <v>6</v>
      </c>
    </row>
    <row r="39" spans="2:19" ht="15.75" x14ac:dyDescent="0.25">
      <c r="C39" s="7" t="s">
        <v>10</v>
      </c>
      <c r="D39" s="9">
        <f>'31-60 days'!G11</f>
        <v>0</v>
      </c>
      <c r="E39" s="6">
        <f t="shared" si="18"/>
        <v>0</v>
      </c>
      <c r="F39" s="2">
        <f t="shared" si="19"/>
        <v>3.1043090547989084E-2</v>
      </c>
      <c r="G39" s="5">
        <f>EFA!$C$2</f>
        <v>1.2305043627175838</v>
      </c>
      <c r="H39" s="24">
        <f>LGD!D7</f>
        <v>0</v>
      </c>
      <c r="I39" s="6">
        <f t="shared" si="20"/>
        <v>0</v>
      </c>
      <c r="J39" s="27">
        <f t="shared" si="16"/>
        <v>0.93423218503205618</v>
      </c>
      <c r="K39" s="6">
        <f t="shared" si="21"/>
        <v>0</v>
      </c>
      <c r="M39">
        <v>12</v>
      </c>
      <c r="N39">
        <v>1</v>
      </c>
      <c r="O39" s="19">
        <f t="shared" si="17"/>
        <v>0.13683483580803169</v>
      </c>
      <c r="P39" s="20">
        <f t="shared" si="22"/>
        <v>8.9638258506994986E-2</v>
      </c>
      <c r="Q39">
        <f t="shared" si="23"/>
        <v>6</v>
      </c>
      <c r="R39" s="20">
        <v>1</v>
      </c>
      <c r="S39">
        <v>6</v>
      </c>
    </row>
    <row r="40" spans="2:19" ht="15.75" x14ac:dyDescent="0.25">
      <c r="C40" s="7" t="s">
        <v>11</v>
      </c>
      <c r="D40" s="9">
        <f>'31-60 days'!H11</f>
        <v>0</v>
      </c>
      <c r="E40" s="6">
        <f t="shared" si="18"/>
        <v>0</v>
      </c>
      <c r="F40" s="2">
        <f t="shared" si="19"/>
        <v>3.1043090547989084E-2</v>
      </c>
      <c r="G40" s="5">
        <f>EFA!$C$2</f>
        <v>1.2305043627175838</v>
      </c>
      <c r="H40" s="24">
        <f>LGD!D8</f>
        <v>0</v>
      </c>
      <c r="I40" s="6">
        <f t="shared" si="20"/>
        <v>0</v>
      </c>
      <c r="J40" s="27">
        <f t="shared" si="16"/>
        <v>0.93423218503205618</v>
      </c>
      <c r="K40" s="6">
        <f t="shared" si="21"/>
        <v>0</v>
      </c>
      <c r="M40">
        <v>12</v>
      </c>
      <c r="N40">
        <v>1</v>
      </c>
      <c r="O40" s="19">
        <f t="shared" si="17"/>
        <v>0.13683483580803169</v>
      </c>
      <c r="P40" s="20">
        <f t="shared" si="22"/>
        <v>8.9638258506994986E-2</v>
      </c>
      <c r="Q40">
        <f t="shared" si="23"/>
        <v>6</v>
      </c>
      <c r="R40" s="20">
        <v>1</v>
      </c>
      <c r="S40">
        <v>6</v>
      </c>
    </row>
    <row r="41" spans="2:19" ht="15.75" x14ac:dyDescent="0.25">
      <c r="C41" s="7" t="s">
        <v>12</v>
      </c>
      <c r="D41" s="9">
        <f>'31-60 days'!I11</f>
        <v>0</v>
      </c>
      <c r="E41" s="6">
        <f t="shared" si="18"/>
        <v>0</v>
      </c>
      <c r="F41" s="2">
        <f t="shared" si="19"/>
        <v>3.1043090547989084E-2</v>
      </c>
      <c r="G41" s="5">
        <f>EFA!$C$2</f>
        <v>1.2305043627175838</v>
      </c>
      <c r="H41" s="24">
        <f>LGD!D9</f>
        <v>0</v>
      </c>
      <c r="I41" s="6">
        <f t="shared" si="20"/>
        <v>0</v>
      </c>
      <c r="J41" s="27">
        <f t="shared" si="16"/>
        <v>0.93423218503205618</v>
      </c>
      <c r="K41" s="6">
        <f t="shared" si="21"/>
        <v>0</v>
      </c>
      <c r="M41">
        <v>12</v>
      </c>
      <c r="N41">
        <v>1</v>
      </c>
      <c r="O41" s="19">
        <f t="shared" si="17"/>
        <v>0.13683483580803169</v>
      </c>
      <c r="P41" s="20">
        <f t="shared" si="22"/>
        <v>8.9638258506994986E-2</v>
      </c>
      <c r="Q41">
        <f t="shared" si="23"/>
        <v>6</v>
      </c>
      <c r="R41" s="20">
        <v>1</v>
      </c>
      <c r="S41">
        <v>6</v>
      </c>
    </row>
    <row r="42" spans="2:19" ht="15.75" x14ac:dyDescent="0.25">
      <c r="C42" s="7" t="s">
        <v>13</v>
      </c>
      <c r="D42" s="9">
        <f>'31-60 days'!J11</f>
        <v>0</v>
      </c>
      <c r="E42" s="6">
        <f t="shared" si="18"/>
        <v>0</v>
      </c>
      <c r="F42" s="2">
        <f t="shared" si="19"/>
        <v>3.1043090547989084E-2</v>
      </c>
      <c r="G42" s="5">
        <f>EFA!$C$2</f>
        <v>1.2305043627175838</v>
      </c>
      <c r="H42" s="24">
        <f>LGD!D10</f>
        <v>0</v>
      </c>
      <c r="I42" s="6">
        <f t="shared" si="20"/>
        <v>0</v>
      </c>
      <c r="J42" s="27">
        <f t="shared" si="16"/>
        <v>0.93423218503205618</v>
      </c>
      <c r="K42" s="6">
        <f t="shared" si="21"/>
        <v>0</v>
      </c>
      <c r="M42">
        <v>12</v>
      </c>
      <c r="N42">
        <v>1</v>
      </c>
      <c r="O42" s="19">
        <f t="shared" si="17"/>
        <v>0.13683483580803169</v>
      </c>
      <c r="P42" s="20">
        <f t="shared" si="22"/>
        <v>8.9638258506994986E-2</v>
      </c>
      <c r="Q42">
        <f t="shared" si="23"/>
        <v>6</v>
      </c>
      <c r="R42" s="20">
        <v>1</v>
      </c>
      <c r="S42">
        <v>6</v>
      </c>
    </row>
    <row r="43" spans="2:19" ht="15.75" x14ac:dyDescent="0.25">
      <c r="C43" s="7" t="s">
        <v>14</v>
      </c>
      <c r="D43" s="9">
        <f>'31-60 days'!K11</f>
        <v>0</v>
      </c>
      <c r="E43" s="6">
        <f t="shared" si="18"/>
        <v>0</v>
      </c>
      <c r="F43" s="2">
        <f t="shared" si="19"/>
        <v>3.1043090547989084E-2</v>
      </c>
      <c r="G43" s="5">
        <f>EFA!$C$2</f>
        <v>1.2305043627175838</v>
      </c>
      <c r="H43" s="24">
        <f>LGD!D11</f>
        <v>0</v>
      </c>
      <c r="I43" s="6">
        <f t="shared" si="20"/>
        <v>0</v>
      </c>
      <c r="J43" s="27">
        <f t="shared" si="16"/>
        <v>0.93423218503205618</v>
      </c>
      <c r="K43" s="6">
        <f t="shared" si="21"/>
        <v>0</v>
      </c>
      <c r="M43">
        <v>12</v>
      </c>
      <c r="N43">
        <v>1</v>
      </c>
      <c r="O43" s="19">
        <f t="shared" si="17"/>
        <v>0.13683483580803169</v>
      </c>
      <c r="P43" s="20">
        <f t="shared" si="22"/>
        <v>8.9638258506994986E-2</v>
      </c>
      <c r="Q43">
        <f t="shared" si="23"/>
        <v>6</v>
      </c>
      <c r="R43" s="20">
        <v>1</v>
      </c>
      <c r="S43">
        <v>6</v>
      </c>
    </row>
    <row r="44" spans="2:19" ht="16.5" thickBot="1" x14ac:dyDescent="0.3">
      <c r="B44" s="33" t="s">
        <v>57</v>
      </c>
      <c r="C44" s="33"/>
      <c r="D44" s="44">
        <f>SUM(D35:D43)</f>
        <v>0</v>
      </c>
      <c r="E44" s="44">
        <f>SUM(E35:E43)</f>
        <v>0</v>
      </c>
      <c r="F44" s="40"/>
      <c r="G44" s="41"/>
      <c r="H44" s="42"/>
      <c r="I44" s="44">
        <f>SUM(I35:I43)</f>
        <v>0</v>
      </c>
      <c r="J44" s="43"/>
      <c r="K44" s="76">
        <f>SUM(K35:K43)</f>
        <v>0</v>
      </c>
      <c r="O44" s="35"/>
      <c r="P44" s="20"/>
      <c r="R44" s="20"/>
    </row>
    <row r="46" spans="2:19" ht="15.75" x14ac:dyDescent="0.25">
      <c r="B46" s="4" t="s">
        <v>3</v>
      </c>
      <c r="C46" s="7" t="s">
        <v>6</v>
      </c>
      <c r="D46" s="9">
        <f>'61-90 days'!C9</f>
        <v>0</v>
      </c>
      <c r="E46" s="6">
        <f>D46*R46</f>
        <v>0</v>
      </c>
      <c r="F46" s="2">
        <f>$D$6</f>
        <v>5.8071961452596188E-2</v>
      </c>
      <c r="G46" s="5">
        <f>EFA!$C$2</f>
        <v>1.2305043627175838</v>
      </c>
      <c r="H46" s="24">
        <f>LGD!D3</f>
        <v>0</v>
      </c>
      <c r="I46" s="6">
        <f>E46*F46*G46*H46</f>
        <v>0</v>
      </c>
      <c r="J46" s="27">
        <f t="shared" ref="J46:J54" si="24">1/((1+($O$13/12))^(M46-Q46))</f>
        <v>0.93423218503205618</v>
      </c>
      <c r="K46" s="6">
        <f>I46*J46</f>
        <v>0</v>
      </c>
      <c r="M46">
        <v>12</v>
      </c>
      <c r="N46">
        <v>1</v>
      </c>
      <c r="O46" s="19">
        <f t="shared" ref="O46:O54" si="25">$O$5</f>
        <v>0.13683483580803169</v>
      </c>
      <c r="P46" s="20">
        <f>PMT(O46/12,M46,-N46,0,0)</f>
        <v>8.9638258506994986E-2</v>
      </c>
      <c r="Q46">
        <f>M46-S46</f>
        <v>6</v>
      </c>
      <c r="R46" s="20">
        <v>1</v>
      </c>
      <c r="S46">
        <v>6</v>
      </c>
    </row>
    <row r="47" spans="2:19" ht="15.75" x14ac:dyDescent="0.25">
      <c r="C47" s="7" t="s">
        <v>7</v>
      </c>
      <c r="D47" s="9">
        <f>'61-90 days'!D9</f>
        <v>0</v>
      </c>
      <c r="E47" s="6">
        <f t="shared" ref="E47:E54" si="26">D47*R47</f>
        <v>0</v>
      </c>
      <c r="F47" s="2">
        <f t="shared" ref="F47:F54" si="27">$D$6</f>
        <v>5.8071961452596188E-2</v>
      </c>
      <c r="G47" s="5">
        <f>EFA!$C$2</f>
        <v>1.2305043627175838</v>
      </c>
      <c r="H47" s="24">
        <f>LGD!D4</f>
        <v>0</v>
      </c>
      <c r="I47" s="6">
        <f t="shared" ref="I47:I54" si="28">E47*F47*G47*H47</f>
        <v>0</v>
      </c>
      <c r="J47" s="27">
        <f t="shared" si="24"/>
        <v>0.93423218503205618</v>
      </c>
      <c r="K47" s="6">
        <f t="shared" ref="K47:K54" si="29">I47*J47</f>
        <v>0</v>
      </c>
      <c r="M47">
        <v>12</v>
      </c>
      <c r="N47">
        <v>1</v>
      </c>
      <c r="O47" s="19">
        <f t="shared" si="25"/>
        <v>0.13683483580803169</v>
      </c>
      <c r="P47" s="20">
        <f t="shared" ref="P47:P54" si="30">PMT(O47/12,M47,-N47,0,0)</f>
        <v>8.9638258506994986E-2</v>
      </c>
      <c r="Q47">
        <f t="shared" ref="Q47:Q54" si="31">M47-S47</f>
        <v>6</v>
      </c>
      <c r="R47" s="20">
        <v>1</v>
      </c>
      <c r="S47">
        <v>6</v>
      </c>
    </row>
    <row r="48" spans="2:19" ht="15.75" x14ac:dyDescent="0.25">
      <c r="C48" s="7" t="s">
        <v>8</v>
      </c>
      <c r="D48" s="9">
        <f>'61-90 days'!E9</f>
        <v>0</v>
      </c>
      <c r="E48" s="6">
        <f t="shared" si="26"/>
        <v>0</v>
      </c>
      <c r="F48" s="2">
        <f t="shared" si="27"/>
        <v>5.8071961452596188E-2</v>
      </c>
      <c r="G48" s="5">
        <f>EFA!$C$2</f>
        <v>1.2305043627175838</v>
      </c>
      <c r="H48" s="24">
        <f>LGD!D5</f>
        <v>0</v>
      </c>
      <c r="I48" s="6">
        <f t="shared" si="28"/>
        <v>0</v>
      </c>
      <c r="J48" s="27">
        <f t="shared" si="24"/>
        <v>0.93423218503205618</v>
      </c>
      <c r="K48" s="6">
        <f t="shared" si="29"/>
        <v>0</v>
      </c>
      <c r="M48">
        <v>12</v>
      </c>
      <c r="N48">
        <v>1</v>
      </c>
      <c r="O48" s="19">
        <f t="shared" si="25"/>
        <v>0.13683483580803169</v>
      </c>
      <c r="P48" s="20">
        <f t="shared" si="30"/>
        <v>8.9638258506994986E-2</v>
      </c>
      <c r="Q48">
        <f t="shared" si="31"/>
        <v>6</v>
      </c>
      <c r="R48" s="20">
        <v>1</v>
      </c>
      <c r="S48">
        <v>6</v>
      </c>
    </row>
    <row r="49" spans="2:19" ht="15.75" x14ac:dyDescent="0.25">
      <c r="C49" s="7" t="s">
        <v>9</v>
      </c>
      <c r="D49" s="9">
        <f>'61-90 days'!F9</f>
        <v>0</v>
      </c>
      <c r="E49" s="6">
        <f t="shared" si="26"/>
        <v>0</v>
      </c>
      <c r="F49" s="2">
        <f t="shared" si="27"/>
        <v>5.8071961452596188E-2</v>
      </c>
      <c r="G49" s="5">
        <f>EFA!$C$2</f>
        <v>1.2305043627175838</v>
      </c>
      <c r="H49" s="24">
        <f>LGD!D6</f>
        <v>0</v>
      </c>
      <c r="I49" s="6">
        <f t="shared" si="28"/>
        <v>0</v>
      </c>
      <c r="J49" s="27">
        <f t="shared" si="24"/>
        <v>0.93423218503205618</v>
      </c>
      <c r="K49" s="6">
        <f t="shared" si="29"/>
        <v>0</v>
      </c>
      <c r="M49">
        <v>12</v>
      </c>
      <c r="N49">
        <v>1</v>
      </c>
      <c r="O49" s="19">
        <f t="shared" si="25"/>
        <v>0.13683483580803169</v>
      </c>
      <c r="P49" s="20">
        <f t="shared" si="30"/>
        <v>8.9638258506994986E-2</v>
      </c>
      <c r="Q49">
        <f t="shared" si="31"/>
        <v>6</v>
      </c>
      <c r="R49" s="20">
        <v>1</v>
      </c>
      <c r="S49">
        <v>6</v>
      </c>
    </row>
    <row r="50" spans="2:19" ht="15.75" x14ac:dyDescent="0.25">
      <c r="C50" s="7" t="s">
        <v>10</v>
      </c>
      <c r="D50" s="9">
        <f>'61-90 days'!G9</f>
        <v>0</v>
      </c>
      <c r="E50" s="6">
        <f t="shared" si="26"/>
        <v>0</v>
      </c>
      <c r="F50" s="2">
        <f t="shared" si="27"/>
        <v>5.8071961452596188E-2</v>
      </c>
      <c r="G50" s="5">
        <f>EFA!$C$2</f>
        <v>1.2305043627175838</v>
      </c>
      <c r="H50" s="24">
        <f>LGD!D7</f>
        <v>0</v>
      </c>
      <c r="I50" s="6">
        <f t="shared" si="28"/>
        <v>0</v>
      </c>
      <c r="J50" s="27">
        <f t="shared" si="24"/>
        <v>0.93423218503205618</v>
      </c>
      <c r="K50" s="6">
        <f t="shared" si="29"/>
        <v>0</v>
      </c>
      <c r="M50">
        <v>12</v>
      </c>
      <c r="N50">
        <v>1</v>
      </c>
      <c r="O50" s="19">
        <f t="shared" si="25"/>
        <v>0.13683483580803169</v>
      </c>
      <c r="P50" s="20">
        <f t="shared" si="30"/>
        <v>8.9638258506994986E-2</v>
      </c>
      <c r="Q50">
        <f t="shared" si="31"/>
        <v>6</v>
      </c>
      <c r="R50" s="20">
        <v>1</v>
      </c>
      <c r="S50">
        <v>6</v>
      </c>
    </row>
    <row r="51" spans="2:19" ht="15.75" x14ac:dyDescent="0.25">
      <c r="C51" s="7" t="s">
        <v>11</v>
      </c>
      <c r="D51" s="9">
        <f>'61-90 days'!H9</f>
        <v>0</v>
      </c>
      <c r="E51" s="6">
        <f t="shared" si="26"/>
        <v>0</v>
      </c>
      <c r="F51" s="2">
        <f t="shared" si="27"/>
        <v>5.8071961452596188E-2</v>
      </c>
      <c r="G51" s="5">
        <f>EFA!$C$2</f>
        <v>1.2305043627175838</v>
      </c>
      <c r="H51" s="24">
        <f>LGD!D8</f>
        <v>0</v>
      </c>
      <c r="I51" s="6">
        <f t="shared" si="28"/>
        <v>0</v>
      </c>
      <c r="J51" s="27">
        <f t="shared" si="24"/>
        <v>0.93423218503205618</v>
      </c>
      <c r="K51" s="6">
        <f t="shared" si="29"/>
        <v>0</v>
      </c>
      <c r="M51">
        <v>12</v>
      </c>
      <c r="N51">
        <v>1</v>
      </c>
      <c r="O51" s="19">
        <f t="shared" si="25"/>
        <v>0.13683483580803169</v>
      </c>
      <c r="P51" s="20">
        <f t="shared" si="30"/>
        <v>8.9638258506994986E-2</v>
      </c>
      <c r="Q51">
        <f t="shared" si="31"/>
        <v>6</v>
      </c>
      <c r="R51" s="20">
        <v>1</v>
      </c>
      <c r="S51">
        <v>6</v>
      </c>
    </row>
    <row r="52" spans="2:19" ht="15.75" x14ac:dyDescent="0.25">
      <c r="C52" s="7" t="s">
        <v>12</v>
      </c>
      <c r="D52" s="9">
        <f>'61-90 days'!I9</f>
        <v>0</v>
      </c>
      <c r="E52" s="6">
        <f t="shared" si="26"/>
        <v>0</v>
      </c>
      <c r="F52" s="2">
        <f t="shared" si="27"/>
        <v>5.8071961452596188E-2</v>
      </c>
      <c r="G52" s="5">
        <f>EFA!$C$2</f>
        <v>1.2305043627175838</v>
      </c>
      <c r="H52" s="24">
        <f>LGD!D9</f>
        <v>0</v>
      </c>
      <c r="I52" s="6">
        <f t="shared" si="28"/>
        <v>0</v>
      </c>
      <c r="J52" s="27">
        <f t="shared" si="24"/>
        <v>0.93423218503205618</v>
      </c>
      <c r="K52" s="6">
        <f t="shared" si="29"/>
        <v>0</v>
      </c>
      <c r="M52">
        <v>12</v>
      </c>
      <c r="N52">
        <v>1</v>
      </c>
      <c r="O52" s="19">
        <f t="shared" si="25"/>
        <v>0.13683483580803169</v>
      </c>
      <c r="P52" s="20">
        <f t="shared" si="30"/>
        <v>8.9638258506994986E-2</v>
      </c>
      <c r="Q52">
        <f t="shared" si="31"/>
        <v>6</v>
      </c>
      <c r="R52" s="20">
        <v>1</v>
      </c>
      <c r="S52">
        <v>6</v>
      </c>
    </row>
    <row r="53" spans="2:19" ht="15.75" x14ac:dyDescent="0.25">
      <c r="C53" s="7" t="s">
        <v>13</v>
      </c>
      <c r="D53" s="9">
        <f>'61-90 days'!J9</f>
        <v>0</v>
      </c>
      <c r="E53" s="6">
        <f t="shared" si="26"/>
        <v>0</v>
      </c>
      <c r="F53" s="2">
        <f t="shared" si="27"/>
        <v>5.8071961452596188E-2</v>
      </c>
      <c r="G53" s="5">
        <f>EFA!$C$2</f>
        <v>1.2305043627175838</v>
      </c>
      <c r="H53" s="24">
        <f>LGD!D10</f>
        <v>0</v>
      </c>
      <c r="I53" s="6">
        <f t="shared" si="28"/>
        <v>0</v>
      </c>
      <c r="J53" s="27">
        <f t="shared" si="24"/>
        <v>0.93423218503205618</v>
      </c>
      <c r="K53" s="6">
        <f t="shared" si="29"/>
        <v>0</v>
      </c>
      <c r="M53">
        <v>12</v>
      </c>
      <c r="N53">
        <v>1</v>
      </c>
      <c r="O53" s="19">
        <f t="shared" si="25"/>
        <v>0.13683483580803169</v>
      </c>
      <c r="P53" s="20">
        <f t="shared" si="30"/>
        <v>8.9638258506994986E-2</v>
      </c>
      <c r="Q53">
        <f t="shared" si="31"/>
        <v>6</v>
      </c>
      <c r="R53" s="20">
        <v>1</v>
      </c>
      <c r="S53">
        <v>6</v>
      </c>
    </row>
    <row r="54" spans="2:19" ht="15.75" x14ac:dyDescent="0.25">
      <c r="C54" s="7" t="s">
        <v>14</v>
      </c>
      <c r="D54" s="9">
        <f>'61-90 days'!K9</f>
        <v>0</v>
      </c>
      <c r="E54" s="6">
        <f t="shared" si="26"/>
        <v>0</v>
      </c>
      <c r="F54" s="2">
        <f t="shared" si="27"/>
        <v>5.8071961452596188E-2</v>
      </c>
      <c r="G54" s="5">
        <f>EFA!$C$2</f>
        <v>1.2305043627175838</v>
      </c>
      <c r="H54" s="24">
        <f>LGD!D11</f>
        <v>0</v>
      </c>
      <c r="I54" s="6">
        <f t="shared" si="28"/>
        <v>0</v>
      </c>
      <c r="J54" s="27">
        <f t="shared" si="24"/>
        <v>0.93423218503205618</v>
      </c>
      <c r="K54" s="6">
        <f t="shared" si="29"/>
        <v>0</v>
      </c>
      <c r="M54">
        <v>12</v>
      </c>
      <c r="N54">
        <v>1</v>
      </c>
      <c r="O54" s="19">
        <f t="shared" si="25"/>
        <v>0.13683483580803169</v>
      </c>
      <c r="P54" s="20">
        <f t="shared" si="30"/>
        <v>8.9638258506994986E-2</v>
      </c>
      <c r="Q54">
        <f t="shared" si="31"/>
        <v>6</v>
      </c>
      <c r="R54" s="20">
        <v>1</v>
      </c>
      <c r="S54">
        <v>6</v>
      </c>
    </row>
    <row r="55" spans="2:19" ht="16.5" thickBot="1" x14ac:dyDescent="0.3">
      <c r="B55" s="33" t="s">
        <v>58</v>
      </c>
      <c r="C55" s="33"/>
      <c r="D55" s="44">
        <f>SUM(D46:D54)</f>
        <v>0</v>
      </c>
      <c r="E55" s="44">
        <f>SUM(E46:E54)</f>
        <v>0</v>
      </c>
      <c r="F55" s="40"/>
      <c r="G55" s="41"/>
      <c r="H55" s="42"/>
      <c r="I55" s="44">
        <f>SUM(I46:I54)</f>
        <v>0</v>
      </c>
      <c r="J55" s="43"/>
      <c r="K55" s="76">
        <f>SUM(K46:K54)</f>
        <v>0</v>
      </c>
      <c r="O55" s="35"/>
      <c r="P55" s="20"/>
      <c r="R55" s="20"/>
    </row>
    <row r="58" spans="2:19" x14ac:dyDescent="0.25">
      <c r="B58" s="118" t="s">
        <v>48</v>
      </c>
      <c r="C58" s="118"/>
      <c r="D58" s="118"/>
      <c r="E58" s="118"/>
      <c r="F58" s="118"/>
      <c r="G58" s="118"/>
      <c r="H58" s="118"/>
      <c r="I58" s="118"/>
      <c r="J58" s="118"/>
    </row>
    <row r="60" spans="2:19" x14ac:dyDescent="0.25">
      <c r="B60" s="29" t="s">
        <v>49</v>
      </c>
      <c r="C60" s="29" t="s">
        <v>54</v>
      </c>
      <c r="D60" s="29" t="s">
        <v>53</v>
      </c>
      <c r="E60" s="30" t="s">
        <v>51</v>
      </c>
      <c r="F60" s="31" t="s">
        <v>20</v>
      </c>
      <c r="G60" s="31" t="s">
        <v>21</v>
      </c>
      <c r="H60" s="31" t="s">
        <v>52</v>
      </c>
      <c r="I60" s="31" t="s">
        <v>22</v>
      </c>
      <c r="J60" s="31" t="s">
        <v>23</v>
      </c>
      <c r="K60" s="30" t="s">
        <v>24</v>
      </c>
    </row>
    <row r="61" spans="2:19" x14ac:dyDescent="0.25">
      <c r="B61" s="28" t="s">
        <v>17</v>
      </c>
      <c r="C61" s="7" t="s">
        <v>6</v>
      </c>
      <c r="D61" s="3">
        <f>'above 90 days'!C9</f>
        <v>0</v>
      </c>
      <c r="E61" s="32">
        <v>1</v>
      </c>
      <c r="F61" s="32">
        <v>1</v>
      </c>
      <c r="G61" s="32">
        <f>LGD!D3</f>
        <v>0</v>
      </c>
      <c r="H61" s="32">
        <f>E61*F61*G61</f>
        <v>0</v>
      </c>
      <c r="I61" s="8">
        <f>D61*H61</f>
        <v>0</v>
      </c>
      <c r="J61">
        <v>1</v>
      </c>
      <c r="K61" s="8">
        <f>I61*J61</f>
        <v>0</v>
      </c>
    </row>
    <row r="62" spans="2:19" x14ac:dyDescent="0.25">
      <c r="C62" s="7" t="s">
        <v>7</v>
      </c>
      <c r="D62" s="3">
        <f>'above 90 days'!D9</f>
        <v>0</v>
      </c>
      <c r="E62" s="32">
        <v>1</v>
      </c>
      <c r="F62" s="32">
        <v>1</v>
      </c>
      <c r="G62" s="32">
        <f>LGD!D4</f>
        <v>0</v>
      </c>
      <c r="H62" s="32">
        <f t="shared" ref="H62:H69" si="32">E62*F62*G62</f>
        <v>0</v>
      </c>
      <c r="I62" s="8">
        <f t="shared" ref="I62:I69" si="33">D62*H62</f>
        <v>0</v>
      </c>
      <c r="J62">
        <v>1</v>
      </c>
      <c r="K62" s="8">
        <f t="shared" ref="K62:K69" si="34">I62*J62</f>
        <v>0</v>
      </c>
    </row>
    <row r="63" spans="2:19" x14ac:dyDescent="0.25">
      <c r="C63" s="7" t="s">
        <v>8</v>
      </c>
      <c r="D63" s="3">
        <f>'above 90 days'!E9</f>
        <v>0</v>
      </c>
      <c r="E63" s="32">
        <v>1</v>
      </c>
      <c r="F63" s="32">
        <v>1</v>
      </c>
      <c r="G63" s="32">
        <f>LGD!D5</f>
        <v>0</v>
      </c>
      <c r="H63" s="32">
        <f t="shared" si="32"/>
        <v>0</v>
      </c>
      <c r="I63" s="8">
        <f t="shared" si="33"/>
        <v>0</v>
      </c>
      <c r="J63">
        <v>1</v>
      </c>
      <c r="K63" s="8">
        <f t="shared" si="34"/>
        <v>0</v>
      </c>
    </row>
    <row r="64" spans="2:19" x14ac:dyDescent="0.25">
      <c r="C64" s="7" t="s">
        <v>9</v>
      </c>
      <c r="D64" s="3">
        <f>'above 90 days'!F9</f>
        <v>0</v>
      </c>
      <c r="E64" s="32">
        <v>1</v>
      </c>
      <c r="F64" s="32">
        <v>1</v>
      </c>
      <c r="G64" s="32">
        <f>LGD!D6</f>
        <v>0</v>
      </c>
      <c r="H64" s="32">
        <f t="shared" si="32"/>
        <v>0</v>
      </c>
      <c r="I64" s="8">
        <f t="shared" si="33"/>
        <v>0</v>
      </c>
      <c r="J64">
        <v>1</v>
      </c>
      <c r="K64" s="8">
        <f t="shared" si="34"/>
        <v>0</v>
      </c>
    </row>
    <row r="65" spans="1:11" x14ac:dyDescent="0.25">
      <c r="C65" s="7" t="s">
        <v>10</v>
      </c>
      <c r="D65" s="3">
        <f>'above 90 days'!G9</f>
        <v>0</v>
      </c>
      <c r="E65" s="32">
        <v>1</v>
      </c>
      <c r="F65" s="32">
        <v>1</v>
      </c>
      <c r="G65" s="32">
        <f>LGD!D7</f>
        <v>0</v>
      </c>
      <c r="H65" s="32">
        <f t="shared" si="32"/>
        <v>0</v>
      </c>
      <c r="I65" s="8">
        <f t="shared" si="33"/>
        <v>0</v>
      </c>
      <c r="J65">
        <v>1</v>
      </c>
      <c r="K65" s="8">
        <f t="shared" si="34"/>
        <v>0</v>
      </c>
    </row>
    <row r="66" spans="1:11" x14ac:dyDescent="0.25">
      <c r="C66" s="7" t="s">
        <v>11</v>
      </c>
      <c r="D66" s="3">
        <f>'above 90 days'!H9</f>
        <v>0</v>
      </c>
      <c r="E66" s="32">
        <v>1</v>
      </c>
      <c r="F66" s="32">
        <v>1</v>
      </c>
      <c r="G66" s="32">
        <f>LGD!D8</f>
        <v>0</v>
      </c>
      <c r="H66" s="32">
        <f t="shared" si="32"/>
        <v>0</v>
      </c>
      <c r="I66" s="8">
        <f t="shared" si="33"/>
        <v>0</v>
      </c>
      <c r="J66">
        <v>1</v>
      </c>
      <c r="K66" s="8">
        <f t="shared" si="34"/>
        <v>0</v>
      </c>
    </row>
    <row r="67" spans="1:11" x14ac:dyDescent="0.25">
      <c r="C67" s="7" t="s">
        <v>12</v>
      </c>
      <c r="D67" s="3">
        <f>'above 90 days'!I9</f>
        <v>0</v>
      </c>
      <c r="E67" s="32">
        <v>1</v>
      </c>
      <c r="F67" s="32">
        <v>1</v>
      </c>
      <c r="G67" s="32">
        <f>LGD!D9</f>
        <v>0</v>
      </c>
      <c r="H67" s="32">
        <f t="shared" si="32"/>
        <v>0</v>
      </c>
      <c r="I67" s="8">
        <f t="shared" si="33"/>
        <v>0</v>
      </c>
      <c r="J67">
        <v>1</v>
      </c>
      <c r="K67" s="8">
        <f t="shared" si="34"/>
        <v>0</v>
      </c>
    </row>
    <row r="68" spans="1:11" x14ac:dyDescent="0.25">
      <c r="C68" s="7" t="s">
        <v>13</v>
      </c>
      <c r="D68" s="3">
        <f>'above 90 days'!J9</f>
        <v>0</v>
      </c>
      <c r="E68" s="32">
        <v>1</v>
      </c>
      <c r="F68" s="32">
        <v>1</v>
      </c>
      <c r="G68" s="32">
        <f>LGD!D10</f>
        <v>0</v>
      </c>
      <c r="H68" s="32">
        <f t="shared" si="32"/>
        <v>0</v>
      </c>
      <c r="I68" s="8">
        <f t="shared" si="33"/>
        <v>0</v>
      </c>
      <c r="J68">
        <v>1</v>
      </c>
      <c r="K68" s="8">
        <f t="shared" si="34"/>
        <v>0</v>
      </c>
    </row>
    <row r="69" spans="1:11" x14ac:dyDescent="0.25">
      <c r="C69" s="7" t="s">
        <v>14</v>
      </c>
      <c r="D69" s="3">
        <f>'above 90 days'!K9</f>
        <v>0</v>
      </c>
      <c r="E69" s="32">
        <v>1</v>
      </c>
      <c r="F69" s="32">
        <v>1</v>
      </c>
      <c r="G69" s="32">
        <f>LGD!D11</f>
        <v>0</v>
      </c>
      <c r="H69" s="32">
        <f t="shared" si="32"/>
        <v>0</v>
      </c>
      <c r="I69" s="8">
        <f t="shared" si="33"/>
        <v>0</v>
      </c>
      <c r="J69">
        <v>1</v>
      </c>
      <c r="K69" s="8">
        <f t="shared" si="34"/>
        <v>0</v>
      </c>
    </row>
    <row r="70" spans="1:11" ht="15.75" thickBot="1" x14ac:dyDescent="0.3">
      <c r="B70" s="33" t="s">
        <v>59</v>
      </c>
      <c r="D70" s="34">
        <f>SUM(D61:D69)</f>
        <v>0</v>
      </c>
      <c r="I70" s="34">
        <f>SUM(I61:I69)</f>
        <v>0</v>
      </c>
      <c r="K70" s="34">
        <f>SUM(K61:K69)</f>
        <v>0</v>
      </c>
    </row>
    <row r="72" spans="1:11" x14ac:dyDescent="0.25">
      <c r="A72" s="1"/>
      <c r="B72" s="1"/>
      <c r="C72" s="1"/>
      <c r="D72" s="1"/>
      <c r="E72" s="1"/>
      <c r="F72" s="1"/>
      <c r="G72" s="1"/>
      <c r="H72" s="1"/>
    </row>
    <row r="73" spans="1:11" x14ac:dyDescent="0.25">
      <c r="A73" s="1"/>
      <c r="B73" s="119" t="s">
        <v>60</v>
      </c>
      <c r="C73" s="119"/>
      <c r="D73" s="119"/>
      <c r="E73" s="119"/>
      <c r="F73" s="119"/>
      <c r="G73" s="119"/>
      <c r="H73" s="119"/>
    </row>
    <row r="74" spans="1:11" x14ac:dyDescent="0.25">
      <c r="A74" s="1"/>
      <c r="B74" s="64" t="s">
        <v>61</v>
      </c>
      <c r="C74" s="64" t="s">
        <v>62</v>
      </c>
      <c r="D74" s="65" t="s">
        <v>63</v>
      </c>
      <c r="E74" s="64" t="s">
        <v>64</v>
      </c>
      <c r="F74" s="64" t="s">
        <v>65</v>
      </c>
      <c r="G74" s="66" t="s">
        <v>77</v>
      </c>
      <c r="H74" s="64"/>
    </row>
    <row r="75" spans="1:11" x14ac:dyDescent="0.25">
      <c r="A75" s="1"/>
      <c r="B75" s="67" t="s">
        <v>67</v>
      </c>
      <c r="C75" s="68" t="s">
        <v>68</v>
      </c>
      <c r="D75" s="88">
        <f>D22</f>
        <v>0</v>
      </c>
      <c r="E75" s="88">
        <f>K22</f>
        <v>0</v>
      </c>
      <c r="F75" s="62"/>
      <c r="G75" s="62"/>
      <c r="H75" s="62"/>
      <c r="I75" s="1"/>
      <c r="J75" s="1"/>
    </row>
    <row r="76" spans="1:11" x14ac:dyDescent="0.25">
      <c r="A76" s="1"/>
      <c r="B76" s="69" t="s">
        <v>69</v>
      </c>
      <c r="C76" s="68" t="s">
        <v>68</v>
      </c>
      <c r="D76" s="88">
        <f>D33</f>
        <v>0</v>
      </c>
      <c r="E76" s="88">
        <f>K33</f>
        <v>0</v>
      </c>
      <c r="F76" s="62"/>
      <c r="G76" s="62"/>
      <c r="H76" s="62"/>
      <c r="I76" s="1"/>
      <c r="J76" s="1"/>
    </row>
    <row r="77" spans="1:11" x14ac:dyDescent="0.25">
      <c r="A77" s="1"/>
      <c r="B77" s="70" t="s">
        <v>45</v>
      </c>
      <c r="C77" s="68" t="s">
        <v>70</v>
      </c>
      <c r="D77" s="91">
        <f>D44</f>
        <v>0</v>
      </c>
      <c r="E77" s="91">
        <f>K44</f>
        <v>0</v>
      </c>
      <c r="F77" s="62"/>
      <c r="G77" s="62"/>
      <c r="H77" s="62"/>
      <c r="I77" s="1"/>
      <c r="J77" s="1"/>
    </row>
    <row r="78" spans="1:11" x14ac:dyDescent="0.25">
      <c r="A78" s="1"/>
      <c r="B78" s="70" t="s">
        <v>71</v>
      </c>
      <c r="C78" s="68" t="s">
        <v>70</v>
      </c>
      <c r="D78" s="88">
        <f>D55</f>
        <v>0</v>
      </c>
      <c r="E78" s="88">
        <f>K55</f>
        <v>0</v>
      </c>
      <c r="F78" s="62"/>
      <c r="G78" s="62"/>
      <c r="H78" s="62"/>
      <c r="I78" s="1"/>
      <c r="J78" s="1"/>
    </row>
    <row r="79" spans="1:11" x14ac:dyDescent="0.25">
      <c r="A79" s="1"/>
      <c r="B79" s="67" t="s">
        <v>50</v>
      </c>
      <c r="C79" s="68" t="s">
        <v>70</v>
      </c>
      <c r="D79" s="88">
        <f>D70</f>
        <v>0</v>
      </c>
      <c r="E79" s="88">
        <f>K70</f>
        <v>0</v>
      </c>
      <c r="F79" s="62"/>
      <c r="G79" s="62"/>
      <c r="H79" s="62"/>
      <c r="I79" s="1"/>
      <c r="J79" s="1"/>
    </row>
    <row r="80" spans="1:11" ht="15.75" thickBot="1" x14ac:dyDescent="0.3">
      <c r="A80" s="1"/>
      <c r="B80" s="71" t="s">
        <v>16</v>
      </c>
      <c r="C80" s="72"/>
      <c r="D80" s="73">
        <f>SUM(D75:D79)</f>
        <v>0</v>
      </c>
      <c r="E80" s="73">
        <f>SUM(E75:E79)</f>
        <v>0</v>
      </c>
      <c r="F80" s="73">
        <v>345116385.75209701</v>
      </c>
      <c r="G80" s="73">
        <f>E80-F80</f>
        <v>-345116385.75209701</v>
      </c>
      <c r="H80" s="73"/>
      <c r="I80" s="1"/>
      <c r="J80" s="1"/>
    </row>
    <row r="81" spans="1:10" x14ac:dyDescent="0.25">
      <c r="A81" s="1"/>
      <c r="B81" s="71"/>
      <c r="C81" s="47"/>
      <c r="D81" s="51"/>
      <c r="E81" s="51"/>
      <c r="F81" s="51"/>
      <c r="G81" s="51"/>
      <c r="H81" s="51"/>
      <c r="I81" s="1"/>
      <c r="J81" s="1"/>
    </row>
    <row r="82" spans="1:10" x14ac:dyDescent="0.25">
      <c r="A82" s="1"/>
      <c r="B82" s="77" t="s">
        <v>78</v>
      </c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19" t="s">
        <v>60</v>
      </c>
      <c r="C83" s="119"/>
      <c r="D83" s="119"/>
      <c r="E83" s="119"/>
      <c r="F83" s="119"/>
      <c r="G83" s="119"/>
      <c r="H83" s="119"/>
      <c r="I83" s="1"/>
      <c r="J83" s="1"/>
    </row>
    <row r="84" spans="1:10" x14ac:dyDescent="0.25">
      <c r="A84" s="1"/>
      <c r="B84" s="64" t="s">
        <v>61</v>
      </c>
      <c r="C84" s="64" t="s">
        <v>62</v>
      </c>
      <c r="D84" s="65" t="s">
        <v>63</v>
      </c>
      <c r="E84" s="64" t="s">
        <v>64</v>
      </c>
      <c r="F84" s="64" t="s">
        <v>65</v>
      </c>
      <c r="G84" s="66" t="s">
        <v>77</v>
      </c>
      <c r="H84" s="64"/>
      <c r="I84" s="1"/>
      <c r="J84" s="1"/>
    </row>
    <row r="85" spans="1:10" x14ac:dyDescent="0.25">
      <c r="A85" s="1"/>
      <c r="B85" s="67" t="s">
        <v>67</v>
      </c>
      <c r="C85" s="68" t="s">
        <v>68</v>
      </c>
      <c r="D85" s="80"/>
      <c r="E85" s="86"/>
      <c r="F85" s="62"/>
      <c r="G85" s="62"/>
      <c r="H85" s="62"/>
      <c r="I85" s="1"/>
      <c r="J85" s="1"/>
    </row>
    <row r="86" spans="1:10" x14ac:dyDescent="0.25">
      <c r="A86" s="1"/>
      <c r="B86" s="69" t="s">
        <v>69</v>
      </c>
      <c r="C86" s="68" t="s">
        <v>68</v>
      </c>
      <c r="D86" s="80"/>
      <c r="E86" s="86"/>
      <c r="F86" s="62"/>
      <c r="G86" s="62"/>
      <c r="H86" s="62"/>
      <c r="I86" s="1"/>
      <c r="J86" s="1"/>
    </row>
    <row r="87" spans="1:10" x14ac:dyDescent="0.25">
      <c r="A87" s="1"/>
      <c r="B87" s="70" t="s">
        <v>45</v>
      </c>
      <c r="C87" s="68" t="s">
        <v>70</v>
      </c>
      <c r="D87" s="80"/>
      <c r="E87" s="86"/>
      <c r="F87" s="62"/>
      <c r="G87" s="62"/>
      <c r="H87" s="62"/>
      <c r="I87" s="1"/>
      <c r="J87" s="1"/>
    </row>
    <row r="88" spans="1:10" x14ac:dyDescent="0.25">
      <c r="A88" s="1"/>
      <c r="B88" s="70" t="s">
        <v>71</v>
      </c>
      <c r="C88" s="68" t="s">
        <v>70</v>
      </c>
      <c r="D88" s="80"/>
      <c r="E88" s="86"/>
      <c r="F88" s="62"/>
      <c r="G88" s="62"/>
      <c r="H88" s="62"/>
      <c r="I88" s="1"/>
      <c r="J88" s="1"/>
    </row>
    <row r="89" spans="1:10" x14ac:dyDescent="0.25">
      <c r="A89" s="1"/>
      <c r="B89" s="67" t="s">
        <v>50</v>
      </c>
      <c r="C89" s="68" t="s">
        <v>70</v>
      </c>
      <c r="D89" s="80"/>
      <c r="E89" s="86"/>
      <c r="F89" s="62"/>
      <c r="G89" s="62"/>
      <c r="H89" s="62"/>
      <c r="I89" s="1"/>
      <c r="J89" s="1"/>
    </row>
    <row r="90" spans="1:10" ht="15.75" thickBot="1" x14ac:dyDescent="0.3">
      <c r="A90" s="1"/>
      <c r="B90" s="71" t="s">
        <v>16</v>
      </c>
      <c r="C90" s="72"/>
      <c r="D90" s="81">
        <f>SUM(D85:D89)</f>
        <v>0</v>
      </c>
      <c r="E90" s="83">
        <f>SUM(E85:E89)</f>
        <v>0</v>
      </c>
      <c r="F90" s="73">
        <v>67634485.646387294</v>
      </c>
      <c r="G90" s="73">
        <f>E90-F90</f>
        <v>-67634485.646387294</v>
      </c>
      <c r="H90" s="73"/>
      <c r="I90" s="60">
        <f>D90+D80</f>
        <v>0</v>
      </c>
      <c r="J90" s="60">
        <f>E90+E80</f>
        <v>0</v>
      </c>
    </row>
    <row r="91" spans="1:10" s="1" customFormat="1" x14ac:dyDescent="0.25">
      <c r="D91" s="63"/>
      <c r="E91" s="62"/>
      <c r="F91" s="60"/>
    </row>
    <row r="92" spans="1:10" s="1" customFormat="1" x14ac:dyDescent="0.25">
      <c r="B92" s="77" t="s">
        <v>79</v>
      </c>
      <c r="D92" s="63"/>
      <c r="E92" s="62"/>
      <c r="F92" s="60"/>
    </row>
    <row r="93" spans="1:10" x14ac:dyDescent="0.25">
      <c r="A93" s="1"/>
      <c r="B93" s="119" t="s">
        <v>60</v>
      </c>
      <c r="C93" s="119"/>
      <c r="D93" s="119"/>
      <c r="E93" s="119"/>
      <c r="F93" s="119"/>
      <c r="G93" s="119"/>
      <c r="H93" s="119"/>
      <c r="I93" s="1"/>
      <c r="J93" s="1"/>
    </row>
    <row r="94" spans="1:10" x14ac:dyDescent="0.25">
      <c r="A94" s="1"/>
      <c r="B94" s="64" t="s">
        <v>61</v>
      </c>
      <c r="C94" s="64" t="s">
        <v>62</v>
      </c>
      <c r="D94" s="65" t="s">
        <v>63</v>
      </c>
      <c r="E94" s="64" t="s">
        <v>64</v>
      </c>
      <c r="F94" s="64" t="s">
        <v>65</v>
      </c>
      <c r="G94" s="66" t="s">
        <v>77</v>
      </c>
      <c r="H94" s="64"/>
      <c r="I94" s="1"/>
      <c r="J94" s="1"/>
    </row>
    <row r="95" spans="1:10" x14ac:dyDescent="0.25">
      <c r="A95" s="1"/>
      <c r="B95" s="67" t="s">
        <v>67</v>
      </c>
      <c r="C95" s="68" t="s">
        <v>68</v>
      </c>
      <c r="D95" s="80"/>
      <c r="E95" s="80"/>
      <c r="F95" s="62"/>
      <c r="G95" s="62"/>
      <c r="H95" s="62"/>
      <c r="I95" s="1"/>
      <c r="J95" s="1"/>
    </row>
    <row r="96" spans="1:10" x14ac:dyDescent="0.25">
      <c r="A96" s="1"/>
      <c r="B96" s="69" t="s">
        <v>69</v>
      </c>
      <c r="C96" s="68" t="s">
        <v>68</v>
      </c>
      <c r="D96" s="80"/>
      <c r="E96" s="80"/>
      <c r="F96" s="62"/>
      <c r="G96" s="62"/>
      <c r="H96" s="62"/>
      <c r="I96" s="1"/>
      <c r="J96" s="1"/>
    </row>
    <row r="97" spans="1:10" x14ac:dyDescent="0.25">
      <c r="A97" s="1"/>
      <c r="B97" s="70" t="s">
        <v>45</v>
      </c>
      <c r="C97" s="68" t="s">
        <v>70</v>
      </c>
      <c r="D97" s="80"/>
      <c r="E97" s="80"/>
      <c r="F97" s="62"/>
      <c r="G97" s="62"/>
      <c r="H97" s="62"/>
      <c r="I97" s="1"/>
      <c r="J97" s="1"/>
    </row>
    <row r="98" spans="1:10" x14ac:dyDescent="0.25">
      <c r="A98" s="1"/>
      <c r="B98" s="70" t="s">
        <v>71</v>
      </c>
      <c r="C98" s="68" t="s">
        <v>70</v>
      </c>
      <c r="D98" s="80"/>
      <c r="E98" s="80"/>
      <c r="F98" s="62"/>
      <c r="G98" s="62"/>
      <c r="H98" s="62"/>
      <c r="I98" s="1"/>
      <c r="J98" s="1"/>
    </row>
    <row r="99" spans="1:10" x14ac:dyDescent="0.25">
      <c r="A99" s="1"/>
      <c r="B99" s="67" t="s">
        <v>50</v>
      </c>
      <c r="C99" s="68" t="s">
        <v>70</v>
      </c>
      <c r="D99" s="86"/>
      <c r="E99" s="86"/>
      <c r="F99" s="62"/>
      <c r="G99" s="62"/>
      <c r="H99" s="62"/>
      <c r="I99" s="1"/>
      <c r="J99" s="1"/>
    </row>
    <row r="100" spans="1:10" ht="15.75" thickBot="1" x14ac:dyDescent="0.3">
      <c r="A100" s="1"/>
      <c r="B100" s="71" t="s">
        <v>16</v>
      </c>
      <c r="C100" s="72"/>
      <c r="D100" s="81">
        <f>SUM(D95:D99)</f>
        <v>0</v>
      </c>
      <c r="E100" s="83">
        <f>SUM(E95:E99)</f>
        <v>0</v>
      </c>
      <c r="F100" s="73">
        <v>0</v>
      </c>
      <c r="G100" s="73">
        <f>D100-E100</f>
        <v>0</v>
      </c>
      <c r="H100" s="73"/>
      <c r="I100" s="1"/>
      <c r="J100" s="1"/>
    </row>
    <row r="101" spans="1:10" s="1" customFormat="1" x14ac:dyDescent="0.25">
      <c r="E101" s="62"/>
      <c r="F101" s="60"/>
    </row>
    <row r="102" spans="1:10" ht="15.75" thickBot="1" x14ac:dyDescent="0.3">
      <c r="A102" s="1"/>
      <c r="B102" s="74" t="s">
        <v>72</v>
      </c>
      <c r="C102" s="74"/>
      <c r="D102" s="75">
        <f>D80+D90+D100</f>
        <v>0</v>
      </c>
      <c r="E102" s="75">
        <f>E80+E90+E100</f>
        <v>0</v>
      </c>
      <c r="F102" s="75">
        <f>F80+F90+F100</f>
        <v>412750871.39848429</v>
      </c>
      <c r="G102" s="75">
        <f>G80+G90+G100</f>
        <v>-412750871.39848429</v>
      </c>
      <c r="H102" s="75">
        <f>H80+H90+H100</f>
        <v>0</v>
      </c>
      <c r="I102" s="1"/>
      <c r="J102" s="1"/>
    </row>
    <row r="103" spans="1:10" s="1" customFormat="1" x14ac:dyDescent="0.25">
      <c r="F103" s="60"/>
    </row>
    <row r="104" spans="1:10" x14ac:dyDescent="0.25">
      <c r="A104" s="1"/>
      <c r="B104" s="1" t="s">
        <v>19</v>
      </c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19" t="s">
        <v>60</v>
      </c>
      <c r="C105" s="119"/>
      <c r="D105" s="119"/>
      <c r="E105" s="119"/>
      <c r="F105" s="119"/>
      <c r="G105" s="119"/>
      <c r="H105" s="119"/>
      <c r="I105" s="1"/>
      <c r="J105" s="1"/>
    </row>
    <row r="106" spans="1:10" x14ac:dyDescent="0.25">
      <c r="A106" s="1"/>
      <c r="B106" s="64" t="s">
        <v>61</v>
      </c>
      <c r="C106" s="64" t="s">
        <v>62</v>
      </c>
      <c r="D106" s="65" t="s">
        <v>63</v>
      </c>
      <c r="E106" s="64" t="s">
        <v>64</v>
      </c>
      <c r="F106" s="64" t="s">
        <v>65</v>
      </c>
      <c r="G106" s="66" t="s">
        <v>77</v>
      </c>
      <c r="H106" s="64" t="s">
        <v>66</v>
      </c>
      <c r="I106" s="1"/>
      <c r="J106" s="1"/>
    </row>
    <row r="107" spans="1:10" x14ac:dyDescent="0.25">
      <c r="A107" s="1"/>
      <c r="B107" s="67" t="s">
        <v>67</v>
      </c>
      <c r="C107" s="68" t="s">
        <v>68</v>
      </c>
      <c r="D107" s="86"/>
      <c r="E107" s="86"/>
      <c r="F107" s="62"/>
      <c r="G107" s="62"/>
      <c r="H107" s="62"/>
      <c r="I107" s="1"/>
      <c r="J107" s="1"/>
    </row>
    <row r="108" spans="1:10" x14ac:dyDescent="0.25">
      <c r="A108" s="1"/>
      <c r="B108" s="69" t="s">
        <v>69</v>
      </c>
      <c r="C108" s="68" t="s">
        <v>68</v>
      </c>
      <c r="D108" s="86"/>
      <c r="E108" s="86"/>
      <c r="F108" s="62"/>
      <c r="G108" s="62"/>
      <c r="H108" s="62"/>
      <c r="I108" s="1"/>
      <c r="J108" s="1"/>
    </row>
    <row r="109" spans="1:10" x14ac:dyDescent="0.25">
      <c r="A109" s="1"/>
      <c r="B109" s="70" t="s">
        <v>45</v>
      </c>
      <c r="C109" s="68" t="s">
        <v>70</v>
      </c>
      <c r="D109" s="86"/>
      <c r="E109" s="86"/>
      <c r="F109" s="62"/>
      <c r="G109" s="62"/>
      <c r="H109" s="62"/>
      <c r="I109" s="1"/>
      <c r="J109" s="1"/>
    </row>
    <row r="110" spans="1:10" x14ac:dyDescent="0.25">
      <c r="A110" s="1"/>
      <c r="B110" s="70" t="s">
        <v>71</v>
      </c>
      <c r="C110" s="68" t="s">
        <v>70</v>
      </c>
      <c r="D110" s="86"/>
      <c r="E110" s="86"/>
      <c r="F110" s="62"/>
      <c r="G110" s="62"/>
      <c r="H110" s="62"/>
      <c r="I110" s="1"/>
      <c r="J110" s="1"/>
    </row>
    <row r="111" spans="1:10" x14ac:dyDescent="0.25">
      <c r="A111" s="1"/>
      <c r="B111" s="67" t="s">
        <v>50</v>
      </c>
      <c r="C111" s="68" t="s">
        <v>70</v>
      </c>
      <c r="D111" s="86"/>
      <c r="E111" s="86"/>
      <c r="F111" s="62"/>
      <c r="G111" s="62"/>
      <c r="H111" s="62"/>
      <c r="I111" s="1"/>
      <c r="J111" s="1"/>
    </row>
    <row r="112" spans="1:10" ht="15.75" thickBot="1" x14ac:dyDescent="0.3">
      <c r="A112" s="1"/>
      <c r="B112" s="71" t="s">
        <v>16</v>
      </c>
      <c r="C112" s="72"/>
      <c r="D112" s="73">
        <f>SUM(D107:D111)</f>
        <v>0</v>
      </c>
      <c r="E112" s="73">
        <f>SUM(E107:E111)</f>
        <v>0</v>
      </c>
      <c r="F112" s="73">
        <v>0</v>
      </c>
      <c r="G112" s="73">
        <f>E112-F112</f>
        <v>0</v>
      </c>
      <c r="H112" s="73">
        <v>0</v>
      </c>
      <c r="I112" s="1" t="s">
        <v>76</v>
      </c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s="61" customFormat="1" ht="15.75" thickBot="1" x14ac:dyDescent="0.3">
      <c r="A114" s="77"/>
      <c r="B114" s="74" t="s">
        <v>73</v>
      </c>
      <c r="C114" s="74"/>
      <c r="D114" s="75">
        <f>D102+D112</f>
        <v>0</v>
      </c>
      <c r="E114" s="75">
        <f>E102+E112</f>
        <v>0</v>
      </c>
      <c r="F114" s="75">
        <f>F102+F112</f>
        <v>412750871.39848429</v>
      </c>
      <c r="G114" s="75">
        <f>E114-F114</f>
        <v>-412750871.39848429</v>
      </c>
      <c r="H114" s="75">
        <f>H102+H112</f>
        <v>0</v>
      </c>
      <c r="I114" s="77"/>
      <c r="J114" s="77"/>
    </row>
    <row r="115" spans="1:10" x14ac:dyDescent="0.25">
      <c r="A115" s="1"/>
      <c r="B115" s="1"/>
      <c r="C115" s="1"/>
      <c r="D115" s="1"/>
      <c r="E115" s="1"/>
      <c r="F115" s="78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F117" s="8"/>
    </row>
  </sheetData>
  <mergeCells count="6">
    <mergeCell ref="B10:S10"/>
    <mergeCell ref="B58:J58"/>
    <mergeCell ref="B105:H105"/>
    <mergeCell ref="B93:H93"/>
    <mergeCell ref="B83:H83"/>
    <mergeCell ref="B73:H73"/>
  </mergeCells>
  <pageMargins left="0.7" right="0.7" top="0.75" bottom="0.75" header="0.3" footer="0.3"/>
  <pageSetup paperSize="9" scale="80" orientation="landscape" r:id="rId1"/>
  <rowBreaks count="1" manualBreakCount="1">
    <brk id="10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P47"/>
  <sheetViews>
    <sheetView topLeftCell="B1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4.140625" bestFit="1" customWidth="1"/>
    <col min="13" max="13" width="18.5703125" bestFit="1" customWidth="1"/>
    <col min="14" max="14" width="14.28515625" bestFit="1" customWidth="1"/>
  </cols>
  <sheetData>
    <row r="1" spans="1:14" s="63" customFormat="1" x14ac:dyDescent="0.25">
      <c r="A1" s="63" t="s">
        <v>82</v>
      </c>
      <c r="B1" s="63" t="s">
        <v>83</v>
      </c>
      <c r="C1" s="92" t="s">
        <v>5</v>
      </c>
      <c r="D1" s="92" t="s">
        <v>95</v>
      </c>
      <c r="E1" s="92"/>
      <c r="F1" s="92"/>
      <c r="G1" s="92"/>
      <c r="H1" s="92"/>
      <c r="I1" s="92"/>
      <c r="J1" s="92"/>
      <c r="K1" s="92"/>
    </row>
    <row r="2" spans="1:14" ht="15.75" thickBot="1" x14ac:dyDescent="0.3">
      <c r="A2" t="s">
        <v>84</v>
      </c>
      <c r="B2" s="14" t="s">
        <v>85</v>
      </c>
      <c r="C2" s="14" t="s">
        <v>98</v>
      </c>
    </row>
    <row r="3" spans="1:14" s="1" customFormat="1" x14ac:dyDescent="0.25">
      <c r="A3" s="1" t="s">
        <v>86</v>
      </c>
      <c r="B3" s="93" t="s">
        <v>5</v>
      </c>
      <c r="C3" s="94" t="s">
        <v>87</v>
      </c>
      <c r="D3" s="94" t="s">
        <v>88</v>
      </c>
      <c r="E3" s="94" t="s">
        <v>40</v>
      </c>
      <c r="F3" s="94" t="s">
        <v>89</v>
      </c>
      <c r="G3" s="94" t="s">
        <v>90</v>
      </c>
      <c r="H3" s="94" t="s">
        <v>91</v>
      </c>
      <c r="I3" s="94" t="s">
        <v>43</v>
      </c>
      <c r="J3" s="94" t="s">
        <v>92</v>
      </c>
      <c r="K3" s="95" t="s">
        <v>93</v>
      </c>
      <c r="L3" s="56"/>
      <c r="M3" s="55"/>
      <c r="N3" s="50"/>
    </row>
    <row r="4" spans="1:14" s="1" customFormat="1" x14ac:dyDescent="0.25">
      <c r="A4" s="1" t="s">
        <v>94</v>
      </c>
      <c r="B4" s="96">
        <v>0</v>
      </c>
      <c r="C4" s="97">
        <v>0</v>
      </c>
      <c r="D4" s="97">
        <v>0</v>
      </c>
      <c r="E4" s="97">
        <v>0</v>
      </c>
      <c r="F4" s="97">
        <v>0</v>
      </c>
      <c r="G4" s="97">
        <v>0</v>
      </c>
      <c r="H4" s="97">
        <v>0</v>
      </c>
      <c r="I4" s="97">
        <v>0</v>
      </c>
      <c r="J4" s="97">
        <v>0</v>
      </c>
      <c r="K4" s="97">
        <v>0</v>
      </c>
      <c r="L4" s="97">
        <v>0</v>
      </c>
      <c r="M4" s="57"/>
      <c r="N4" s="58"/>
    </row>
    <row r="5" spans="1:14" s="1" customFormat="1" x14ac:dyDescent="0.25">
      <c r="B5" s="96">
        <v>1</v>
      </c>
      <c r="C5" s="97">
        <v>0</v>
      </c>
      <c r="D5" s="97">
        <v>0</v>
      </c>
      <c r="E5" s="97">
        <v>0</v>
      </c>
      <c r="F5" s="97">
        <v>0</v>
      </c>
      <c r="G5" s="97">
        <v>0</v>
      </c>
      <c r="H5" s="97">
        <v>0</v>
      </c>
      <c r="I5" s="97">
        <v>0</v>
      </c>
      <c r="J5" s="97">
        <v>0</v>
      </c>
      <c r="K5" s="97">
        <v>0</v>
      </c>
      <c r="L5" s="97">
        <v>0</v>
      </c>
      <c r="M5" s="57"/>
      <c r="N5" s="58"/>
    </row>
    <row r="6" spans="1:14" s="1" customFormat="1" x14ac:dyDescent="0.25">
      <c r="B6" s="98">
        <v>2</v>
      </c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57"/>
      <c r="N6" s="58"/>
    </row>
    <row r="7" spans="1:14" s="1" customFormat="1" x14ac:dyDescent="0.25">
      <c r="B7" s="98">
        <v>3</v>
      </c>
      <c r="C7" s="97">
        <v>0</v>
      </c>
      <c r="D7" s="97">
        <v>0</v>
      </c>
      <c r="E7" s="97">
        <v>0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7">
        <v>0</v>
      </c>
      <c r="L7" s="97">
        <v>0</v>
      </c>
      <c r="M7" s="57"/>
      <c r="N7" s="58"/>
    </row>
    <row r="8" spans="1:14" s="1" customFormat="1" x14ac:dyDescent="0.25">
      <c r="B8" s="98">
        <v>4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  <c r="J8" s="97">
        <v>0</v>
      </c>
      <c r="K8" s="97">
        <v>0</v>
      </c>
      <c r="L8" s="97">
        <v>0</v>
      </c>
      <c r="M8" s="57"/>
      <c r="N8" s="58"/>
    </row>
    <row r="9" spans="1:14" s="1" customFormat="1" x14ac:dyDescent="0.25">
      <c r="B9" s="98">
        <v>5</v>
      </c>
      <c r="C9" s="97">
        <v>0</v>
      </c>
      <c r="D9" s="97">
        <v>0</v>
      </c>
      <c r="E9" s="97">
        <v>0</v>
      </c>
      <c r="F9" s="97">
        <v>0</v>
      </c>
      <c r="G9" s="97">
        <v>0</v>
      </c>
      <c r="H9" s="97">
        <v>0</v>
      </c>
      <c r="I9" s="97">
        <v>0</v>
      </c>
      <c r="J9" s="97">
        <v>0</v>
      </c>
      <c r="K9" s="97">
        <v>0</v>
      </c>
      <c r="L9" s="97">
        <v>0</v>
      </c>
      <c r="M9" s="57"/>
      <c r="N9" s="58"/>
    </row>
    <row r="10" spans="1:14" s="1" customFormat="1" x14ac:dyDescent="0.25">
      <c r="B10" s="98">
        <v>6</v>
      </c>
      <c r="C10" s="97">
        <v>0</v>
      </c>
      <c r="D10" s="97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97">
        <v>0</v>
      </c>
      <c r="L10" s="97">
        <v>0</v>
      </c>
      <c r="M10" s="57"/>
      <c r="N10" s="58"/>
    </row>
    <row r="11" spans="1:14" s="1" customFormat="1" x14ac:dyDescent="0.25">
      <c r="B11" s="98">
        <v>7</v>
      </c>
      <c r="C11" s="97">
        <v>0</v>
      </c>
      <c r="D11" s="97">
        <v>0</v>
      </c>
      <c r="E11" s="97">
        <v>0</v>
      </c>
      <c r="F11" s="97">
        <v>0</v>
      </c>
      <c r="G11" s="97">
        <v>0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59"/>
      <c r="N11" s="59"/>
    </row>
    <row r="12" spans="1:14" s="1" customFormat="1" x14ac:dyDescent="0.25">
      <c r="B12" s="98">
        <v>8</v>
      </c>
      <c r="C12" s="97">
        <v>0</v>
      </c>
      <c r="D12" s="97">
        <v>0</v>
      </c>
      <c r="E12" s="97">
        <v>0</v>
      </c>
      <c r="F12" s="97">
        <v>0</v>
      </c>
      <c r="G12" s="97">
        <v>0</v>
      </c>
      <c r="H12" s="97">
        <v>0</v>
      </c>
      <c r="I12" s="97">
        <v>0</v>
      </c>
      <c r="J12" s="97">
        <v>0</v>
      </c>
      <c r="K12" s="97">
        <v>0</v>
      </c>
      <c r="L12" s="97">
        <v>0</v>
      </c>
    </row>
    <row r="13" spans="1:14" s="1" customFormat="1" x14ac:dyDescent="0.25">
      <c r="B13" s="98">
        <v>9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97">
        <v>0</v>
      </c>
    </row>
    <row r="14" spans="1:14" s="1" customFormat="1" x14ac:dyDescent="0.25">
      <c r="B14" s="98">
        <v>10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</row>
    <row r="15" spans="1:14" s="1" customFormat="1" x14ac:dyDescent="0.25">
      <c r="B15" s="98">
        <v>11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 s="97">
        <v>0</v>
      </c>
      <c r="I15" s="97">
        <v>0</v>
      </c>
      <c r="J15" s="97">
        <v>0</v>
      </c>
      <c r="K15" s="97">
        <v>0</v>
      </c>
      <c r="L15" s="97">
        <v>0</v>
      </c>
    </row>
    <row r="16" spans="1:14" s="1" customFormat="1" x14ac:dyDescent="0.25">
      <c r="B16" s="98">
        <v>12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0</v>
      </c>
      <c r="K16" s="97">
        <v>0</v>
      </c>
      <c r="L16" s="97">
        <v>0</v>
      </c>
    </row>
    <row r="17" spans="2:16" s="1" customFormat="1" x14ac:dyDescent="0.25">
      <c r="B17" s="98">
        <v>13</v>
      </c>
      <c r="C17" s="97">
        <v>0</v>
      </c>
      <c r="D17" s="97">
        <v>0</v>
      </c>
      <c r="E17" s="97">
        <v>0</v>
      </c>
      <c r="F17" s="97">
        <v>0</v>
      </c>
      <c r="G17" s="97">
        <v>0</v>
      </c>
      <c r="H17" s="97">
        <v>0</v>
      </c>
      <c r="I17" s="97">
        <v>0</v>
      </c>
      <c r="J17" s="97">
        <v>0</v>
      </c>
      <c r="K17" s="97">
        <v>0</v>
      </c>
      <c r="L17" s="97">
        <v>0</v>
      </c>
    </row>
    <row r="18" spans="2:16" s="1" customFormat="1" x14ac:dyDescent="0.25">
      <c r="B18" s="98">
        <v>14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 s="97">
        <v>0</v>
      </c>
      <c r="I18" s="97">
        <v>0</v>
      </c>
      <c r="J18" s="97">
        <v>0</v>
      </c>
      <c r="K18" s="97">
        <v>0</v>
      </c>
      <c r="L18" s="97">
        <v>0</v>
      </c>
    </row>
    <row r="19" spans="2:16" s="1" customFormat="1" x14ac:dyDescent="0.25">
      <c r="B19" s="98">
        <v>15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 s="97">
        <v>0</v>
      </c>
      <c r="I19" s="97">
        <v>0</v>
      </c>
      <c r="J19" s="97">
        <v>0</v>
      </c>
      <c r="K19" s="97">
        <v>0</v>
      </c>
      <c r="L19" s="97">
        <v>0</v>
      </c>
    </row>
    <row r="20" spans="2:16" s="1" customFormat="1" x14ac:dyDescent="0.25">
      <c r="B20" s="98">
        <v>16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</row>
    <row r="21" spans="2:16" s="1" customFormat="1" x14ac:dyDescent="0.25">
      <c r="B21" s="98">
        <v>17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</row>
    <row r="22" spans="2:16" s="1" customFormat="1" x14ac:dyDescent="0.25">
      <c r="B22" s="98">
        <v>18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</row>
    <row r="23" spans="2:16" s="1" customFormat="1" x14ac:dyDescent="0.25">
      <c r="B23" s="98">
        <v>19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</row>
    <row r="24" spans="2:16" s="1" customFormat="1" x14ac:dyDescent="0.25">
      <c r="B24" s="98">
        <v>20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</row>
    <row r="25" spans="2:16" x14ac:dyDescent="0.25">
      <c r="B25" s="98">
        <v>21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1"/>
      <c r="N25" s="1"/>
      <c r="O25" s="1"/>
      <c r="P25" s="1"/>
    </row>
    <row r="26" spans="2:16" x14ac:dyDescent="0.25">
      <c r="B26" s="98">
        <v>22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97">
        <v>0</v>
      </c>
      <c r="L26" s="97">
        <v>0</v>
      </c>
      <c r="M26" s="1"/>
      <c r="N26" s="1"/>
      <c r="O26" s="1"/>
      <c r="P26" s="1"/>
    </row>
    <row r="27" spans="2:16" x14ac:dyDescent="0.25">
      <c r="B27" s="96">
        <v>23</v>
      </c>
      <c r="C27" s="97">
        <v>0</v>
      </c>
      <c r="D27" s="97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1"/>
      <c r="N27" s="1"/>
      <c r="O27" s="1"/>
      <c r="P27" s="1"/>
    </row>
    <row r="28" spans="2:16" x14ac:dyDescent="0.25">
      <c r="B28" s="96">
        <v>24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1"/>
      <c r="N28" s="1"/>
      <c r="O28" s="1"/>
      <c r="P28" s="1"/>
    </row>
    <row r="29" spans="2:16" x14ac:dyDescent="0.25">
      <c r="B29" s="98">
        <v>25</v>
      </c>
      <c r="C29" s="97">
        <v>0</v>
      </c>
      <c r="D29" s="97">
        <v>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</row>
    <row r="30" spans="2:16" ht="15.75" thickBot="1" x14ac:dyDescent="0.3">
      <c r="C30" s="34">
        <f>SUM(C4:C29)</f>
        <v>0</v>
      </c>
      <c r="D30" s="34">
        <f t="shared" ref="D30:K30" si="0">SUM(D4:D29)</f>
        <v>0</v>
      </c>
      <c r="E30" s="34">
        <f t="shared" si="0"/>
        <v>0</v>
      </c>
      <c r="F30" s="34">
        <f t="shared" si="0"/>
        <v>0</v>
      </c>
      <c r="G30" s="34">
        <f t="shared" si="0"/>
        <v>0</v>
      </c>
      <c r="H30" s="34">
        <f t="shared" si="0"/>
        <v>0</v>
      </c>
      <c r="I30" s="34">
        <f t="shared" si="0"/>
        <v>0</v>
      </c>
      <c r="J30" s="34">
        <f t="shared" si="0"/>
        <v>0</v>
      </c>
      <c r="K30" s="34">
        <f t="shared" si="0"/>
        <v>0</v>
      </c>
    </row>
    <row r="31" spans="2:16" ht="15.75" thickBot="1" x14ac:dyDescent="0.3">
      <c r="B31" s="51"/>
      <c r="C31" s="51"/>
      <c r="D31" s="51"/>
      <c r="E31" s="47"/>
      <c r="F31" s="47"/>
      <c r="G31" s="47"/>
      <c r="H31" s="47"/>
      <c r="I31" s="47"/>
      <c r="J31" s="47"/>
      <c r="K31" s="99"/>
    </row>
    <row r="32" spans="2:16" x14ac:dyDescent="0.25">
      <c r="B32" s="51"/>
      <c r="C32" s="51"/>
      <c r="D32" s="51"/>
      <c r="E32" s="47"/>
      <c r="F32" s="47"/>
      <c r="G32" s="47"/>
      <c r="H32" s="47"/>
      <c r="I32" s="47"/>
      <c r="J32" s="47"/>
    </row>
    <row r="33" spans="1:10" x14ac:dyDescent="0.25">
      <c r="B33" s="51"/>
      <c r="C33" s="51"/>
      <c r="D33" s="51"/>
      <c r="E33" s="47"/>
      <c r="F33" s="47"/>
      <c r="G33" s="47"/>
      <c r="H33" s="47"/>
      <c r="I33" s="47"/>
      <c r="J33" s="47"/>
    </row>
    <row r="34" spans="1:10" x14ac:dyDescent="0.25">
      <c r="B34" s="51"/>
      <c r="C34" s="51"/>
      <c r="D34" s="51"/>
      <c r="E34" s="47"/>
      <c r="F34" s="47"/>
      <c r="G34" s="47"/>
      <c r="H34" s="47"/>
      <c r="I34" s="47"/>
      <c r="J34" s="47"/>
    </row>
    <row r="35" spans="1:10" x14ac:dyDescent="0.25">
      <c r="B35" s="51"/>
      <c r="C35" s="51"/>
      <c r="D35" s="51"/>
      <c r="E35" s="47"/>
      <c r="F35" s="47"/>
      <c r="G35" s="47"/>
      <c r="H35" s="47"/>
      <c r="I35" s="47"/>
      <c r="J35" s="47"/>
    </row>
    <row r="36" spans="1:10" x14ac:dyDescent="0.25">
      <c r="B36" s="51"/>
      <c r="C36" s="51"/>
      <c r="D36" s="51"/>
      <c r="E36" s="47"/>
      <c r="F36" s="47"/>
      <c r="G36" s="47"/>
      <c r="H36" s="47"/>
      <c r="I36" s="47"/>
      <c r="J36" s="47"/>
    </row>
    <row r="37" spans="1:10" x14ac:dyDescent="0.25">
      <c r="B37" s="51"/>
      <c r="C37" s="51"/>
      <c r="D37" s="51"/>
      <c r="E37" s="51"/>
      <c r="F37" s="52"/>
      <c r="G37" s="52"/>
      <c r="H37" s="53"/>
      <c r="I37" s="53"/>
      <c r="J37" s="47"/>
    </row>
    <row r="38" spans="1:10" x14ac:dyDescent="0.25">
      <c r="B38" s="51"/>
      <c r="C38" s="51"/>
      <c r="D38" s="51"/>
      <c r="E38" s="51"/>
      <c r="F38" s="51"/>
      <c r="G38" s="51"/>
      <c r="H38" s="54"/>
      <c r="I38" s="54"/>
      <c r="J38" s="47"/>
    </row>
    <row r="39" spans="1:10" s="1" customFormat="1" x14ac:dyDescent="0.25">
      <c r="A39" s="100"/>
      <c r="B39" s="51"/>
      <c r="C39" s="51"/>
      <c r="D39" s="51"/>
      <c r="E39" s="51"/>
      <c r="F39" s="51"/>
      <c r="G39" s="51"/>
      <c r="H39" s="54"/>
      <c r="I39" s="54"/>
      <c r="J39" s="47"/>
    </row>
    <row r="40" spans="1:10" x14ac:dyDescent="0.25">
      <c r="B40" s="51"/>
      <c r="C40" s="51"/>
      <c r="D40" s="51"/>
      <c r="E40" s="51"/>
      <c r="F40" s="51"/>
      <c r="G40" s="51"/>
      <c r="H40" s="54"/>
      <c r="I40" s="54"/>
      <c r="J40" s="47"/>
    </row>
    <row r="41" spans="1:10" x14ac:dyDescent="0.25">
      <c r="B41" s="51"/>
      <c r="C41" s="51"/>
      <c r="D41" s="51"/>
      <c r="E41" s="51"/>
      <c r="F41" s="51"/>
      <c r="G41" s="51"/>
      <c r="H41" s="54"/>
      <c r="I41" s="54"/>
      <c r="J41" s="47"/>
    </row>
    <row r="42" spans="1:10" x14ac:dyDescent="0.25">
      <c r="B42" s="51"/>
      <c r="C42" s="51"/>
      <c r="D42" s="51"/>
      <c r="E42" s="51"/>
      <c r="F42" s="51"/>
      <c r="G42" s="51"/>
      <c r="H42" s="54"/>
      <c r="I42" s="54"/>
      <c r="J42" s="47"/>
    </row>
    <row r="43" spans="1:10" x14ac:dyDescent="0.25">
      <c r="B43" s="51"/>
      <c r="C43" s="51"/>
      <c r="D43" s="51"/>
      <c r="E43" s="51"/>
      <c r="F43" s="51"/>
      <c r="G43" s="51"/>
      <c r="H43" s="54"/>
      <c r="I43" s="54"/>
      <c r="J43" s="47"/>
    </row>
    <row r="44" spans="1:10" x14ac:dyDescent="0.25">
      <c r="B44" s="51"/>
      <c r="C44" s="51"/>
      <c r="D44" s="51"/>
      <c r="E44" s="51"/>
      <c r="F44" s="51"/>
      <c r="G44" s="51"/>
      <c r="H44" s="54"/>
      <c r="I44" s="54"/>
      <c r="J44" s="47"/>
    </row>
    <row r="45" spans="1:10" x14ac:dyDescent="0.25">
      <c r="B45" s="51"/>
      <c r="C45" s="51"/>
      <c r="D45" s="51"/>
      <c r="E45" s="51"/>
      <c r="F45" s="51"/>
      <c r="G45" s="51"/>
      <c r="H45" s="54"/>
      <c r="I45" s="54"/>
      <c r="J45" s="47"/>
    </row>
    <row r="46" spans="1:10" x14ac:dyDescent="0.25">
      <c r="B46" s="47"/>
      <c r="C46" s="47"/>
      <c r="D46" s="47"/>
      <c r="E46" s="47"/>
      <c r="F46" s="47"/>
      <c r="G46" s="47"/>
      <c r="H46" s="47"/>
      <c r="I46" s="47"/>
      <c r="J46" s="47"/>
    </row>
    <row r="47" spans="1:10" x14ac:dyDescent="0.25">
      <c r="B47" s="47"/>
      <c r="C47" s="47"/>
      <c r="D47" s="47"/>
      <c r="E47" s="47"/>
      <c r="F47" s="47"/>
      <c r="G47" s="47"/>
      <c r="H47" s="47"/>
      <c r="I47" s="47"/>
      <c r="J47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Q57"/>
  <sheetViews>
    <sheetView workbookViewId="0">
      <selection activeCell="C9" sqref="C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63" customFormat="1" x14ac:dyDescent="0.25">
      <c r="A1" s="63" t="s">
        <v>82</v>
      </c>
      <c r="B1" s="63" t="s">
        <v>83</v>
      </c>
      <c r="C1" s="92" t="s">
        <v>5</v>
      </c>
      <c r="D1" s="92" t="s">
        <v>95</v>
      </c>
      <c r="E1" s="92"/>
      <c r="F1" s="92"/>
      <c r="G1" s="92"/>
      <c r="H1" s="92"/>
      <c r="I1" s="92"/>
      <c r="J1" s="92"/>
      <c r="K1" s="92"/>
    </row>
    <row r="2" spans="1:17" ht="15.75" thickBot="1" x14ac:dyDescent="0.3">
      <c r="A2" t="s">
        <v>84</v>
      </c>
      <c r="B2" s="14" t="s">
        <v>85</v>
      </c>
      <c r="C2" t="s">
        <v>99</v>
      </c>
    </row>
    <row r="3" spans="1:17" x14ac:dyDescent="0.25">
      <c r="A3" t="s">
        <v>96</v>
      </c>
      <c r="B3" s="10" t="s">
        <v>5</v>
      </c>
      <c r="C3" s="12" t="s">
        <v>87</v>
      </c>
      <c r="D3" s="12" t="s">
        <v>88</v>
      </c>
      <c r="E3" s="12" t="s">
        <v>40</v>
      </c>
      <c r="F3" s="12" t="s">
        <v>89</v>
      </c>
      <c r="G3" s="12" t="s">
        <v>90</v>
      </c>
      <c r="H3" s="12" t="s">
        <v>91</v>
      </c>
      <c r="I3" s="12" t="s">
        <v>43</v>
      </c>
      <c r="J3" s="12" t="s">
        <v>92</v>
      </c>
      <c r="K3" s="13" t="s">
        <v>93</v>
      </c>
      <c r="L3" s="56"/>
      <c r="M3" s="56"/>
      <c r="N3" s="55"/>
      <c r="O3" s="50"/>
      <c r="P3" s="1"/>
      <c r="Q3" s="1"/>
    </row>
    <row r="4" spans="1:17" x14ac:dyDescent="0.25">
      <c r="A4" t="s">
        <v>94</v>
      </c>
      <c r="B4" s="11">
        <v>0</v>
      </c>
      <c r="C4" s="101">
        <v>0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58"/>
      <c r="N4" s="57"/>
      <c r="O4" s="58"/>
      <c r="P4" s="1"/>
      <c r="Q4" s="1"/>
    </row>
    <row r="5" spans="1:17" x14ac:dyDescent="0.25">
      <c r="B5" s="11">
        <v>1</v>
      </c>
      <c r="C5" s="101">
        <v>0</v>
      </c>
      <c r="D5" s="101">
        <v>0</v>
      </c>
      <c r="E5" s="101">
        <v>0</v>
      </c>
      <c r="F5" s="101">
        <v>0</v>
      </c>
      <c r="G5" s="101">
        <v>0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58"/>
      <c r="N5" s="57"/>
      <c r="O5" s="58"/>
      <c r="P5" s="1"/>
      <c r="Q5" s="1"/>
    </row>
    <row r="6" spans="1:17" x14ac:dyDescent="0.25">
      <c r="B6" s="7">
        <v>2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58"/>
      <c r="N6" s="57"/>
      <c r="O6" s="58"/>
      <c r="P6" s="1"/>
      <c r="Q6" s="1"/>
    </row>
    <row r="7" spans="1:17" x14ac:dyDescent="0.25">
      <c r="B7" s="7">
        <v>3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58"/>
      <c r="N7" s="57"/>
      <c r="O7" s="58"/>
      <c r="P7" s="1"/>
      <c r="Q7" s="1"/>
    </row>
    <row r="8" spans="1:17" x14ac:dyDescent="0.25">
      <c r="B8" s="7">
        <v>4</v>
      </c>
      <c r="C8" s="101">
        <v>0</v>
      </c>
      <c r="D8" s="101">
        <v>0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58"/>
      <c r="N8" s="57"/>
      <c r="O8" s="58"/>
      <c r="P8" s="1"/>
      <c r="Q8" s="1"/>
    </row>
    <row r="9" spans="1:17" x14ac:dyDescent="0.25">
      <c r="B9" s="7">
        <v>5</v>
      </c>
      <c r="C9" s="101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58"/>
      <c r="N9" s="57"/>
      <c r="O9" s="58"/>
      <c r="P9" s="1"/>
      <c r="Q9" s="1"/>
    </row>
    <row r="10" spans="1:17" x14ac:dyDescent="0.25">
      <c r="B10" s="7">
        <v>6</v>
      </c>
      <c r="C10" s="101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58"/>
      <c r="N10" s="57"/>
      <c r="O10" s="58"/>
      <c r="P10" s="1"/>
      <c r="Q10" s="1"/>
    </row>
    <row r="11" spans="1:17" x14ac:dyDescent="0.25">
      <c r="B11" s="7">
        <v>7</v>
      </c>
      <c r="C11" s="101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59"/>
      <c r="N11" s="59"/>
      <c r="O11" s="59"/>
      <c r="P11" s="1"/>
      <c r="Q11" s="1"/>
    </row>
    <row r="12" spans="1:17" x14ac:dyDescent="0.25">
      <c r="B12" s="7">
        <v>8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"/>
      <c r="N12" s="1"/>
      <c r="O12" s="1"/>
      <c r="P12" s="1"/>
      <c r="Q12" s="1"/>
    </row>
    <row r="13" spans="1:17" x14ac:dyDescent="0.25">
      <c r="B13" s="7">
        <v>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"/>
      <c r="N13" s="1"/>
      <c r="O13" s="1"/>
      <c r="P13" s="1"/>
      <c r="Q13" s="1"/>
    </row>
    <row r="14" spans="1:17" x14ac:dyDescent="0.25">
      <c r="B14" s="7">
        <v>10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"/>
      <c r="N14" s="1"/>
      <c r="O14" s="1"/>
      <c r="P14" s="1"/>
      <c r="Q14" s="1"/>
    </row>
    <row r="15" spans="1:17" x14ac:dyDescent="0.25">
      <c r="B15" s="7">
        <v>11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"/>
      <c r="N15" s="1"/>
      <c r="O15" s="1"/>
      <c r="P15" s="1"/>
      <c r="Q15" s="1"/>
    </row>
    <row r="16" spans="1:17" x14ac:dyDescent="0.25">
      <c r="B16" s="7">
        <v>12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"/>
      <c r="N16" s="1"/>
      <c r="O16" s="1"/>
      <c r="P16" s="1"/>
      <c r="Q16" s="1"/>
    </row>
    <row r="17" spans="2:17" x14ac:dyDescent="0.25">
      <c r="B17" s="7">
        <v>13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"/>
      <c r="N17" s="1"/>
      <c r="O17" s="1"/>
      <c r="P17" s="1"/>
      <c r="Q17" s="1"/>
    </row>
    <row r="18" spans="2:17" x14ac:dyDescent="0.25">
      <c r="B18" s="7">
        <v>14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"/>
      <c r="N18" s="1"/>
      <c r="O18" s="1"/>
      <c r="P18" s="1"/>
      <c r="Q18" s="1"/>
    </row>
    <row r="19" spans="2:17" x14ac:dyDescent="0.25">
      <c r="B19" s="7">
        <v>15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"/>
      <c r="N19" s="1"/>
      <c r="O19" s="1"/>
      <c r="P19" s="1"/>
      <c r="Q19" s="1"/>
    </row>
    <row r="20" spans="2:17" x14ac:dyDescent="0.25">
      <c r="B20" s="7">
        <v>16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"/>
      <c r="N20" s="1"/>
      <c r="O20" s="1"/>
      <c r="P20" s="1"/>
      <c r="Q20" s="1"/>
    </row>
    <row r="21" spans="2:17" x14ac:dyDescent="0.25">
      <c r="B21" s="7">
        <v>17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"/>
      <c r="N21" s="1"/>
      <c r="O21" s="1"/>
      <c r="P21" s="1"/>
      <c r="Q21" s="1"/>
    </row>
    <row r="22" spans="2:17" x14ac:dyDescent="0.25">
      <c r="B22" s="7">
        <v>18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"/>
      <c r="N22" s="1"/>
      <c r="O22" s="1"/>
      <c r="P22" s="1"/>
      <c r="Q22" s="1"/>
    </row>
    <row r="23" spans="2:17" x14ac:dyDescent="0.25">
      <c r="B23" s="7">
        <v>19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"/>
      <c r="N23" s="1"/>
      <c r="O23" s="1"/>
      <c r="P23" s="1"/>
      <c r="Q23" s="1"/>
    </row>
    <row r="24" spans="2:17" x14ac:dyDescent="0.25">
      <c r="B24" s="7">
        <v>20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"/>
      <c r="N24" s="1"/>
      <c r="O24" s="1"/>
      <c r="P24" s="1"/>
      <c r="Q24" s="1"/>
    </row>
    <row r="25" spans="2:17" x14ac:dyDescent="0.25">
      <c r="B25" s="7">
        <v>21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"/>
      <c r="N25" s="1"/>
      <c r="O25" s="1"/>
      <c r="P25" s="1"/>
      <c r="Q25" s="1"/>
    </row>
    <row r="26" spans="2:17" x14ac:dyDescent="0.25">
      <c r="B26" s="7">
        <v>22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"/>
      <c r="N26" s="1"/>
      <c r="O26" s="1"/>
      <c r="P26" s="1"/>
      <c r="Q26" s="1"/>
    </row>
    <row r="27" spans="2:17" x14ac:dyDescent="0.25">
      <c r="B27" s="7">
        <v>23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"/>
      <c r="N27" s="1"/>
      <c r="O27" s="1"/>
      <c r="P27" s="1"/>
      <c r="Q27" s="1"/>
    </row>
    <row r="28" spans="2:17" x14ac:dyDescent="0.25">
      <c r="B28" s="7">
        <v>24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"/>
      <c r="N28" s="1"/>
      <c r="O28" s="1"/>
      <c r="P28" s="1"/>
      <c r="Q28" s="1"/>
    </row>
    <row r="29" spans="2:17" x14ac:dyDescent="0.25">
      <c r="B29" s="7">
        <v>25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"/>
      <c r="N29" s="1"/>
      <c r="O29" s="1"/>
      <c r="P29" s="1"/>
      <c r="Q29" s="1"/>
    </row>
    <row r="30" spans="2:17" x14ac:dyDescent="0.25">
      <c r="B30" s="7"/>
      <c r="C30" s="102"/>
      <c r="D30" s="102"/>
      <c r="E30" s="102"/>
      <c r="F30" s="102"/>
      <c r="G30" s="102"/>
      <c r="H30" s="102"/>
      <c r="I30" s="102"/>
      <c r="J30" s="102"/>
      <c r="K30" s="102"/>
      <c r="L30" s="1"/>
      <c r="M30" s="1"/>
      <c r="N30" s="1"/>
      <c r="O30" s="1"/>
      <c r="P30" s="1"/>
      <c r="Q30" s="1"/>
    </row>
    <row r="31" spans="2:17" x14ac:dyDescent="0.25">
      <c r="B31" s="7"/>
      <c r="C31" s="102"/>
      <c r="D31" s="102"/>
      <c r="E31" s="102"/>
      <c r="F31" s="102"/>
      <c r="G31" s="102"/>
      <c r="H31" s="102"/>
      <c r="I31" s="102"/>
      <c r="J31" s="102"/>
      <c r="K31" s="102"/>
      <c r="L31" s="1"/>
      <c r="M31" s="1"/>
      <c r="N31" s="1"/>
      <c r="O31" s="1"/>
      <c r="P31" s="1"/>
      <c r="Q31" s="1"/>
    </row>
    <row r="32" spans="2:17" x14ac:dyDescent="0.25">
      <c r="B32" s="7"/>
      <c r="C32" s="102"/>
      <c r="D32" s="102"/>
      <c r="E32" s="102"/>
      <c r="F32" s="102"/>
      <c r="G32" s="102"/>
      <c r="H32" s="102"/>
      <c r="I32" s="102"/>
      <c r="J32" s="102"/>
      <c r="K32" s="102"/>
      <c r="L32" s="1"/>
      <c r="M32" s="1"/>
      <c r="N32" s="1"/>
      <c r="O32" s="1"/>
      <c r="P32" s="1"/>
      <c r="Q32" s="1"/>
    </row>
    <row r="33" spans="2:17" x14ac:dyDescent="0.25">
      <c r="B33" s="7"/>
      <c r="C33" s="102"/>
      <c r="D33" s="102"/>
      <c r="E33" s="102"/>
      <c r="F33" s="102"/>
      <c r="G33" s="102"/>
      <c r="H33" s="102"/>
      <c r="I33" s="102"/>
      <c r="J33" s="102"/>
      <c r="K33" s="102"/>
      <c r="L33" s="1"/>
      <c r="M33" s="1"/>
      <c r="N33" s="1"/>
      <c r="O33" s="1"/>
      <c r="P33" s="1"/>
      <c r="Q33" s="1"/>
    </row>
    <row r="34" spans="2:17" x14ac:dyDescent="0.25">
      <c r="B34" s="7"/>
      <c r="C34" s="102"/>
      <c r="D34" s="102"/>
      <c r="E34" s="102"/>
      <c r="F34" s="102"/>
      <c r="G34" s="102"/>
      <c r="H34" s="102"/>
      <c r="I34" s="102"/>
      <c r="J34" s="102"/>
      <c r="K34" s="102"/>
      <c r="L34" s="1"/>
      <c r="M34" s="1"/>
      <c r="N34" s="1"/>
      <c r="O34" s="1"/>
      <c r="P34" s="1"/>
      <c r="Q34" s="1"/>
    </row>
    <row r="35" spans="2:17" x14ac:dyDescent="0.25">
      <c r="B35" s="7"/>
      <c r="C35" s="102"/>
      <c r="D35" s="102"/>
      <c r="E35" s="102"/>
      <c r="F35" s="102"/>
      <c r="G35" s="102"/>
      <c r="H35" s="102"/>
      <c r="I35" s="102"/>
      <c r="J35" s="102"/>
      <c r="K35" s="102"/>
      <c r="L35" s="1"/>
      <c r="M35" s="1"/>
      <c r="N35" s="1"/>
      <c r="O35" s="1"/>
      <c r="P35" s="1"/>
      <c r="Q35" s="1"/>
    </row>
    <row r="36" spans="2:17" x14ac:dyDescent="0.25">
      <c r="B36" s="7"/>
      <c r="C36" s="102"/>
      <c r="D36" s="102"/>
      <c r="E36" s="102"/>
      <c r="F36" s="102"/>
      <c r="G36" s="102"/>
      <c r="H36" s="102"/>
      <c r="I36" s="102"/>
      <c r="J36" s="102"/>
      <c r="K36" s="102"/>
      <c r="L36" s="1"/>
      <c r="M36" s="1"/>
      <c r="N36" s="1"/>
      <c r="O36" s="1"/>
      <c r="P36" s="1"/>
      <c r="Q36" s="1"/>
    </row>
    <row r="37" spans="2:17" ht="15.75" thickBot="1" x14ac:dyDescent="0.3">
      <c r="B37" s="26"/>
      <c r="C37" s="103">
        <f>SUM(C4:C36)</f>
        <v>0</v>
      </c>
      <c r="D37" s="103">
        <f t="shared" ref="D37:K37" si="0">SUM(D4:D36)</f>
        <v>0</v>
      </c>
      <c r="E37" s="103">
        <f t="shared" si="0"/>
        <v>0</v>
      </c>
      <c r="F37" s="103">
        <f t="shared" si="0"/>
        <v>0</v>
      </c>
      <c r="G37" s="103">
        <f t="shared" si="0"/>
        <v>0</v>
      </c>
      <c r="H37" s="103">
        <f t="shared" si="0"/>
        <v>0</v>
      </c>
      <c r="I37" s="103">
        <f t="shared" si="0"/>
        <v>0</v>
      </c>
      <c r="J37" s="103">
        <f t="shared" si="0"/>
        <v>0</v>
      </c>
      <c r="K37" s="103">
        <f t="shared" si="0"/>
        <v>0</v>
      </c>
      <c r="L37" s="1"/>
      <c r="M37" s="1"/>
      <c r="N37" s="1"/>
      <c r="O37" s="1"/>
      <c r="P37" s="1"/>
      <c r="Q37" s="1"/>
    </row>
    <row r="38" spans="2:17" ht="15.75" thickBot="1" x14ac:dyDescent="0.3">
      <c r="K38" s="104"/>
      <c r="L38" s="1"/>
      <c r="M38" s="1"/>
      <c r="N38" s="1"/>
      <c r="O38" s="1"/>
      <c r="P38" s="1"/>
      <c r="Q38" s="1"/>
    </row>
    <row r="41" spans="2:17" x14ac:dyDescent="0.25">
      <c r="B41" s="51"/>
      <c r="C41" s="51"/>
      <c r="D41" s="51"/>
      <c r="E41" s="47"/>
      <c r="F41" s="47"/>
      <c r="G41" s="47"/>
      <c r="H41" s="47"/>
      <c r="I41" s="47"/>
      <c r="J41" s="47"/>
    </row>
    <row r="42" spans="2:17" x14ac:dyDescent="0.25">
      <c r="B42" s="51"/>
      <c r="C42" s="51"/>
      <c r="D42" s="51"/>
      <c r="E42" s="47"/>
      <c r="F42" s="47"/>
      <c r="G42" s="47"/>
      <c r="H42" s="47"/>
      <c r="I42" s="47"/>
      <c r="J42" s="47"/>
    </row>
    <row r="43" spans="2:17" x14ac:dyDescent="0.25">
      <c r="B43" s="51"/>
      <c r="C43" s="51"/>
      <c r="D43" s="51"/>
      <c r="E43" s="47"/>
      <c r="F43" s="47"/>
      <c r="G43" s="47"/>
      <c r="H43" s="47"/>
      <c r="I43" s="47"/>
      <c r="J43" s="47"/>
    </row>
    <row r="44" spans="2:17" x14ac:dyDescent="0.25">
      <c r="B44" s="51"/>
      <c r="C44" s="51"/>
      <c r="D44" s="51"/>
      <c r="E44" s="47"/>
      <c r="F44" s="47"/>
      <c r="G44" s="47"/>
      <c r="H44" s="47"/>
      <c r="I44" s="47"/>
      <c r="J44" s="47"/>
    </row>
    <row r="45" spans="2:17" x14ac:dyDescent="0.25">
      <c r="B45" s="51"/>
      <c r="C45" s="51"/>
      <c r="D45" s="51"/>
      <c r="E45" s="47"/>
      <c r="F45" s="47"/>
      <c r="G45" s="47"/>
      <c r="H45" s="47"/>
      <c r="I45" s="47"/>
      <c r="J45" s="47"/>
    </row>
    <row r="46" spans="2:17" x14ac:dyDescent="0.25">
      <c r="B46" s="51"/>
      <c r="C46" s="51"/>
      <c r="D46" s="51"/>
      <c r="E46" s="47"/>
      <c r="F46" s="47"/>
      <c r="G46" s="47"/>
      <c r="H46" s="47"/>
      <c r="I46" s="47"/>
      <c r="J46" s="47"/>
    </row>
    <row r="47" spans="2:17" x14ac:dyDescent="0.25">
      <c r="B47" s="51"/>
      <c r="C47" s="51"/>
      <c r="D47" s="51"/>
      <c r="E47" s="51"/>
      <c r="F47" s="52"/>
      <c r="G47" s="52"/>
      <c r="H47" s="53"/>
      <c r="I47" s="53"/>
      <c r="J47" s="47"/>
    </row>
    <row r="48" spans="2:17" x14ac:dyDescent="0.25">
      <c r="B48" s="51"/>
      <c r="C48" s="51"/>
      <c r="D48" s="51"/>
      <c r="E48" s="51"/>
      <c r="F48" s="51"/>
      <c r="G48" s="51"/>
      <c r="H48" s="54"/>
      <c r="I48" s="54"/>
      <c r="J48" s="47"/>
    </row>
    <row r="49" spans="1:10" s="1" customFormat="1" x14ac:dyDescent="0.25">
      <c r="A49" s="100"/>
      <c r="B49" s="51"/>
      <c r="C49" s="51"/>
      <c r="D49" s="51"/>
      <c r="E49" s="51"/>
      <c r="F49" s="51"/>
      <c r="G49" s="51"/>
      <c r="H49" s="54"/>
      <c r="I49" s="54"/>
      <c r="J49" s="47"/>
    </row>
    <row r="50" spans="1:10" x14ac:dyDescent="0.25">
      <c r="B50" s="51"/>
      <c r="C50" s="51"/>
      <c r="D50" s="51"/>
      <c r="E50" s="51"/>
      <c r="F50" s="51"/>
      <c r="G50" s="51"/>
      <c r="H50" s="54"/>
      <c r="I50" s="54"/>
      <c r="J50" s="47"/>
    </row>
    <row r="51" spans="1:10" x14ac:dyDescent="0.25">
      <c r="B51" s="51"/>
      <c r="C51" s="51"/>
      <c r="D51" s="51"/>
      <c r="E51" s="51"/>
      <c r="F51" s="51"/>
      <c r="G51" s="51"/>
      <c r="H51" s="54"/>
      <c r="I51" s="54"/>
      <c r="J51" s="47"/>
    </row>
    <row r="52" spans="1:10" x14ac:dyDescent="0.25">
      <c r="B52" s="51"/>
      <c r="C52" s="51"/>
      <c r="D52" s="51"/>
      <c r="E52" s="51"/>
      <c r="F52" s="51"/>
      <c r="G52" s="51"/>
      <c r="H52" s="54"/>
      <c r="I52" s="54"/>
      <c r="J52" s="47"/>
    </row>
    <row r="53" spans="1:10" x14ac:dyDescent="0.25">
      <c r="B53" s="51"/>
      <c r="C53" s="51"/>
      <c r="D53" s="51"/>
      <c r="E53" s="51"/>
      <c r="F53" s="51"/>
      <c r="G53" s="51"/>
      <c r="H53" s="54"/>
      <c r="I53" s="54"/>
      <c r="J53" s="47"/>
    </row>
    <row r="54" spans="1:10" x14ac:dyDescent="0.25">
      <c r="B54" s="51"/>
      <c r="C54" s="51"/>
      <c r="D54" s="51"/>
      <c r="E54" s="51"/>
      <c r="F54" s="51"/>
      <c r="G54" s="51"/>
      <c r="H54" s="54"/>
      <c r="I54" s="54"/>
      <c r="J54" s="47"/>
    </row>
    <row r="55" spans="1:10" x14ac:dyDescent="0.25">
      <c r="B55" s="51"/>
      <c r="C55" s="51"/>
      <c r="D55" s="51"/>
      <c r="E55" s="51"/>
      <c r="F55" s="51"/>
      <c r="G55" s="51"/>
      <c r="H55" s="54"/>
      <c r="I55" s="54"/>
      <c r="J55" s="47"/>
    </row>
    <row r="56" spans="1:10" x14ac:dyDescent="0.25"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5">
      <c r="B57" s="47"/>
      <c r="C57" s="47"/>
      <c r="D57" s="47"/>
      <c r="E57" s="47"/>
      <c r="F57" s="47"/>
      <c r="G57" s="47"/>
      <c r="H57" s="47"/>
      <c r="I57" s="47"/>
      <c r="J57" s="4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63" customFormat="1" x14ac:dyDescent="0.25">
      <c r="A1" s="63" t="s">
        <v>82</v>
      </c>
      <c r="B1" s="63" t="s">
        <v>83</v>
      </c>
      <c r="C1" s="92" t="s">
        <v>5</v>
      </c>
      <c r="D1" s="92" t="s">
        <v>95</v>
      </c>
      <c r="E1" s="92"/>
      <c r="F1" s="92" t="s">
        <v>97</v>
      </c>
      <c r="G1" s="92"/>
      <c r="H1" s="92"/>
      <c r="I1" s="92"/>
      <c r="J1" s="92"/>
      <c r="K1" s="92"/>
    </row>
    <row r="2" spans="1:17" ht="15.75" thickBot="1" x14ac:dyDescent="0.3">
      <c r="A2" t="s">
        <v>84</v>
      </c>
      <c r="B2" s="14" t="s">
        <v>85</v>
      </c>
      <c r="C2" s="14" t="s">
        <v>98</v>
      </c>
      <c r="D2" t="s">
        <v>102</v>
      </c>
    </row>
    <row r="3" spans="1:17" x14ac:dyDescent="0.25">
      <c r="A3" t="s">
        <v>96</v>
      </c>
      <c r="B3" s="10" t="s">
        <v>5</v>
      </c>
      <c r="C3" s="105" t="s">
        <v>87</v>
      </c>
      <c r="D3" s="105" t="s">
        <v>88</v>
      </c>
      <c r="E3" s="105" t="s">
        <v>40</v>
      </c>
      <c r="F3" s="105" t="s">
        <v>89</v>
      </c>
      <c r="G3" s="105" t="s">
        <v>90</v>
      </c>
      <c r="H3" s="105" t="s">
        <v>91</v>
      </c>
      <c r="I3" s="105" t="s">
        <v>43</v>
      </c>
      <c r="J3" s="105" t="s">
        <v>92</v>
      </c>
      <c r="K3" s="106" t="s">
        <v>93</v>
      </c>
      <c r="L3" s="56"/>
      <c r="M3" s="56"/>
      <c r="N3" s="55"/>
      <c r="O3" s="50"/>
      <c r="P3" s="1"/>
      <c r="Q3" s="1"/>
    </row>
    <row r="4" spans="1:17" x14ac:dyDescent="0.25">
      <c r="A4" s="107" t="s">
        <v>94</v>
      </c>
      <c r="B4" s="11">
        <v>0</v>
      </c>
      <c r="C4" s="108">
        <v>0</v>
      </c>
      <c r="D4" s="108">
        <v>6563206.4900000002</v>
      </c>
      <c r="E4" s="108">
        <v>0</v>
      </c>
      <c r="F4" s="108">
        <v>11957376.710000001</v>
      </c>
      <c r="G4" s="108">
        <v>22353341.369999997</v>
      </c>
      <c r="H4" s="108">
        <v>0</v>
      </c>
      <c r="I4" s="108">
        <v>0</v>
      </c>
      <c r="J4" s="108">
        <v>0</v>
      </c>
      <c r="K4" s="108">
        <v>0</v>
      </c>
      <c r="L4" s="108">
        <v>0</v>
      </c>
      <c r="M4" s="58"/>
      <c r="N4" s="57"/>
      <c r="O4" s="58"/>
      <c r="P4" s="1"/>
      <c r="Q4" s="1"/>
    </row>
    <row r="5" spans="1:17" x14ac:dyDescent="0.25">
      <c r="A5" t="s">
        <v>100</v>
      </c>
      <c r="B5" s="11">
        <v>1</v>
      </c>
      <c r="C5" s="108">
        <v>2716075.1399999997</v>
      </c>
      <c r="D5" s="108">
        <v>126813544.29000002</v>
      </c>
      <c r="E5" s="108">
        <v>0</v>
      </c>
      <c r="F5" s="108">
        <v>99869473.770000011</v>
      </c>
      <c r="G5" s="108">
        <v>116938254.97999997</v>
      </c>
      <c r="H5" s="108">
        <v>0</v>
      </c>
      <c r="I5" s="108">
        <v>0</v>
      </c>
      <c r="J5" s="108">
        <v>0</v>
      </c>
      <c r="K5" s="108">
        <v>41289637.910000011</v>
      </c>
      <c r="L5" s="108">
        <v>0</v>
      </c>
      <c r="M5" s="58"/>
      <c r="N5" s="57"/>
      <c r="O5" s="58"/>
      <c r="P5" s="1"/>
      <c r="Q5" s="1"/>
    </row>
    <row r="6" spans="1:17" x14ac:dyDescent="0.25">
      <c r="A6" s="107"/>
      <c r="B6" s="7">
        <v>2</v>
      </c>
      <c r="C6" s="108">
        <v>0</v>
      </c>
      <c r="D6" s="108">
        <v>0</v>
      </c>
      <c r="E6" s="108">
        <v>0</v>
      </c>
      <c r="F6" s="108">
        <v>0</v>
      </c>
      <c r="G6" s="108">
        <v>0</v>
      </c>
      <c r="H6" s="108">
        <v>0</v>
      </c>
      <c r="I6" s="108">
        <v>0</v>
      </c>
      <c r="J6" s="108">
        <v>0</v>
      </c>
      <c r="K6" s="108">
        <v>0</v>
      </c>
      <c r="L6" s="108">
        <v>0</v>
      </c>
      <c r="M6" s="58"/>
      <c r="N6" s="57"/>
      <c r="O6" s="58"/>
      <c r="P6" s="1"/>
      <c r="Q6" s="1"/>
    </row>
    <row r="7" spans="1:17" x14ac:dyDescent="0.25">
      <c r="A7" s="107"/>
      <c r="B7" s="7">
        <v>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58"/>
      <c r="N7" s="57"/>
      <c r="O7" s="58"/>
      <c r="P7" s="1"/>
      <c r="Q7" s="1"/>
    </row>
    <row r="8" spans="1:17" x14ac:dyDescent="0.25">
      <c r="A8" s="107"/>
      <c r="B8" s="7">
        <v>4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58"/>
      <c r="N8" s="57"/>
      <c r="O8" s="58"/>
      <c r="P8" s="1"/>
      <c r="Q8" s="1"/>
    </row>
    <row r="9" spans="1:17" x14ac:dyDescent="0.25">
      <c r="A9" s="107"/>
      <c r="B9" s="7">
        <v>5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58"/>
      <c r="N9" s="57"/>
      <c r="O9" s="58"/>
      <c r="P9" s="1"/>
      <c r="Q9" s="1"/>
    </row>
    <row r="10" spans="1:17" x14ac:dyDescent="0.25">
      <c r="A10" s="107"/>
      <c r="B10" s="7">
        <v>6</v>
      </c>
      <c r="C10" s="108">
        <v>0</v>
      </c>
      <c r="D10" s="108">
        <v>0</v>
      </c>
      <c r="E10" s="108">
        <v>0</v>
      </c>
      <c r="F10" s="108">
        <v>0</v>
      </c>
      <c r="G10" s="108">
        <v>0</v>
      </c>
      <c r="H10" s="108">
        <v>0</v>
      </c>
      <c r="I10" s="108">
        <v>0</v>
      </c>
      <c r="J10" s="108">
        <v>0</v>
      </c>
      <c r="K10" s="108">
        <v>0</v>
      </c>
      <c r="L10" s="108">
        <v>0</v>
      </c>
      <c r="M10" s="58"/>
      <c r="N10" s="57"/>
      <c r="O10" s="58"/>
      <c r="P10" s="1"/>
      <c r="Q10" s="1"/>
    </row>
    <row r="11" spans="1:17" x14ac:dyDescent="0.25">
      <c r="A11" s="107"/>
      <c r="B11" s="7">
        <v>7</v>
      </c>
      <c r="C11" s="108">
        <v>0</v>
      </c>
      <c r="D11" s="108">
        <v>0</v>
      </c>
      <c r="E11" s="108">
        <v>0</v>
      </c>
      <c r="F11" s="108">
        <v>0</v>
      </c>
      <c r="G11" s="108">
        <v>0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59"/>
      <c r="N11" s="59"/>
      <c r="O11" s="59"/>
      <c r="P11" s="1"/>
      <c r="Q11" s="1"/>
    </row>
    <row r="12" spans="1:17" x14ac:dyDescent="0.25">
      <c r="A12" s="107"/>
      <c r="B12" s="7">
        <v>8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"/>
      <c r="N12" s="1"/>
      <c r="O12" s="1"/>
      <c r="P12" s="1"/>
      <c r="Q12" s="1"/>
    </row>
    <row r="13" spans="1:17" x14ac:dyDescent="0.25">
      <c r="A13" s="107"/>
      <c r="B13" s="7">
        <v>9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"/>
      <c r="N13" s="1"/>
      <c r="O13" s="1"/>
      <c r="P13" s="1"/>
      <c r="Q13" s="1"/>
    </row>
    <row r="14" spans="1:17" x14ac:dyDescent="0.25">
      <c r="A14" s="107"/>
      <c r="B14" s="7">
        <v>10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"/>
      <c r="N14" s="1"/>
      <c r="O14" s="1"/>
      <c r="P14" s="1"/>
      <c r="Q14" s="1"/>
    </row>
    <row r="15" spans="1:17" x14ac:dyDescent="0.25">
      <c r="A15" s="107"/>
      <c r="B15" s="11">
        <v>11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 s="108">
        <v>0</v>
      </c>
      <c r="I15" s="108">
        <v>0</v>
      </c>
      <c r="J15" s="108">
        <v>0</v>
      </c>
      <c r="K15" s="108">
        <v>0</v>
      </c>
      <c r="L15" s="108">
        <v>0</v>
      </c>
      <c r="M15" s="1"/>
      <c r="N15" s="1"/>
      <c r="O15" s="1"/>
      <c r="P15" s="1"/>
      <c r="Q15" s="1"/>
    </row>
    <row r="16" spans="1:17" x14ac:dyDescent="0.25">
      <c r="A16" s="107"/>
      <c r="B16" s="11">
        <v>12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 s="108">
        <v>0</v>
      </c>
      <c r="I16" s="108">
        <v>0</v>
      </c>
      <c r="J16" s="108">
        <v>0</v>
      </c>
      <c r="K16" s="108">
        <v>0</v>
      </c>
      <c r="L16" s="108">
        <v>0</v>
      </c>
      <c r="M16" s="1"/>
      <c r="N16" s="1"/>
      <c r="O16" s="1"/>
      <c r="P16" s="1"/>
      <c r="Q16" s="1"/>
    </row>
    <row r="17" spans="1:17" x14ac:dyDescent="0.25">
      <c r="A17" s="107"/>
      <c r="B17" s="7">
        <v>13</v>
      </c>
      <c r="C17" s="108">
        <v>0</v>
      </c>
      <c r="D17" s="108">
        <v>0</v>
      </c>
      <c r="E17" s="108">
        <v>0</v>
      </c>
      <c r="F17" s="108">
        <v>0</v>
      </c>
      <c r="G17" s="108">
        <v>0</v>
      </c>
      <c r="H17" s="108">
        <v>0</v>
      </c>
      <c r="I17" s="108">
        <v>0</v>
      </c>
      <c r="J17" s="108">
        <v>0</v>
      </c>
      <c r="K17" s="108">
        <v>0</v>
      </c>
      <c r="L17" s="108">
        <v>0</v>
      </c>
      <c r="M17" s="1"/>
      <c r="N17" s="1"/>
      <c r="O17" s="1"/>
      <c r="P17" s="1"/>
      <c r="Q17" s="1"/>
    </row>
    <row r="18" spans="1:17" x14ac:dyDescent="0.25">
      <c r="A18" s="107"/>
      <c r="B18" s="7">
        <v>14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 s="108">
        <v>0</v>
      </c>
      <c r="I18" s="108">
        <v>0</v>
      </c>
      <c r="J18" s="108">
        <v>0</v>
      </c>
      <c r="K18" s="108">
        <v>0</v>
      </c>
      <c r="L18" s="108">
        <v>0</v>
      </c>
      <c r="M18" s="1"/>
      <c r="N18" s="1"/>
      <c r="O18" s="1"/>
      <c r="P18" s="1"/>
      <c r="Q18" s="1"/>
    </row>
    <row r="19" spans="1:17" x14ac:dyDescent="0.25">
      <c r="A19" s="107"/>
      <c r="B19" s="7">
        <v>15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"/>
      <c r="N19" s="1"/>
      <c r="O19" s="1"/>
      <c r="P19" s="1"/>
      <c r="Q19" s="1"/>
    </row>
    <row r="20" spans="1:17" x14ac:dyDescent="0.25">
      <c r="A20" s="107"/>
      <c r="B20" s="7">
        <v>16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"/>
      <c r="N20" s="1"/>
      <c r="O20" s="1"/>
      <c r="P20" s="1"/>
      <c r="Q20" s="1"/>
    </row>
    <row r="21" spans="1:17" x14ac:dyDescent="0.25">
      <c r="A21" s="107"/>
      <c r="B21" s="7">
        <v>17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"/>
      <c r="N21" s="1"/>
      <c r="O21" s="1"/>
      <c r="P21" s="1"/>
      <c r="Q21" s="1"/>
    </row>
    <row r="22" spans="1:17" x14ac:dyDescent="0.25">
      <c r="A22" s="109"/>
      <c r="B22" s="7">
        <v>18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 s="108">
        <v>0</v>
      </c>
      <c r="I22" s="108">
        <v>0</v>
      </c>
      <c r="J22" s="108">
        <v>0</v>
      </c>
      <c r="K22" s="108">
        <v>0</v>
      </c>
      <c r="L22" s="108">
        <v>0</v>
      </c>
      <c r="M22" s="1"/>
      <c r="N22" s="1"/>
      <c r="O22" s="1"/>
      <c r="P22" s="1"/>
      <c r="Q22" s="1"/>
    </row>
    <row r="23" spans="1:17" x14ac:dyDescent="0.25">
      <c r="A23" s="109"/>
      <c r="B23" s="7">
        <v>19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"/>
      <c r="N23" s="1"/>
      <c r="O23" s="1"/>
      <c r="P23" s="1"/>
      <c r="Q23" s="1"/>
    </row>
    <row r="24" spans="1:17" x14ac:dyDescent="0.25">
      <c r="A24" s="109"/>
      <c r="B24" s="7">
        <v>20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"/>
      <c r="N24" s="1"/>
      <c r="O24" s="1"/>
      <c r="P24" s="1"/>
      <c r="Q24" s="1"/>
    </row>
    <row r="25" spans="1:17" s="1" customFormat="1" x14ac:dyDescent="0.25">
      <c r="A25" s="110"/>
      <c r="B25" s="25">
        <v>21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</row>
    <row r="26" spans="1:17" s="1" customFormat="1" x14ac:dyDescent="0.25">
      <c r="A26" s="110"/>
      <c r="B26" s="25">
        <v>22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 s="108">
        <v>0</v>
      </c>
      <c r="I26" s="108">
        <v>0</v>
      </c>
      <c r="J26" s="108">
        <v>0</v>
      </c>
      <c r="K26" s="108">
        <v>0</v>
      </c>
      <c r="L26" s="108">
        <v>0</v>
      </c>
    </row>
    <row r="27" spans="1:17" x14ac:dyDescent="0.25">
      <c r="A27" s="109"/>
      <c r="B27" s="7">
        <v>23</v>
      </c>
      <c r="C27" s="108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"/>
      <c r="N27" s="1"/>
      <c r="O27" s="1"/>
      <c r="P27" s="1"/>
      <c r="Q27" s="1"/>
    </row>
    <row r="28" spans="1:17" s="1" customFormat="1" x14ac:dyDescent="0.25">
      <c r="B28" s="25">
        <v>24</v>
      </c>
      <c r="C28" s="108">
        <v>0</v>
      </c>
      <c r="D28" s="108">
        <v>0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</row>
    <row r="29" spans="1:17" s="1" customFormat="1" x14ac:dyDescent="0.25">
      <c r="B29" s="25">
        <v>25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</row>
    <row r="30" spans="1:17" s="1" customFormat="1" x14ac:dyDescent="0.25">
      <c r="B30" s="25"/>
      <c r="C30" s="111"/>
      <c r="D30" s="111"/>
      <c r="E30" s="111"/>
      <c r="F30" s="111"/>
      <c r="G30" s="111"/>
      <c r="H30" s="111"/>
      <c r="I30" s="111"/>
      <c r="J30" s="111"/>
      <c r="K30" s="111"/>
    </row>
    <row r="31" spans="1:17" s="1" customFormat="1" x14ac:dyDescent="0.25">
      <c r="B31" s="25"/>
      <c r="C31" s="111"/>
      <c r="D31" s="111"/>
      <c r="E31" s="111"/>
      <c r="F31" s="111"/>
      <c r="G31" s="111"/>
      <c r="H31" s="111"/>
      <c r="I31" s="111"/>
      <c r="J31" s="111"/>
      <c r="K31" s="111"/>
    </row>
    <row r="32" spans="1:17" s="1" customFormat="1" x14ac:dyDescent="0.25">
      <c r="B32" s="25"/>
      <c r="C32" s="79"/>
      <c r="D32" s="79"/>
      <c r="E32" s="79"/>
      <c r="F32" s="79"/>
      <c r="G32" s="79"/>
      <c r="H32" s="79"/>
      <c r="I32" s="79"/>
      <c r="J32" s="79"/>
      <c r="K32" s="79"/>
    </row>
    <row r="33" spans="2:17" s="1" customFormat="1" x14ac:dyDescent="0.25">
      <c r="B33" s="25"/>
      <c r="C33" s="79"/>
      <c r="D33" s="79"/>
      <c r="E33" s="79"/>
      <c r="F33" s="79"/>
      <c r="G33" s="79"/>
      <c r="H33" s="79"/>
      <c r="I33" s="79"/>
      <c r="J33" s="79"/>
      <c r="K33" s="79"/>
    </row>
    <row r="34" spans="2:17" s="1" customFormat="1" x14ac:dyDescent="0.25">
      <c r="B34" s="25"/>
      <c r="C34" s="79"/>
      <c r="D34" s="79"/>
      <c r="E34" s="79"/>
      <c r="F34" s="79"/>
      <c r="G34" s="79"/>
      <c r="H34" s="79"/>
      <c r="I34" s="79"/>
      <c r="J34" s="79"/>
      <c r="K34" s="79"/>
    </row>
    <row r="35" spans="2:17" s="1" customFormat="1" x14ac:dyDescent="0.25">
      <c r="B35" s="25"/>
      <c r="C35" s="79"/>
      <c r="D35" s="79"/>
      <c r="E35" s="79"/>
      <c r="F35" s="79"/>
      <c r="G35" s="79"/>
      <c r="H35" s="79"/>
      <c r="I35" s="79"/>
      <c r="J35" s="79"/>
      <c r="K35" s="79"/>
    </row>
    <row r="36" spans="2:17" s="1" customFormat="1" x14ac:dyDescent="0.25">
      <c r="B36" s="25"/>
      <c r="C36" s="79"/>
      <c r="D36" s="79"/>
      <c r="E36" s="79"/>
      <c r="F36" s="79"/>
      <c r="G36" s="79"/>
      <c r="H36" s="79"/>
      <c r="I36" s="79"/>
      <c r="J36" s="79"/>
      <c r="K36" s="79"/>
    </row>
    <row r="37" spans="2:17" ht="15.75" thickBot="1" x14ac:dyDescent="0.3">
      <c r="B37" s="26"/>
      <c r="C37" s="112"/>
      <c r="D37" s="112"/>
      <c r="E37" s="112"/>
      <c r="F37" s="112"/>
      <c r="G37" s="112"/>
      <c r="H37" s="112"/>
      <c r="I37" s="112"/>
      <c r="J37" s="112"/>
      <c r="K37" s="112"/>
      <c r="L37" s="1"/>
      <c r="M37" s="1"/>
      <c r="N37" s="1"/>
      <c r="O37" s="1"/>
      <c r="P37" s="1"/>
      <c r="Q37" s="1"/>
    </row>
    <row r="38" spans="2:17" ht="15.75" thickBot="1" x14ac:dyDescent="0.3">
      <c r="K38" s="104"/>
      <c r="L38" s="1"/>
      <c r="M38" s="1"/>
      <c r="N38" s="1"/>
      <c r="O38" s="1"/>
      <c r="P38" s="1"/>
      <c r="Q38" s="1"/>
    </row>
    <row r="40" spans="2:17" x14ac:dyDescent="0.25">
      <c r="K40" s="8"/>
    </row>
    <row r="41" spans="2:17" x14ac:dyDescent="0.25">
      <c r="B41" s="51"/>
      <c r="C41" s="51"/>
      <c r="D41" s="51"/>
      <c r="E41" s="47"/>
      <c r="F41" s="47"/>
      <c r="G41" s="47"/>
      <c r="H41" s="47"/>
      <c r="I41" s="47"/>
      <c r="J41" s="47"/>
    </row>
    <row r="42" spans="2:17" x14ac:dyDescent="0.25">
      <c r="B42" s="51"/>
      <c r="C42" s="51"/>
      <c r="D42" s="51"/>
      <c r="E42" s="47"/>
      <c r="F42" s="47"/>
      <c r="G42" s="47"/>
      <c r="H42" s="47"/>
      <c r="I42" s="47"/>
      <c r="J42" s="47"/>
    </row>
    <row r="43" spans="2:17" x14ac:dyDescent="0.25">
      <c r="B43" s="51"/>
      <c r="C43" s="51"/>
      <c r="D43" s="51"/>
      <c r="E43" s="47"/>
      <c r="F43" s="47"/>
      <c r="G43" s="47"/>
      <c r="H43" s="47"/>
      <c r="I43" s="47"/>
      <c r="J43" s="47"/>
    </row>
    <row r="44" spans="2:17" x14ac:dyDescent="0.25">
      <c r="B44" s="51"/>
      <c r="C44" s="51"/>
      <c r="D44" s="51"/>
      <c r="E44" s="47"/>
      <c r="F44" s="47"/>
      <c r="G44" s="47"/>
      <c r="H44" s="47"/>
      <c r="I44" s="47"/>
      <c r="J44" s="47"/>
    </row>
    <row r="45" spans="2:17" x14ac:dyDescent="0.25">
      <c r="B45" s="51"/>
      <c r="C45" s="51"/>
      <c r="D45" s="51"/>
      <c r="E45" s="47"/>
      <c r="F45" s="47"/>
      <c r="G45" s="47"/>
      <c r="H45" s="47"/>
      <c r="I45" s="47"/>
      <c r="J45" s="47"/>
    </row>
    <row r="46" spans="2:17" x14ac:dyDescent="0.25">
      <c r="B46" s="51"/>
      <c r="C46" s="51"/>
      <c r="D46" s="51"/>
      <c r="E46" s="47"/>
      <c r="F46" s="47"/>
      <c r="G46" s="47"/>
      <c r="H46" s="47"/>
      <c r="I46" s="47"/>
      <c r="J46" s="47"/>
    </row>
    <row r="47" spans="2:17" x14ac:dyDescent="0.25">
      <c r="B47" s="51"/>
      <c r="C47" s="51"/>
      <c r="D47" s="51"/>
      <c r="E47" s="51"/>
      <c r="F47" s="52"/>
      <c r="G47" s="52"/>
      <c r="H47" s="53"/>
      <c r="I47" s="53"/>
      <c r="J47" s="47"/>
    </row>
    <row r="48" spans="2:17" x14ac:dyDescent="0.25">
      <c r="B48" s="51"/>
      <c r="C48" s="51"/>
      <c r="D48" s="51"/>
      <c r="E48" s="51"/>
      <c r="F48" s="51"/>
      <c r="G48" s="51"/>
      <c r="H48" s="54"/>
      <c r="I48" s="54"/>
      <c r="J48" s="47"/>
    </row>
    <row r="49" spans="1:10" s="1" customFormat="1" x14ac:dyDescent="0.25">
      <c r="A49" s="100"/>
      <c r="B49" s="51"/>
      <c r="C49" s="51"/>
      <c r="D49" s="51"/>
      <c r="E49" s="51"/>
      <c r="F49" s="51"/>
      <c r="G49" s="51"/>
      <c r="H49" s="54"/>
      <c r="I49" s="54"/>
      <c r="J49" s="47"/>
    </row>
    <row r="50" spans="1:10" x14ac:dyDescent="0.25">
      <c r="B50" s="51"/>
      <c r="C50" s="51"/>
      <c r="D50" s="51"/>
      <c r="E50" s="51"/>
      <c r="F50" s="51"/>
      <c r="G50" s="51"/>
      <c r="H50" s="54"/>
      <c r="I50" s="54"/>
      <c r="J50" s="47"/>
    </row>
    <row r="51" spans="1:10" x14ac:dyDescent="0.25">
      <c r="B51" s="51"/>
      <c r="C51" s="51"/>
      <c r="D51" s="51"/>
      <c r="E51" s="51"/>
      <c r="F51" s="51"/>
      <c r="G51" s="51"/>
      <c r="H51" s="54"/>
      <c r="I51" s="54"/>
      <c r="J51" s="47"/>
    </row>
    <row r="52" spans="1:10" x14ac:dyDescent="0.25">
      <c r="B52" s="51"/>
      <c r="C52" s="51"/>
      <c r="D52" s="51"/>
      <c r="E52" s="51"/>
      <c r="F52" s="51"/>
      <c r="G52" s="51"/>
      <c r="H52" s="54"/>
      <c r="I52" s="54"/>
      <c r="J52" s="47"/>
    </row>
    <row r="53" spans="1:10" x14ac:dyDescent="0.25">
      <c r="B53" s="51"/>
      <c r="C53" s="51"/>
      <c r="D53" s="51"/>
      <c r="E53" s="51"/>
      <c r="F53" s="51"/>
      <c r="G53" s="51"/>
      <c r="H53" s="54"/>
      <c r="I53" s="54"/>
      <c r="J53" s="47"/>
    </row>
    <row r="54" spans="1:10" x14ac:dyDescent="0.25">
      <c r="B54" s="51"/>
      <c r="C54" s="51"/>
      <c r="D54" s="51"/>
      <c r="E54" s="51"/>
      <c r="F54" s="51"/>
      <c r="G54" s="51"/>
      <c r="H54" s="54"/>
      <c r="I54" s="54"/>
      <c r="J54" s="47"/>
    </row>
    <row r="55" spans="1:10" x14ac:dyDescent="0.25">
      <c r="B55" s="51"/>
      <c r="C55" s="51"/>
      <c r="D55" s="51"/>
      <c r="E55" s="51"/>
      <c r="F55" s="51"/>
      <c r="G55" s="51"/>
      <c r="H55" s="54"/>
      <c r="I55" s="54"/>
      <c r="J55" s="47"/>
    </row>
    <row r="56" spans="1:10" x14ac:dyDescent="0.25"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5">
      <c r="B57" s="47"/>
      <c r="C57" s="47"/>
      <c r="D57" s="47"/>
      <c r="E57" s="47"/>
      <c r="F57" s="47"/>
      <c r="G57" s="47"/>
      <c r="H57" s="47"/>
      <c r="I57" s="47"/>
      <c r="J57" s="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63" customFormat="1" x14ac:dyDescent="0.25">
      <c r="A1" s="63" t="s">
        <v>82</v>
      </c>
      <c r="B1" s="63" t="s">
        <v>83</v>
      </c>
      <c r="C1" s="92" t="s">
        <v>5</v>
      </c>
      <c r="D1" s="92" t="s">
        <v>95</v>
      </c>
      <c r="E1" s="92"/>
      <c r="F1" s="92"/>
      <c r="G1" s="92"/>
      <c r="H1" s="92"/>
      <c r="I1" s="92"/>
      <c r="J1" s="92"/>
      <c r="K1" s="92"/>
    </row>
    <row r="2" spans="1:17" ht="15.75" thickBot="1" x14ac:dyDescent="0.3">
      <c r="A2" t="s">
        <v>84</v>
      </c>
      <c r="B2" s="14" t="s">
        <v>85</v>
      </c>
      <c r="C2" s="14" t="s">
        <v>103</v>
      </c>
    </row>
    <row r="3" spans="1:17" x14ac:dyDescent="0.25">
      <c r="A3" t="s">
        <v>96</v>
      </c>
      <c r="B3" s="10" t="s">
        <v>5</v>
      </c>
      <c r="C3" s="12" t="s">
        <v>87</v>
      </c>
      <c r="D3" s="12" t="s">
        <v>88</v>
      </c>
      <c r="E3" s="12" t="s">
        <v>40</v>
      </c>
      <c r="F3" s="12" t="s">
        <v>89</v>
      </c>
      <c r="G3" s="12" t="s">
        <v>90</v>
      </c>
      <c r="H3" s="12" t="s">
        <v>91</v>
      </c>
      <c r="I3" s="12" t="s">
        <v>43</v>
      </c>
      <c r="J3" s="12" t="s">
        <v>92</v>
      </c>
      <c r="K3" s="13" t="s">
        <v>93</v>
      </c>
      <c r="L3" s="56"/>
      <c r="M3" s="56"/>
      <c r="N3" s="55"/>
      <c r="O3" s="50"/>
      <c r="P3" s="1"/>
      <c r="Q3" s="1"/>
    </row>
    <row r="4" spans="1:17" x14ac:dyDescent="0.25">
      <c r="A4" t="s">
        <v>94</v>
      </c>
      <c r="B4" s="11">
        <v>0</v>
      </c>
      <c r="C4" s="113">
        <v>0</v>
      </c>
      <c r="D4" s="113">
        <v>0</v>
      </c>
      <c r="E4" s="113">
        <v>0</v>
      </c>
      <c r="F4" s="113">
        <v>0</v>
      </c>
      <c r="G4" s="113">
        <v>0</v>
      </c>
      <c r="H4" s="113">
        <v>0</v>
      </c>
      <c r="I4" s="113">
        <v>0</v>
      </c>
      <c r="J4" s="113">
        <v>0</v>
      </c>
      <c r="K4" s="113">
        <v>0</v>
      </c>
      <c r="L4" s="113">
        <v>0</v>
      </c>
      <c r="M4" s="58"/>
      <c r="N4" s="57"/>
      <c r="O4" s="58"/>
      <c r="P4" s="1"/>
      <c r="Q4" s="1"/>
    </row>
    <row r="5" spans="1:17" x14ac:dyDescent="0.25">
      <c r="B5" s="11">
        <v>1</v>
      </c>
      <c r="C5" s="113">
        <v>0</v>
      </c>
      <c r="D5" s="113">
        <v>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58"/>
      <c r="N5" s="57"/>
      <c r="O5" s="58"/>
      <c r="P5" s="1"/>
      <c r="Q5" s="1"/>
    </row>
    <row r="6" spans="1:17" x14ac:dyDescent="0.25">
      <c r="B6" s="7">
        <v>2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58"/>
      <c r="N6" s="57"/>
      <c r="O6" s="58"/>
      <c r="P6" s="1"/>
      <c r="Q6" s="1"/>
    </row>
    <row r="7" spans="1:17" x14ac:dyDescent="0.25">
      <c r="B7" s="7">
        <v>3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58"/>
      <c r="N7" s="57"/>
      <c r="O7" s="58"/>
      <c r="P7" s="1"/>
      <c r="Q7" s="1"/>
    </row>
    <row r="8" spans="1:17" x14ac:dyDescent="0.25">
      <c r="B8" s="7">
        <v>4</v>
      </c>
      <c r="C8" s="113">
        <v>0</v>
      </c>
      <c r="D8" s="113">
        <v>0</v>
      </c>
      <c r="E8" s="113">
        <v>0</v>
      </c>
      <c r="F8" s="113">
        <v>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58"/>
      <c r="N8" s="57"/>
      <c r="O8" s="58"/>
      <c r="P8" s="1"/>
      <c r="Q8" s="1"/>
    </row>
    <row r="9" spans="1:17" x14ac:dyDescent="0.25">
      <c r="B9" s="7">
        <v>5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58"/>
      <c r="N9" s="57"/>
      <c r="O9" s="58"/>
      <c r="P9" s="1"/>
      <c r="Q9" s="1"/>
    </row>
    <row r="10" spans="1:17" x14ac:dyDescent="0.25">
      <c r="B10" s="7">
        <v>6</v>
      </c>
      <c r="C10" s="113">
        <v>0</v>
      </c>
      <c r="D10" s="113">
        <v>0</v>
      </c>
      <c r="E10" s="113">
        <v>0</v>
      </c>
      <c r="F10" s="113">
        <v>0</v>
      </c>
      <c r="G10" s="113">
        <v>0</v>
      </c>
      <c r="H10" s="113">
        <v>0</v>
      </c>
      <c r="I10" s="113">
        <v>0</v>
      </c>
      <c r="J10" s="113">
        <v>0</v>
      </c>
      <c r="K10" s="113">
        <v>0</v>
      </c>
      <c r="L10" s="113">
        <v>0</v>
      </c>
      <c r="M10" s="58"/>
      <c r="N10" s="57"/>
      <c r="O10" s="58"/>
      <c r="P10" s="1"/>
      <c r="Q10" s="1"/>
    </row>
    <row r="11" spans="1:17" x14ac:dyDescent="0.25">
      <c r="B11" s="7">
        <v>7</v>
      </c>
      <c r="C11" s="113">
        <v>0</v>
      </c>
      <c r="D11" s="113">
        <v>0</v>
      </c>
      <c r="E11" s="113">
        <v>0</v>
      </c>
      <c r="F11" s="113">
        <v>0</v>
      </c>
      <c r="G11" s="113">
        <v>0</v>
      </c>
      <c r="H11" s="113">
        <v>0</v>
      </c>
      <c r="I11" s="113">
        <v>0</v>
      </c>
      <c r="J11" s="113">
        <v>0</v>
      </c>
      <c r="K11" s="113">
        <v>0</v>
      </c>
      <c r="L11" s="113">
        <v>0</v>
      </c>
      <c r="M11" s="59"/>
      <c r="N11" s="59"/>
      <c r="O11" s="59"/>
      <c r="P11" s="1"/>
      <c r="Q11" s="1"/>
    </row>
    <row r="12" spans="1:17" x14ac:dyDescent="0.25">
      <c r="B12" s="7">
        <v>8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J12" s="113">
        <v>0</v>
      </c>
      <c r="K12" s="113">
        <v>0</v>
      </c>
      <c r="L12" s="113">
        <v>0</v>
      </c>
      <c r="M12" s="1"/>
      <c r="N12" s="1"/>
      <c r="O12" s="1"/>
      <c r="P12" s="1"/>
      <c r="Q12" s="1"/>
    </row>
    <row r="13" spans="1:17" x14ac:dyDescent="0.25">
      <c r="B13" s="7">
        <v>9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3">
        <v>0</v>
      </c>
      <c r="J13" s="113">
        <v>0</v>
      </c>
      <c r="K13" s="113">
        <v>0</v>
      </c>
      <c r="L13" s="113">
        <v>0</v>
      </c>
      <c r="M13" s="1"/>
      <c r="N13" s="1"/>
      <c r="O13" s="1"/>
      <c r="P13" s="1"/>
      <c r="Q13" s="1"/>
    </row>
    <row r="14" spans="1:17" x14ac:dyDescent="0.25">
      <c r="B14" s="7">
        <v>10</v>
      </c>
      <c r="C14" s="113">
        <v>0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"/>
      <c r="N14" s="1"/>
      <c r="O14" s="1"/>
      <c r="P14" s="1"/>
      <c r="Q14" s="1"/>
    </row>
    <row r="15" spans="1:17" x14ac:dyDescent="0.25">
      <c r="B15" s="7">
        <v>11</v>
      </c>
      <c r="C15" s="113">
        <v>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0</v>
      </c>
      <c r="L15" s="113">
        <v>0</v>
      </c>
      <c r="M15" s="1"/>
      <c r="N15" s="1"/>
      <c r="O15" s="1"/>
      <c r="P15" s="1"/>
      <c r="Q15" s="1"/>
    </row>
    <row r="16" spans="1:17" x14ac:dyDescent="0.25">
      <c r="B16" s="7">
        <v>12</v>
      </c>
      <c r="C16" s="113">
        <v>0</v>
      </c>
      <c r="D16" s="113">
        <v>0</v>
      </c>
      <c r="E16" s="113">
        <v>0</v>
      </c>
      <c r="F16" s="113">
        <v>0</v>
      </c>
      <c r="G16" s="113">
        <v>0</v>
      </c>
      <c r="H16" s="113">
        <v>0</v>
      </c>
      <c r="I16" s="113">
        <v>0</v>
      </c>
      <c r="J16" s="113">
        <v>0</v>
      </c>
      <c r="K16" s="113">
        <v>0</v>
      </c>
      <c r="L16" s="113">
        <v>0</v>
      </c>
      <c r="M16" s="1"/>
      <c r="N16" s="1"/>
      <c r="O16" s="1"/>
      <c r="P16" s="1"/>
      <c r="Q16" s="1"/>
    </row>
    <row r="17" spans="2:17" x14ac:dyDescent="0.25">
      <c r="B17" s="7">
        <v>13</v>
      </c>
      <c r="C17" s="113">
        <v>0</v>
      </c>
      <c r="D17" s="113">
        <v>0</v>
      </c>
      <c r="E17" s="113">
        <v>0</v>
      </c>
      <c r="F17" s="113">
        <v>0</v>
      </c>
      <c r="G17" s="113">
        <v>0</v>
      </c>
      <c r="H17" s="113">
        <v>0</v>
      </c>
      <c r="I17" s="113">
        <v>0</v>
      </c>
      <c r="J17" s="113">
        <v>0</v>
      </c>
      <c r="K17" s="113">
        <v>0</v>
      </c>
      <c r="L17" s="113">
        <v>0</v>
      </c>
      <c r="M17" s="1"/>
      <c r="N17" s="1"/>
      <c r="O17" s="1"/>
      <c r="P17" s="1"/>
      <c r="Q17" s="1"/>
    </row>
    <row r="18" spans="2:17" x14ac:dyDescent="0.25">
      <c r="B18" s="7">
        <v>14</v>
      </c>
      <c r="C18" s="113">
        <v>0</v>
      </c>
      <c r="D18" s="113">
        <v>0</v>
      </c>
      <c r="E18" s="113">
        <v>0</v>
      </c>
      <c r="F18" s="113">
        <v>0</v>
      </c>
      <c r="G18" s="113">
        <v>0</v>
      </c>
      <c r="H18" s="113">
        <v>0</v>
      </c>
      <c r="I18" s="113">
        <v>0</v>
      </c>
      <c r="J18" s="113">
        <v>0</v>
      </c>
      <c r="K18" s="113">
        <v>0</v>
      </c>
      <c r="L18" s="113">
        <v>0</v>
      </c>
      <c r="M18" s="1"/>
      <c r="N18" s="1"/>
      <c r="O18" s="1"/>
      <c r="P18" s="1"/>
      <c r="Q18" s="1"/>
    </row>
    <row r="19" spans="2:17" x14ac:dyDescent="0.25">
      <c r="B19" s="7">
        <v>15</v>
      </c>
      <c r="C19" s="113">
        <v>0</v>
      </c>
      <c r="D19" s="113">
        <v>0</v>
      </c>
      <c r="E19" s="113">
        <v>0</v>
      </c>
      <c r="F19" s="113">
        <v>0</v>
      </c>
      <c r="G19" s="113">
        <v>0</v>
      </c>
      <c r="H19" s="113">
        <v>0</v>
      </c>
      <c r="I19" s="113">
        <v>0</v>
      </c>
      <c r="J19" s="113">
        <v>0</v>
      </c>
      <c r="K19" s="113">
        <v>0</v>
      </c>
      <c r="L19" s="113">
        <v>0</v>
      </c>
      <c r="M19" s="1"/>
      <c r="N19" s="1"/>
      <c r="O19" s="1"/>
      <c r="P19" s="1"/>
      <c r="Q19" s="1"/>
    </row>
    <row r="20" spans="2:17" x14ac:dyDescent="0.25">
      <c r="B20" s="7">
        <v>16</v>
      </c>
      <c r="C20" s="113">
        <v>0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0</v>
      </c>
      <c r="K20" s="113">
        <v>0</v>
      </c>
      <c r="L20" s="113">
        <v>0</v>
      </c>
      <c r="M20" s="1"/>
      <c r="N20" s="1"/>
      <c r="O20" s="1"/>
      <c r="P20" s="1"/>
      <c r="Q20" s="1"/>
    </row>
    <row r="21" spans="2:17" x14ac:dyDescent="0.25">
      <c r="B21" s="7">
        <v>17</v>
      </c>
      <c r="C21" s="113">
        <v>0</v>
      </c>
      <c r="D21" s="113">
        <v>0</v>
      </c>
      <c r="E21" s="113">
        <v>0</v>
      </c>
      <c r="F21" s="113">
        <v>0</v>
      </c>
      <c r="G21" s="113">
        <v>0</v>
      </c>
      <c r="H21" s="113">
        <v>0</v>
      </c>
      <c r="I21" s="113">
        <v>0</v>
      </c>
      <c r="J21" s="113">
        <v>0</v>
      </c>
      <c r="K21" s="113">
        <v>0</v>
      </c>
      <c r="L21" s="113">
        <v>0</v>
      </c>
      <c r="M21" s="1"/>
      <c r="N21" s="1"/>
      <c r="O21" s="1"/>
      <c r="P21" s="1"/>
      <c r="Q21" s="1"/>
    </row>
    <row r="22" spans="2:17" x14ac:dyDescent="0.25">
      <c r="B22" s="7">
        <v>18</v>
      </c>
      <c r="C22" s="113">
        <v>0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0</v>
      </c>
      <c r="K22" s="113">
        <v>0</v>
      </c>
      <c r="L22" s="113">
        <v>0</v>
      </c>
      <c r="M22" s="1"/>
      <c r="N22" s="1"/>
      <c r="O22" s="1"/>
      <c r="P22" s="1"/>
      <c r="Q22" s="1"/>
    </row>
    <row r="23" spans="2:17" x14ac:dyDescent="0.25">
      <c r="B23" s="7">
        <v>19</v>
      </c>
      <c r="C23" s="113">
        <v>0</v>
      </c>
      <c r="D23" s="113">
        <v>0</v>
      </c>
      <c r="E23" s="113">
        <v>0</v>
      </c>
      <c r="F23" s="113">
        <v>0</v>
      </c>
      <c r="G23" s="113">
        <v>0</v>
      </c>
      <c r="H23" s="113">
        <v>0</v>
      </c>
      <c r="I23" s="113">
        <v>0</v>
      </c>
      <c r="J23" s="113">
        <v>0</v>
      </c>
      <c r="K23" s="113">
        <v>0</v>
      </c>
      <c r="L23" s="113">
        <v>0</v>
      </c>
      <c r="M23" s="1"/>
      <c r="N23" s="1"/>
      <c r="O23" s="1"/>
      <c r="P23" s="1"/>
      <c r="Q23" s="1"/>
    </row>
    <row r="24" spans="2:17" x14ac:dyDescent="0.25">
      <c r="B24" s="7">
        <v>20</v>
      </c>
      <c r="C24" s="113">
        <v>0</v>
      </c>
      <c r="D24" s="113">
        <v>0</v>
      </c>
      <c r="E24" s="113">
        <v>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"/>
      <c r="N24" s="1"/>
      <c r="O24" s="1"/>
      <c r="P24" s="1"/>
      <c r="Q24" s="1"/>
    </row>
    <row r="25" spans="2:17" x14ac:dyDescent="0.25">
      <c r="B25" s="7">
        <v>21</v>
      </c>
      <c r="C25" s="113">
        <v>0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0</v>
      </c>
      <c r="L25" s="113">
        <v>0</v>
      </c>
      <c r="M25" s="1"/>
      <c r="N25" s="1"/>
      <c r="O25" s="1"/>
      <c r="P25" s="1"/>
      <c r="Q25" s="1"/>
    </row>
    <row r="26" spans="2:17" x14ac:dyDescent="0.25">
      <c r="B26" s="7">
        <v>22</v>
      </c>
      <c r="C26" s="113">
        <v>0</v>
      </c>
      <c r="D26" s="113">
        <v>0</v>
      </c>
      <c r="E26" s="113">
        <v>0</v>
      </c>
      <c r="F26" s="113">
        <v>0</v>
      </c>
      <c r="G26" s="113">
        <v>0</v>
      </c>
      <c r="H26" s="113">
        <v>0</v>
      </c>
      <c r="I26" s="113">
        <v>0</v>
      </c>
      <c r="J26" s="113">
        <v>0</v>
      </c>
      <c r="K26" s="113">
        <v>0</v>
      </c>
      <c r="L26" s="113">
        <v>0</v>
      </c>
      <c r="M26" s="1"/>
      <c r="N26" s="1"/>
      <c r="O26" s="1"/>
      <c r="P26" s="1"/>
      <c r="Q26" s="1"/>
    </row>
    <row r="27" spans="2:17" x14ac:dyDescent="0.25">
      <c r="B27" s="7">
        <v>23</v>
      </c>
      <c r="C27" s="113">
        <v>0</v>
      </c>
      <c r="D27" s="113">
        <v>0</v>
      </c>
      <c r="E27" s="113">
        <v>0</v>
      </c>
      <c r="F27" s="113">
        <v>0</v>
      </c>
      <c r="G27" s="113">
        <v>0</v>
      </c>
      <c r="H27" s="113">
        <v>0</v>
      </c>
      <c r="I27" s="113">
        <v>0</v>
      </c>
      <c r="J27" s="113">
        <v>0</v>
      </c>
      <c r="K27" s="113">
        <v>0</v>
      </c>
      <c r="L27" s="113">
        <v>0</v>
      </c>
      <c r="M27" s="1"/>
      <c r="N27" s="1"/>
      <c r="O27" s="1"/>
      <c r="P27" s="1"/>
      <c r="Q27" s="1"/>
    </row>
    <row r="28" spans="2:17" x14ac:dyDescent="0.25">
      <c r="B28" s="7">
        <v>24</v>
      </c>
      <c r="C28" s="113">
        <v>0</v>
      </c>
      <c r="D28" s="113">
        <v>0</v>
      </c>
      <c r="E28" s="113">
        <v>0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3">
        <v>0</v>
      </c>
      <c r="L28" s="113">
        <v>0</v>
      </c>
      <c r="M28" s="1"/>
      <c r="N28" s="1"/>
      <c r="O28" s="1"/>
      <c r="P28" s="1"/>
      <c r="Q28" s="1"/>
    </row>
    <row r="29" spans="2:17" x14ac:dyDescent="0.25">
      <c r="B29" s="7">
        <v>25</v>
      </c>
      <c r="C29" s="113">
        <v>0</v>
      </c>
      <c r="D29" s="113">
        <v>0</v>
      </c>
      <c r="E29" s="113">
        <v>0</v>
      </c>
      <c r="F29" s="113">
        <v>0</v>
      </c>
      <c r="G29" s="113">
        <v>0</v>
      </c>
      <c r="H29" s="113">
        <v>0</v>
      </c>
      <c r="I29" s="113">
        <v>0</v>
      </c>
      <c r="J29" s="113">
        <v>0</v>
      </c>
      <c r="K29" s="113">
        <v>0</v>
      </c>
      <c r="L29" s="113">
        <v>0</v>
      </c>
      <c r="M29" s="1"/>
      <c r="N29" s="1"/>
      <c r="O29" s="1"/>
      <c r="P29" s="1"/>
      <c r="Q29" s="1"/>
    </row>
    <row r="30" spans="2:17" x14ac:dyDescent="0.25">
      <c r="B30" s="7"/>
      <c r="C30" s="114"/>
      <c r="D30" s="114"/>
      <c r="E30" s="114"/>
      <c r="F30" s="114"/>
      <c r="G30" s="114"/>
      <c r="H30" s="114"/>
      <c r="I30" s="114"/>
      <c r="J30" s="114"/>
      <c r="K30" s="115"/>
      <c r="L30" s="1"/>
      <c r="M30" s="1"/>
      <c r="N30" s="1"/>
      <c r="O30" s="1"/>
      <c r="P30" s="1"/>
      <c r="Q30" s="1"/>
    </row>
    <row r="31" spans="2:17" x14ac:dyDescent="0.25">
      <c r="B31" s="51"/>
      <c r="C31" s="51"/>
      <c r="D31" s="51"/>
      <c r="E31" s="51"/>
      <c r="F31" s="51"/>
      <c r="G31" s="51"/>
      <c r="H31" s="54"/>
      <c r="I31" s="54"/>
      <c r="J31" s="47"/>
    </row>
    <row r="32" spans="2:17" x14ac:dyDescent="0.25">
      <c r="B32" s="51"/>
      <c r="C32" s="51"/>
      <c r="D32" s="51"/>
      <c r="E32" s="51"/>
      <c r="F32" s="51"/>
      <c r="G32" s="51"/>
      <c r="H32" s="54"/>
      <c r="I32" s="54"/>
      <c r="J32" s="47"/>
    </row>
    <row r="33" spans="2:10" x14ac:dyDescent="0.25">
      <c r="B33" s="51"/>
      <c r="C33" s="51"/>
      <c r="D33" s="51"/>
      <c r="E33" s="51"/>
      <c r="F33" s="51"/>
      <c r="G33" s="51"/>
      <c r="H33" s="54"/>
      <c r="I33" s="54"/>
      <c r="J33" s="47"/>
    </row>
    <row r="34" spans="2:10" x14ac:dyDescent="0.25">
      <c r="B34" s="51"/>
      <c r="C34" s="51"/>
      <c r="D34" s="51"/>
      <c r="E34" s="51"/>
      <c r="F34" s="51"/>
      <c r="G34" s="51"/>
      <c r="H34" s="54"/>
      <c r="I34" s="54"/>
      <c r="J34" s="47"/>
    </row>
    <row r="35" spans="2:10" x14ac:dyDescent="0.25">
      <c r="B35" s="51"/>
      <c r="C35" s="51"/>
      <c r="D35" s="51"/>
      <c r="E35" s="51"/>
      <c r="F35" s="51"/>
      <c r="G35" s="51"/>
      <c r="H35" s="54"/>
      <c r="I35" s="54"/>
      <c r="J35" s="47"/>
    </row>
    <row r="36" spans="2:10" x14ac:dyDescent="0.25">
      <c r="B36" s="51"/>
      <c r="C36" s="51"/>
      <c r="D36" s="51"/>
      <c r="E36" s="51"/>
      <c r="F36" s="51"/>
      <c r="G36" s="51"/>
      <c r="H36" s="54"/>
      <c r="I36" s="54"/>
      <c r="J36" s="47"/>
    </row>
    <row r="37" spans="2:10" x14ac:dyDescent="0.25">
      <c r="B37" s="47"/>
      <c r="C37" s="47"/>
      <c r="D37" s="47"/>
      <c r="E37" s="47"/>
      <c r="F37" s="47"/>
      <c r="G37" s="47"/>
      <c r="H37" s="47"/>
      <c r="I37" s="47"/>
      <c r="J37" s="47"/>
    </row>
    <row r="38" spans="2:10" x14ac:dyDescent="0.25">
      <c r="B38" s="47"/>
      <c r="C38" s="47"/>
      <c r="D38" s="47"/>
      <c r="E38" s="47"/>
      <c r="F38" s="47"/>
      <c r="G38" s="47"/>
      <c r="H38" s="47"/>
      <c r="I38" s="47"/>
      <c r="J38" s="4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5" width="12" customWidth="1"/>
    <col min="6" max="6" width="15" customWidth="1"/>
    <col min="7" max="7" width="14.5703125" customWidth="1"/>
    <col min="8" max="10" width="12" customWidth="1"/>
    <col min="11" max="11" width="14.57031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63" customFormat="1" x14ac:dyDescent="0.25">
      <c r="A1" s="63" t="s">
        <v>82</v>
      </c>
      <c r="B1" s="63" t="s">
        <v>83</v>
      </c>
      <c r="C1" s="92" t="s">
        <v>5</v>
      </c>
      <c r="D1" s="92" t="s">
        <v>95</v>
      </c>
      <c r="E1" s="92"/>
      <c r="F1" s="92" t="s">
        <v>97</v>
      </c>
      <c r="G1" s="92"/>
      <c r="H1" s="92"/>
      <c r="I1" s="92"/>
      <c r="J1" s="92"/>
      <c r="K1" s="92"/>
    </row>
    <row r="2" spans="1:17" ht="15.75" thickBot="1" x14ac:dyDescent="0.3">
      <c r="A2" t="s">
        <v>84</v>
      </c>
      <c r="B2" s="14" t="s">
        <v>85</v>
      </c>
      <c r="C2" s="14" t="s">
        <v>101</v>
      </c>
      <c r="E2" s="14"/>
    </row>
    <row r="3" spans="1:17" x14ac:dyDescent="0.25">
      <c r="A3" t="s">
        <v>86</v>
      </c>
      <c r="B3" s="10" t="s">
        <v>5</v>
      </c>
      <c r="C3" s="12" t="s">
        <v>87</v>
      </c>
      <c r="D3" s="12" t="s">
        <v>88</v>
      </c>
      <c r="E3" s="12" t="s">
        <v>40</v>
      </c>
      <c r="F3" s="12" t="s">
        <v>89</v>
      </c>
      <c r="G3" s="12" t="s">
        <v>90</v>
      </c>
      <c r="H3" s="12" t="s">
        <v>91</v>
      </c>
      <c r="I3" s="12" t="s">
        <v>43</v>
      </c>
      <c r="J3" s="12" t="s">
        <v>92</v>
      </c>
      <c r="K3" s="13" t="s">
        <v>93</v>
      </c>
      <c r="L3" s="56"/>
      <c r="M3" s="56"/>
      <c r="N3" s="55"/>
      <c r="O3" s="50"/>
      <c r="P3" s="1"/>
      <c r="Q3" s="1"/>
    </row>
    <row r="4" spans="1:17" x14ac:dyDescent="0.25">
      <c r="A4" t="s">
        <v>94</v>
      </c>
      <c r="B4" s="11">
        <v>0</v>
      </c>
      <c r="C4" s="116">
        <v>0</v>
      </c>
      <c r="D4" s="116">
        <v>62372892.980000004</v>
      </c>
      <c r="E4" s="116">
        <v>0</v>
      </c>
      <c r="F4" s="116">
        <v>5181892.78</v>
      </c>
      <c r="G4" s="116">
        <v>77067352.670000032</v>
      </c>
      <c r="H4" s="116">
        <v>0</v>
      </c>
      <c r="I4" s="116">
        <v>0</v>
      </c>
      <c r="J4" s="116">
        <v>0</v>
      </c>
      <c r="K4" s="116">
        <v>25353681.780000001</v>
      </c>
      <c r="L4" s="116">
        <v>0</v>
      </c>
      <c r="M4" s="58"/>
      <c r="N4" s="57"/>
      <c r="O4" s="58"/>
      <c r="P4" s="1"/>
      <c r="Q4" s="1"/>
    </row>
    <row r="5" spans="1:17" x14ac:dyDescent="0.25">
      <c r="A5" t="s">
        <v>100</v>
      </c>
      <c r="B5" s="11">
        <v>1</v>
      </c>
      <c r="C5" s="116">
        <v>6000000</v>
      </c>
      <c r="D5" s="116">
        <v>20</v>
      </c>
      <c r="E5" s="116">
        <v>0</v>
      </c>
      <c r="F5" s="116">
        <v>0</v>
      </c>
      <c r="G5" s="116">
        <v>4100000</v>
      </c>
      <c r="H5" s="116">
        <v>0</v>
      </c>
      <c r="I5" s="116">
        <v>0</v>
      </c>
      <c r="J5" s="116">
        <v>0</v>
      </c>
      <c r="K5" s="116">
        <v>314333438.44</v>
      </c>
      <c r="L5" s="116">
        <v>0</v>
      </c>
      <c r="M5" s="58"/>
      <c r="N5" s="57"/>
      <c r="O5" s="58"/>
      <c r="P5" s="1"/>
      <c r="Q5" s="1"/>
    </row>
    <row r="6" spans="1:17" x14ac:dyDescent="0.25">
      <c r="B6" s="7">
        <v>2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58"/>
      <c r="N6" s="57"/>
      <c r="O6" s="58"/>
      <c r="P6" s="1"/>
      <c r="Q6" s="1"/>
    </row>
    <row r="7" spans="1:17" x14ac:dyDescent="0.25">
      <c r="B7" s="7">
        <v>3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58"/>
      <c r="N7" s="57"/>
      <c r="O7" s="58"/>
      <c r="P7" s="1"/>
      <c r="Q7" s="1"/>
    </row>
    <row r="8" spans="1:17" x14ac:dyDescent="0.25">
      <c r="B8" s="7">
        <v>4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58"/>
      <c r="N8" s="57"/>
      <c r="O8" s="58"/>
      <c r="P8" s="1"/>
      <c r="Q8" s="1"/>
    </row>
    <row r="9" spans="1:17" x14ac:dyDescent="0.25">
      <c r="B9" s="7">
        <v>5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58"/>
      <c r="N9" s="57"/>
      <c r="O9" s="58"/>
      <c r="P9" s="1"/>
      <c r="Q9" s="1"/>
    </row>
    <row r="10" spans="1:17" x14ac:dyDescent="0.25">
      <c r="B10" s="7">
        <v>6</v>
      </c>
      <c r="C10" s="116">
        <v>0</v>
      </c>
      <c r="D10" s="116">
        <v>0</v>
      </c>
      <c r="E10" s="116">
        <v>0</v>
      </c>
      <c r="F10" s="116">
        <v>0</v>
      </c>
      <c r="G10" s="116">
        <v>0</v>
      </c>
      <c r="H10" s="116">
        <v>0</v>
      </c>
      <c r="I10" s="116">
        <v>0</v>
      </c>
      <c r="J10" s="116">
        <v>0</v>
      </c>
      <c r="K10" s="116">
        <v>0</v>
      </c>
      <c r="L10" s="116">
        <v>0</v>
      </c>
      <c r="M10" s="58"/>
      <c r="N10" s="57"/>
      <c r="O10" s="58"/>
      <c r="P10" s="1"/>
      <c r="Q10" s="1"/>
    </row>
    <row r="11" spans="1:17" x14ac:dyDescent="0.25">
      <c r="B11" s="7">
        <v>7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59"/>
      <c r="N11" s="59"/>
      <c r="O11" s="59"/>
      <c r="P11" s="1"/>
      <c r="Q11" s="1"/>
    </row>
    <row r="12" spans="1:17" x14ac:dyDescent="0.25">
      <c r="B12" s="7">
        <v>8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"/>
      <c r="N12" s="1"/>
      <c r="O12" s="1"/>
      <c r="P12" s="1"/>
      <c r="Q12" s="1"/>
    </row>
    <row r="13" spans="1:17" x14ac:dyDescent="0.25">
      <c r="B13" s="7">
        <v>9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"/>
      <c r="N13" s="1"/>
      <c r="O13" s="1"/>
      <c r="P13" s="1"/>
      <c r="Q13" s="1"/>
    </row>
    <row r="14" spans="1:17" x14ac:dyDescent="0.25">
      <c r="B14" s="7">
        <v>10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"/>
      <c r="N14" s="1"/>
      <c r="O14" s="1"/>
      <c r="P14" s="1"/>
      <c r="Q14" s="1"/>
    </row>
    <row r="15" spans="1:17" x14ac:dyDescent="0.25">
      <c r="B15" s="7">
        <v>11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"/>
      <c r="N15" s="1"/>
      <c r="O15" s="1"/>
      <c r="P15" s="1"/>
      <c r="Q15" s="1"/>
    </row>
    <row r="16" spans="1:17" x14ac:dyDescent="0.25">
      <c r="B16" s="7">
        <v>12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"/>
      <c r="N16" s="1"/>
      <c r="O16" s="1"/>
      <c r="P16" s="1"/>
      <c r="Q16" s="1"/>
    </row>
    <row r="17" spans="2:17" x14ac:dyDescent="0.25">
      <c r="B17" s="7">
        <v>13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"/>
      <c r="N17" s="1"/>
      <c r="O17" s="1"/>
      <c r="P17" s="1"/>
      <c r="Q17" s="1"/>
    </row>
    <row r="18" spans="2:17" x14ac:dyDescent="0.25">
      <c r="B18" s="7">
        <v>14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"/>
      <c r="N18" s="1"/>
      <c r="O18" s="1"/>
      <c r="P18" s="1"/>
      <c r="Q18" s="1"/>
    </row>
    <row r="19" spans="2:17" x14ac:dyDescent="0.25">
      <c r="B19" s="7">
        <v>15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"/>
      <c r="N19" s="1"/>
      <c r="O19" s="1"/>
      <c r="P19" s="1"/>
      <c r="Q19" s="1"/>
    </row>
    <row r="20" spans="2:17" x14ac:dyDescent="0.25">
      <c r="B20" s="7">
        <v>16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"/>
      <c r="N20" s="1"/>
      <c r="O20" s="1"/>
      <c r="P20" s="1"/>
      <c r="Q20" s="1"/>
    </row>
    <row r="21" spans="2:17" x14ac:dyDescent="0.25">
      <c r="B21" s="7">
        <v>17</v>
      </c>
      <c r="C21" s="116">
        <v>0</v>
      </c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"/>
      <c r="N21" s="1"/>
      <c r="O21" s="1"/>
      <c r="P21" s="1"/>
      <c r="Q21" s="1"/>
    </row>
    <row r="22" spans="2:17" x14ac:dyDescent="0.25">
      <c r="B22" s="7">
        <v>18</v>
      </c>
      <c r="C22" s="116">
        <v>0</v>
      </c>
      <c r="D22" s="116">
        <v>0</v>
      </c>
      <c r="E22" s="116">
        <v>0</v>
      </c>
      <c r="F22" s="116">
        <v>0</v>
      </c>
      <c r="G22" s="116">
        <v>0</v>
      </c>
      <c r="H22" s="116">
        <v>0</v>
      </c>
      <c r="I22" s="116">
        <v>0</v>
      </c>
      <c r="J22" s="116">
        <v>0</v>
      </c>
      <c r="K22" s="116">
        <v>0</v>
      </c>
      <c r="L22" s="116">
        <v>0</v>
      </c>
      <c r="M22" s="1"/>
      <c r="N22" s="1"/>
      <c r="O22" s="1"/>
      <c r="P22" s="1"/>
      <c r="Q22" s="1"/>
    </row>
    <row r="23" spans="2:17" x14ac:dyDescent="0.25">
      <c r="B23" s="7">
        <v>19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"/>
      <c r="N23" s="1"/>
      <c r="O23" s="1"/>
      <c r="P23" s="1"/>
      <c r="Q23" s="1"/>
    </row>
    <row r="24" spans="2:17" x14ac:dyDescent="0.25">
      <c r="B24" s="7">
        <v>20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"/>
      <c r="N24" s="1"/>
      <c r="O24" s="1"/>
      <c r="P24" s="1"/>
      <c r="Q24" s="1"/>
    </row>
    <row r="25" spans="2:17" x14ac:dyDescent="0.25">
      <c r="B25" s="7">
        <v>21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"/>
      <c r="N25" s="1"/>
      <c r="O25" s="1"/>
      <c r="P25" s="1"/>
      <c r="Q25" s="1"/>
    </row>
    <row r="26" spans="2:17" x14ac:dyDescent="0.25">
      <c r="B26" s="7">
        <v>22</v>
      </c>
      <c r="C26" s="116">
        <v>0</v>
      </c>
      <c r="D26" s="116">
        <v>0</v>
      </c>
      <c r="E26" s="116">
        <v>0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"/>
      <c r="N26" s="1"/>
      <c r="O26" s="1"/>
      <c r="P26" s="1"/>
      <c r="Q26" s="1"/>
    </row>
    <row r="27" spans="2:17" x14ac:dyDescent="0.25">
      <c r="B27" s="7">
        <v>23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"/>
      <c r="N27" s="1"/>
      <c r="O27" s="1"/>
      <c r="P27" s="1"/>
      <c r="Q27" s="1"/>
    </row>
    <row r="28" spans="2:17" x14ac:dyDescent="0.25">
      <c r="B28" s="7">
        <v>24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"/>
      <c r="N28" s="1"/>
      <c r="O28" s="1"/>
      <c r="P28" s="1"/>
      <c r="Q28" s="1"/>
    </row>
    <row r="29" spans="2:17" x14ac:dyDescent="0.25">
      <c r="B29" s="7">
        <v>25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"/>
      <c r="N29" s="1"/>
      <c r="O29" s="1"/>
      <c r="P29" s="1"/>
      <c r="Q29" s="1"/>
    </row>
    <row r="30" spans="2:17" x14ac:dyDescent="0.25">
      <c r="B30" s="51"/>
      <c r="C30" s="51">
        <f>SUM(C4:C29)</f>
        <v>6000000</v>
      </c>
      <c r="D30" s="51">
        <f t="shared" ref="D30:K30" si="0">SUM(D4:D29)</f>
        <v>62372912.980000004</v>
      </c>
      <c r="E30" s="51">
        <f t="shared" si="0"/>
        <v>0</v>
      </c>
      <c r="F30" s="51">
        <f t="shared" si="0"/>
        <v>5181892.78</v>
      </c>
      <c r="G30" s="51">
        <f t="shared" si="0"/>
        <v>81167352.670000032</v>
      </c>
      <c r="H30" s="51">
        <f t="shared" si="0"/>
        <v>0</v>
      </c>
      <c r="I30" s="51">
        <f t="shared" si="0"/>
        <v>0</v>
      </c>
      <c r="J30" s="51">
        <f t="shared" si="0"/>
        <v>0</v>
      </c>
      <c r="K30" s="51">
        <f t="shared" si="0"/>
        <v>339687120.22000003</v>
      </c>
    </row>
    <row r="31" spans="2:17" x14ac:dyDescent="0.25">
      <c r="B31" s="51"/>
      <c r="C31" s="51"/>
      <c r="D31" s="51"/>
      <c r="E31" s="47"/>
      <c r="F31" s="47"/>
      <c r="G31" s="47"/>
      <c r="H31" s="47"/>
      <c r="I31" s="47"/>
      <c r="J31" s="47"/>
    </row>
    <row r="32" spans="2:17" x14ac:dyDescent="0.25">
      <c r="B32" s="51"/>
      <c r="C32" s="51"/>
      <c r="D32" s="51"/>
      <c r="E32" s="47"/>
      <c r="F32" s="47"/>
      <c r="G32" s="47"/>
      <c r="H32" s="47"/>
      <c r="I32" s="47"/>
      <c r="J32" s="47"/>
    </row>
    <row r="33" spans="1:10" x14ac:dyDescent="0.25">
      <c r="B33" s="51"/>
      <c r="C33" s="51"/>
      <c r="D33" s="51"/>
      <c r="E33" s="47"/>
      <c r="F33" s="47"/>
      <c r="G33" s="47"/>
      <c r="H33" s="47"/>
      <c r="I33" s="47"/>
      <c r="J33" s="47"/>
    </row>
    <row r="34" spans="1:10" x14ac:dyDescent="0.25">
      <c r="B34" s="51"/>
      <c r="C34" s="51"/>
      <c r="D34" s="51"/>
      <c r="E34" s="51"/>
      <c r="F34" s="52"/>
      <c r="G34" s="52"/>
      <c r="H34" s="53"/>
      <c r="I34" s="53"/>
      <c r="J34" s="47"/>
    </row>
    <row r="35" spans="1:10" x14ac:dyDescent="0.25">
      <c r="B35" s="51"/>
      <c r="C35" s="51"/>
      <c r="D35" s="51"/>
      <c r="E35" s="51"/>
      <c r="F35" s="51"/>
      <c r="G35" s="51"/>
      <c r="H35" s="54"/>
      <c r="I35" s="54"/>
      <c r="J35" s="47"/>
    </row>
    <row r="36" spans="1:10" s="1" customFormat="1" x14ac:dyDescent="0.25">
      <c r="A36" s="100"/>
      <c r="B36" s="51"/>
      <c r="C36" s="51"/>
      <c r="D36" s="51"/>
      <c r="E36" s="51"/>
      <c r="F36" s="51"/>
      <c r="G36" s="51"/>
      <c r="H36" s="54"/>
      <c r="I36" s="54"/>
      <c r="J36" s="47"/>
    </row>
    <row r="37" spans="1:10" x14ac:dyDescent="0.25">
      <c r="B37" s="51"/>
      <c r="C37" s="51"/>
      <c r="D37" s="51"/>
      <c r="E37" s="51"/>
      <c r="F37" s="51"/>
      <c r="G37" s="51"/>
      <c r="H37" s="54"/>
      <c r="I37" s="54"/>
      <c r="J37" s="47"/>
    </row>
    <row r="38" spans="1:10" x14ac:dyDescent="0.25">
      <c r="B38" s="51"/>
      <c r="C38" s="51"/>
      <c r="D38" s="51"/>
      <c r="E38" s="51"/>
      <c r="F38" s="51"/>
      <c r="G38" s="51"/>
      <c r="H38" s="54"/>
      <c r="I38" s="54"/>
      <c r="J38" s="47"/>
    </row>
    <row r="39" spans="1:10" x14ac:dyDescent="0.25">
      <c r="B39" s="51"/>
      <c r="C39" s="51"/>
      <c r="D39" s="51"/>
      <c r="E39" s="51"/>
      <c r="F39" s="51"/>
      <c r="G39" s="51"/>
      <c r="H39" s="54"/>
      <c r="I39" s="54"/>
      <c r="J39" s="47"/>
    </row>
    <row r="40" spans="1:10" x14ac:dyDescent="0.25">
      <c r="B40" s="51"/>
      <c r="C40" s="51"/>
      <c r="D40" s="51"/>
      <c r="E40" s="51"/>
      <c r="F40" s="51"/>
      <c r="G40" s="51"/>
      <c r="H40" s="54"/>
      <c r="I40" s="54"/>
      <c r="J40" s="47"/>
    </row>
    <row r="41" spans="1:10" x14ac:dyDescent="0.25">
      <c r="B41" s="51"/>
      <c r="C41" s="51"/>
      <c r="D41" s="51"/>
      <c r="E41" s="51"/>
      <c r="F41" s="51"/>
      <c r="G41" s="51"/>
      <c r="H41" s="54"/>
      <c r="I41" s="54"/>
      <c r="J41" s="47"/>
    </row>
    <row r="42" spans="1:10" x14ac:dyDescent="0.25">
      <c r="B42" s="51"/>
      <c r="C42" s="51"/>
      <c r="D42" s="51"/>
      <c r="E42" s="51"/>
      <c r="F42" s="51"/>
      <c r="G42" s="51"/>
      <c r="H42" s="54"/>
      <c r="I42" s="54"/>
      <c r="J42" s="47"/>
    </row>
    <row r="43" spans="1:10" x14ac:dyDescent="0.25">
      <c r="B43" s="47"/>
      <c r="C43" s="47"/>
      <c r="D43" s="47"/>
      <c r="E43" s="47"/>
      <c r="F43" s="47"/>
      <c r="G43" s="47"/>
      <c r="H43" s="47"/>
      <c r="I43" s="47"/>
      <c r="J43" s="47"/>
    </row>
    <row r="44" spans="1:10" x14ac:dyDescent="0.25">
      <c r="B44" s="47"/>
      <c r="C44" s="47"/>
      <c r="D44" s="47"/>
      <c r="E44" s="47"/>
      <c r="F44" s="47"/>
      <c r="G44" s="47"/>
      <c r="H44" s="47"/>
      <c r="I44" s="47"/>
      <c r="J4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abSelected="1" topLeftCell="A3" zoomScaleNormal="100" workbookViewId="0">
      <selection activeCell="C4" sqref="C4:L29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12" x14ac:dyDescent="0.25">
      <c r="C1" s="82"/>
    </row>
    <row r="2" spans="2:12" ht="30" customHeight="1" x14ac:dyDescent="0.25">
      <c r="B2" s="22" t="s">
        <v>33</v>
      </c>
      <c r="C2" s="23" t="s">
        <v>34</v>
      </c>
      <c r="D2" s="7" t="s">
        <v>42</v>
      </c>
    </row>
    <row r="3" spans="2:12" ht="15" customHeight="1" x14ac:dyDescent="0.25">
      <c r="B3" s="7" t="s">
        <v>35</v>
      </c>
      <c r="C3" s="84">
        <v>0.1069091984715837</v>
      </c>
      <c r="D3" s="85">
        <v>0</v>
      </c>
    </row>
    <row r="4" spans="2:12" x14ac:dyDescent="0.25">
      <c r="B4" s="7" t="s">
        <v>44</v>
      </c>
      <c r="C4" s="84">
        <v>0</v>
      </c>
      <c r="D4" s="84">
        <v>0</v>
      </c>
      <c r="E4" s="84">
        <v>0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</row>
    <row r="5" spans="2:12" ht="15" customHeight="1" x14ac:dyDescent="0.25">
      <c r="B5" s="7" t="s">
        <v>40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</row>
    <row r="6" spans="2:12" ht="15" customHeight="1" x14ac:dyDescent="0.25">
      <c r="B6" s="7" t="s">
        <v>37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</row>
    <row r="7" spans="2:12" x14ac:dyDescent="0.25">
      <c r="B7" s="7" t="s">
        <v>38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</row>
    <row r="8" spans="2:12" ht="15" customHeight="1" x14ac:dyDescent="0.25">
      <c r="B8" s="7" t="s">
        <v>41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</row>
    <row r="9" spans="2:12" x14ac:dyDescent="0.25">
      <c r="B9" s="7" t="s">
        <v>43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</row>
    <row r="10" spans="2:12" x14ac:dyDescent="0.25">
      <c r="B10" s="7" t="s">
        <v>39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</row>
    <row r="11" spans="2:12" x14ac:dyDescent="0.25">
      <c r="B11" s="25" t="s">
        <v>36</v>
      </c>
      <c r="C11" s="84">
        <v>0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</row>
    <row r="12" spans="2:12" x14ac:dyDescent="0.25"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</row>
    <row r="13" spans="2:12" x14ac:dyDescent="0.25"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</row>
    <row r="14" spans="2:12" x14ac:dyDescent="0.25"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</row>
    <row r="15" spans="2:12" x14ac:dyDescent="0.25"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</row>
    <row r="16" spans="2:12" x14ac:dyDescent="0.25">
      <c r="C16" s="84">
        <v>0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</row>
    <row r="17" spans="3:12" x14ac:dyDescent="0.25">
      <c r="C17" s="84">
        <v>0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</row>
    <row r="18" spans="3:12" x14ac:dyDescent="0.25"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</row>
    <row r="19" spans="3:12" x14ac:dyDescent="0.25"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</row>
    <row r="20" spans="3:12" x14ac:dyDescent="0.25"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</row>
    <row r="21" spans="3:12" x14ac:dyDescent="0.25"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</row>
    <row r="22" spans="3:12" x14ac:dyDescent="0.25"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</row>
    <row r="23" spans="3:12" x14ac:dyDescent="0.25"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</row>
    <row r="24" spans="3:12" x14ac:dyDescent="0.25"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</row>
    <row r="25" spans="3:12" x14ac:dyDescent="0.25"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</row>
    <row r="26" spans="3:12" x14ac:dyDescent="0.25">
      <c r="C26" s="84">
        <v>0</v>
      </c>
      <c r="D26" s="84">
        <v>0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</row>
    <row r="27" spans="3:12" x14ac:dyDescent="0.25"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</row>
    <row r="28" spans="3:12" x14ac:dyDescent="0.25"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</row>
    <row r="29" spans="3:12" x14ac:dyDescent="0.25"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9"/>
  <sheetViews>
    <sheetView workbookViewId="0">
      <selection activeCell="E6" sqref="E6"/>
    </sheetView>
  </sheetViews>
  <sheetFormatPr defaultRowHeight="15" x14ac:dyDescent="0.25"/>
  <sheetData>
    <row r="2" spans="3:12" x14ac:dyDescent="0.25">
      <c r="C2" s="87">
        <v>1.2305043627175838</v>
      </c>
    </row>
    <row r="3" spans="3:12" x14ac:dyDescent="0.25">
      <c r="C3" s="87">
        <v>1.1798492498881419</v>
      </c>
    </row>
    <row r="4" spans="3:12" x14ac:dyDescent="0.25">
      <c r="C4" s="87">
        <v>0</v>
      </c>
      <c r="D4" s="87">
        <v>0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</row>
    <row r="5" spans="3:12" x14ac:dyDescent="0.25"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</row>
    <row r="6" spans="3:12" x14ac:dyDescent="0.25"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</row>
    <row r="7" spans="3:12" x14ac:dyDescent="0.25"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</row>
    <row r="8" spans="3:12" x14ac:dyDescent="0.25"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</row>
    <row r="9" spans="3:12" x14ac:dyDescent="0.25"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</row>
    <row r="10" spans="3:12" x14ac:dyDescent="0.25"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</row>
    <row r="11" spans="3:12" x14ac:dyDescent="0.25"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</row>
    <row r="12" spans="3:12" x14ac:dyDescent="0.25"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</row>
    <row r="13" spans="3:12" x14ac:dyDescent="0.25"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</row>
    <row r="14" spans="3:12" x14ac:dyDescent="0.25"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</row>
    <row r="15" spans="3:12" x14ac:dyDescent="0.25"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</row>
    <row r="16" spans="3:12" x14ac:dyDescent="0.25"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</row>
    <row r="17" spans="3:12" x14ac:dyDescent="0.25"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</row>
    <row r="18" spans="3:12" x14ac:dyDescent="0.25"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</row>
    <row r="19" spans="3:12" x14ac:dyDescent="0.25"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</row>
    <row r="20" spans="3:12" x14ac:dyDescent="0.25"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</row>
    <row r="21" spans="3:12" x14ac:dyDescent="0.25"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</row>
    <row r="22" spans="3:12" x14ac:dyDescent="0.25"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</row>
    <row r="23" spans="3:12" x14ac:dyDescent="0.25"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</row>
    <row r="24" spans="3:12" x14ac:dyDescent="0.25"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</row>
    <row r="25" spans="3:12" x14ac:dyDescent="0.25"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</row>
    <row r="26" spans="3:12" x14ac:dyDescent="0.25"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</row>
    <row r="27" spans="3:12" x14ac:dyDescent="0.25"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</row>
    <row r="28" spans="3:12" x14ac:dyDescent="0.25"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</row>
    <row r="29" spans="3:12" x14ac:dyDescent="0.25"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Cal</vt:lpstr>
      <vt:lpstr>0 days</vt:lpstr>
      <vt:lpstr>0-30days</vt:lpstr>
      <vt:lpstr>31-60 days</vt:lpstr>
      <vt:lpstr>61-90 days</vt:lpstr>
      <vt:lpstr>above 90 days</vt:lpstr>
      <vt:lpstr>LGD</vt:lpstr>
      <vt:lpstr>EFA</vt:lpstr>
      <vt:lpstr>Cal!Print_Area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2018-01-09T13:17:42Z</cp:lastPrinted>
  <dcterms:created xsi:type="dcterms:W3CDTF">2017-07-03T07:03:34Z</dcterms:created>
  <dcterms:modified xsi:type="dcterms:W3CDTF">2019-02-28T10:49:44Z</dcterms:modified>
</cp:coreProperties>
</file>