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PD\Housing\Test Sample\"/>
    </mc:Choice>
  </mc:AlternateContent>
  <bookViews>
    <workbookView xWindow="0" yWindow="0" windowWidth="19200" windowHeight="7020"/>
  </bookViews>
  <sheets>
    <sheet name="Sheet1" sheetId="1" r:id="rId1"/>
    <sheet name="0 Yr" sheetId="2" r:id="rId2"/>
    <sheet name="1 Yr" sheetId="3" r:id="rId3"/>
    <sheet name="2 Yr" sheetId="4" r:id="rId4"/>
    <sheet name="3 Yr" sheetId="5" r:id="rId5"/>
    <sheet name="4 Yr" sheetId="6" r:id="rId6"/>
    <sheet name="5 Yr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G57" i="1"/>
  <c r="F58" i="1"/>
  <c r="F59" i="1"/>
  <c r="F60" i="1"/>
  <c r="F61" i="1"/>
  <c r="F57" i="1"/>
  <c r="E58" i="1"/>
  <c r="E59" i="1"/>
  <c r="E60" i="1"/>
  <c r="E61" i="1"/>
  <c r="E57" i="1"/>
  <c r="D58" i="1"/>
  <c r="D59" i="1"/>
  <c r="D60" i="1"/>
  <c r="D61" i="1"/>
  <c r="D57" i="1"/>
  <c r="H15" i="1" l="1"/>
  <c r="H16" i="1"/>
  <c r="H17" i="1"/>
  <c r="H18" i="1"/>
  <c r="H14" i="1"/>
  <c r="G22" i="1"/>
  <c r="G23" i="1"/>
  <c r="G24" i="1"/>
  <c r="G25" i="1"/>
  <c r="G21" i="1"/>
  <c r="F29" i="1"/>
  <c r="F30" i="1"/>
  <c r="F31" i="1"/>
  <c r="F32" i="1"/>
  <c r="F28" i="1"/>
  <c r="H6" i="3" l="1"/>
  <c r="H5" i="3" s="1"/>
  <c r="H4" i="3" s="1"/>
  <c r="B4" i="3" l="1"/>
  <c r="F8" i="7" l="1"/>
  <c r="E8" i="7"/>
  <c r="D8" i="7"/>
  <c r="C8" i="7"/>
  <c r="B8" i="7"/>
  <c r="F7" i="7"/>
  <c r="H7" i="7" s="1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H6" i="7" l="1"/>
  <c r="H5" i="7" s="1"/>
  <c r="H4" i="7"/>
  <c r="E39" i="1" l="1"/>
  <c r="B4" i="4" l="1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C4" i="3" l="1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D46" i="1" l="1"/>
  <c r="C53" i="1"/>
  <c r="C61" i="1" s="1"/>
  <c r="H7" i="6"/>
  <c r="H7" i="5"/>
  <c r="H6" i="5" s="1"/>
  <c r="H5" i="5" s="1"/>
  <c r="H4" i="5" s="1"/>
  <c r="H7" i="4"/>
  <c r="H7" i="3"/>
  <c r="D42" i="1" s="1"/>
  <c r="H7" i="2"/>
  <c r="C52" i="1" s="1"/>
  <c r="C60" i="1" s="1"/>
  <c r="H6" i="4" l="1"/>
  <c r="E38" i="1"/>
  <c r="H6" i="2"/>
  <c r="D43" i="1"/>
  <c r="D45" i="1"/>
  <c r="D44" i="1"/>
  <c r="F66" i="1"/>
  <c r="F65" i="1"/>
  <c r="H6" i="6"/>
  <c r="D74" i="1"/>
  <c r="C74" i="1"/>
  <c r="F68" i="1"/>
  <c r="F64" i="1"/>
  <c r="H68" i="1"/>
  <c r="G68" i="1"/>
  <c r="E68" i="1"/>
  <c r="D68" i="1"/>
  <c r="C68" i="1"/>
  <c r="C67" i="1"/>
  <c r="H66" i="1"/>
  <c r="D64" i="1"/>
  <c r="D65" i="1" l="1"/>
  <c r="D66" i="1"/>
  <c r="C88" i="1" s="1"/>
  <c r="E67" i="1"/>
  <c r="D67" i="1"/>
  <c r="H5" i="4"/>
  <c r="E37" i="1"/>
  <c r="H5" i="2"/>
  <c r="C51" i="1"/>
  <c r="H5" i="6"/>
  <c r="G66" i="1"/>
  <c r="V67" i="1" l="1"/>
  <c r="P67" i="1"/>
  <c r="W67" i="1"/>
  <c r="Q67" i="1"/>
  <c r="M67" i="1"/>
  <c r="C102" i="1"/>
  <c r="Z67" i="1"/>
  <c r="L67" i="1"/>
  <c r="G67" i="1"/>
  <c r="U67" i="1"/>
  <c r="T67" i="1"/>
  <c r="N67" i="1"/>
  <c r="J67" i="1"/>
  <c r="O67" i="1"/>
  <c r="K67" i="1"/>
  <c r="Y67" i="1"/>
  <c r="H67" i="1"/>
  <c r="R67" i="1"/>
  <c r="F67" i="1"/>
  <c r="S67" i="1"/>
  <c r="X67" i="1"/>
  <c r="I67" i="1"/>
  <c r="E66" i="1"/>
  <c r="C59" i="1"/>
  <c r="C66" i="1" s="1"/>
  <c r="H4" i="4"/>
  <c r="E35" i="1" s="1"/>
  <c r="E36" i="1"/>
  <c r="C103" i="1"/>
  <c r="C101" i="1"/>
  <c r="C50" i="1"/>
  <c r="H4" i="2"/>
  <c r="C49" i="1" s="1"/>
  <c r="C57" i="1" s="1"/>
  <c r="C64" i="1" s="1"/>
  <c r="H4" i="6"/>
  <c r="M66" i="1" l="1"/>
  <c r="Q66" i="1"/>
  <c r="U66" i="1"/>
  <c r="Y66" i="1"/>
  <c r="S66" i="1"/>
  <c r="I66" i="1"/>
  <c r="J66" i="1"/>
  <c r="N66" i="1"/>
  <c r="R66" i="1"/>
  <c r="V66" i="1"/>
  <c r="Z66" i="1"/>
  <c r="K66" i="1"/>
  <c r="W66" i="1"/>
  <c r="L66" i="1"/>
  <c r="P66" i="1"/>
  <c r="T66" i="1"/>
  <c r="X66" i="1"/>
  <c r="O66" i="1"/>
  <c r="C87" i="1"/>
  <c r="C58" i="1"/>
  <c r="C65" i="1" s="1"/>
  <c r="E65" i="1"/>
  <c r="C72" i="1" s="1"/>
  <c r="E64" i="1"/>
  <c r="C71" i="1" s="1"/>
  <c r="D71" i="1"/>
  <c r="D72" i="1"/>
  <c r="C89" i="1"/>
  <c r="C73" i="1"/>
  <c r="C90" i="1" l="1"/>
  <c r="D73" i="1"/>
</calcChain>
</file>

<file path=xl/sharedStrings.xml><?xml version="1.0" encoding="utf-8"?>
<sst xmlns="http://schemas.openxmlformats.org/spreadsheetml/2006/main" count="248" uniqueCount="59">
  <si>
    <t>PD Housing Loans</t>
  </si>
  <si>
    <t>1 year</t>
  </si>
  <si>
    <t>2 year</t>
  </si>
  <si>
    <t>3 year</t>
  </si>
  <si>
    <t>4 year</t>
  </si>
  <si>
    <t>5 year</t>
  </si>
  <si>
    <t>6 year</t>
  </si>
  <si>
    <t>PD 2011-2017</t>
  </si>
  <si>
    <t>0 days</t>
  </si>
  <si>
    <t>0-30 days</t>
  </si>
  <si>
    <t>31-60 days</t>
  </si>
  <si>
    <t>61-90 days-</t>
  </si>
  <si>
    <t>above 90 days</t>
  </si>
  <si>
    <t>Base Year 2012</t>
  </si>
  <si>
    <t>PD 2012-2013</t>
  </si>
  <si>
    <t>PD 2012-2014</t>
  </si>
  <si>
    <t>PD 2012-2015</t>
  </si>
  <si>
    <t>PD 2012-2016</t>
  </si>
  <si>
    <t>PD 2012-2017</t>
  </si>
  <si>
    <t>Base Year 2013</t>
  </si>
  <si>
    <t>PD 2013-2014</t>
  </si>
  <si>
    <t>PD 2013-2015</t>
  </si>
  <si>
    <t>PD 2013-2016</t>
  </si>
  <si>
    <t>PD 2013-2017</t>
  </si>
  <si>
    <t>Base Year 2014</t>
  </si>
  <si>
    <t>PD 2014-2015</t>
  </si>
  <si>
    <t>PD 2014-2016</t>
  </si>
  <si>
    <t>PD 2014-2017</t>
  </si>
  <si>
    <t>Base Year 2015</t>
  </si>
  <si>
    <t>PD 2015-2016</t>
  </si>
  <si>
    <t>PD 2015-2017</t>
  </si>
  <si>
    <t>Base Year 2016</t>
  </si>
  <si>
    <t>PD 2016-2017</t>
  </si>
  <si>
    <t>Cumulative</t>
  </si>
  <si>
    <t>Adjusted</t>
  </si>
  <si>
    <t>31-60</t>
  </si>
  <si>
    <t>61-90</t>
  </si>
  <si>
    <t>Row Labels</t>
  </si>
  <si>
    <t>0 30 Days</t>
  </si>
  <si>
    <t>31 60 Days</t>
  </si>
  <si>
    <t>#N/A</t>
  </si>
  <si>
    <t>Grand Total</t>
  </si>
  <si>
    <t>61 90 Days</t>
  </si>
  <si>
    <t>0 Days</t>
  </si>
  <si>
    <t>Above 90 Days</t>
  </si>
  <si>
    <t>PD 2012-2018</t>
  </si>
  <si>
    <t>PD 2013-2018</t>
  </si>
  <si>
    <t>PD 2014-2018</t>
  </si>
  <si>
    <t>2018 updated</t>
  </si>
  <si>
    <t>Base Year 2017</t>
  </si>
  <si>
    <t>PD 2017-2018</t>
  </si>
  <si>
    <t>PD 2016-2018</t>
  </si>
  <si>
    <t>PD 2015-2018</t>
  </si>
  <si>
    <t>Base Year 2011</t>
  </si>
  <si>
    <t>PD 2011-2012</t>
  </si>
  <si>
    <t>PD 2011-2013</t>
  </si>
  <si>
    <t>PD 2011-2014</t>
  </si>
  <si>
    <t>PD 2011-2015</t>
  </si>
  <si>
    <t>PD 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</si>
</sst>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0" borderId="1" xfId="0" applyFill="1" applyBorder="1"/>
    <xf numFmtId="10" fontId="0" fillId="0" borderId="1" xfId="1" applyNumberFormat="1" applyFont="1" applyFill="1" applyBorder="1"/>
    <xf numFmtId="10" fontId="0" fillId="0" borderId="1" xfId="0" applyNumberFormat="1" applyFill="1" applyBorder="1"/>
    <xf numFmtId="10" fontId="0" fillId="0" borderId="0" xfId="1" applyNumberFormat="1" applyFont="1" applyFill="1" applyBorder="1"/>
    <xf numFmtId="0" fontId="2" fillId="0" borderId="0" xfId="0" applyFont="1" applyFill="1"/>
    <xf numFmtId="10" fontId="0" fillId="0" borderId="0" xfId="0" applyNumberFormat="1" applyFill="1"/>
    <xf numFmtId="10" fontId="0" fillId="0" borderId="0" xfId="1" applyNumberFormat="1" applyFont="1" applyFill="1"/>
    <xf numFmtId="0" fontId="2" fillId="2" borderId="1" xfId="0" applyFont="1" applyFill="1" applyBorder="1"/>
    <xf numFmtId="9" fontId="0" fillId="3" borderId="1" xfId="1" applyFont="1" applyFill="1" applyBorder="1"/>
    <xf numFmtId="0" fontId="0" fillId="0" borderId="1" xfId="0" applyFont="1" applyBorder="1" applyAlignment="1">
      <alignment horizontal="left"/>
    </xf>
    <xf numFmtId="10" fontId="0" fillId="4" borderId="1" xfId="1" applyNumberFormat="1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10" fontId="0" fillId="5" borderId="1" xfId="0" applyNumberFormat="1" applyFill="1" applyBorder="1"/>
    <xf numFmtId="0" fontId="0" fillId="0" borderId="0" xfId="0" applyFill="1" applyBorder="1"/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0.0682ln(x) + 0.023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0.9809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2.5242770023227671E-2</c:v>
              </c:pt>
              <c:pt idx="1">
                <c:v>6.4249545483020615E-2</c:v>
              </c:pt>
              <c:pt idx="2">
                <c:v>0.10176328553711832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72448"/>
        <c:axId val="1906073536"/>
      </c:scatterChart>
      <c:valAx>
        <c:axId val="19060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73536"/>
        <c:crosses val="autoZero"/>
        <c:crossBetween val="midCat"/>
      </c:valAx>
      <c:valAx>
        <c:axId val="1906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0.0728ln(x) + 0.0256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0.985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2.7670920760725918E-2</c:v>
              </c:pt>
              <c:pt idx="1">
                <c:v>7.0346521413071614E-2</c:v>
              </c:pt>
              <c:pt idx="2">
                <c:v>0.10916242652305554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70272"/>
        <c:axId val="1906060480"/>
      </c:scatterChart>
      <c:valAx>
        <c:axId val="19060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0480"/>
        <c:crosses val="autoZero"/>
        <c:crossBetween val="midCat"/>
      </c:valAx>
      <c:valAx>
        <c:axId val="19060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31-60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6350393700787399E-2"/>
                  <c:y val="0.30513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0.0371ln(x) + 0.0592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0.9962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5.8772652523224278E-2</c:v>
              </c:pt>
              <c:pt idx="1">
                <c:v>8.5159876195311041E-2</c:v>
              </c:pt>
              <c:pt idx="2">
                <c:v>0.10176328553711832</c:v>
              </c:pt>
              <c:pt idx="3">
                <c:v>0.10916242652305554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71360"/>
        <c:axId val="1906067008"/>
      </c:scatterChart>
      <c:valAx>
        <c:axId val="19060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7008"/>
        <c:crosses val="autoZero"/>
        <c:crossBetween val="midCat"/>
      </c:valAx>
      <c:valAx>
        <c:axId val="19060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61-90</a:t>
            </a:r>
            <a:r>
              <a:rPr lang="en-US" baseline="0"/>
              <a:t> days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1119203849518811E-2"/>
                  <c:y val="0.321815398075240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0.0606ln(x) + 0.2704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0.9777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0.00%</c:formatCode>
              <c:ptCount val="3"/>
              <c:pt idx="0">
                <c:v>0.2724987710452827</c:v>
              </c:pt>
              <c:pt idx="1">
                <c:v>0.30655299083573428</c:v>
              </c:pt>
              <c:pt idx="2">
                <c:v>0.34060721062618593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74080"/>
        <c:axId val="1906068640"/>
      </c:scatterChart>
      <c:valAx>
        <c:axId val="19060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8640"/>
        <c:crosses val="autoZero"/>
        <c:crossBetween val="midCat"/>
      </c:valAx>
      <c:valAx>
        <c:axId val="19060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0.0682ln(x) + 0.023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0.9809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2.5242770023227671E-2</c:v>
              </c:pt>
              <c:pt idx="1">
                <c:v>6.4249545483020615E-2</c:v>
              </c:pt>
              <c:pt idx="2">
                <c:v>0.10176328553711832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65920"/>
        <c:axId val="1906063744"/>
      </c:scatterChart>
      <c:valAx>
        <c:axId val="19060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3744"/>
        <c:crosses val="autoZero"/>
        <c:crossBetween val="midCat"/>
      </c:valAx>
      <c:valAx>
        <c:axId val="1906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0.0728ln(x) + 0.0256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0.985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2.7670920760725918E-2</c:v>
              </c:pt>
              <c:pt idx="1">
                <c:v>7.0346521413071614E-2</c:v>
              </c:pt>
              <c:pt idx="2">
                <c:v>0.10916242652305554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61568"/>
        <c:axId val="1906061024"/>
      </c:scatterChart>
      <c:valAx>
        <c:axId val="19060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1024"/>
        <c:crosses val="autoZero"/>
        <c:crossBetween val="midCat"/>
      </c:valAx>
      <c:valAx>
        <c:axId val="19060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31-60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6350393700787399E-2"/>
                  <c:y val="0.30513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0.0371ln(x) + 0.0592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0.9962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5.8772652523224278E-2</c:v>
              </c:pt>
              <c:pt idx="1">
                <c:v>8.5159876195311041E-2</c:v>
              </c:pt>
              <c:pt idx="2">
                <c:v>0.10176328553711832</c:v>
              </c:pt>
              <c:pt idx="3">
                <c:v>0.10916242652305554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62112"/>
        <c:axId val="1906067552"/>
      </c:scatterChart>
      <c:valAx>
        <c:axId val="19060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7552"/>
        <c:crosses val="autoZero"/>
        <c:crossBetween val="midCat"/>
      </c:valAx>
      <c:valAx>
        <c:axId val="19060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61-90</a:t>
            </a:r>
            <a:r>
              <a:rPr lang="en-US" baseline="0"/>
              <a:t> days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1119203849518811E-2"/>
                  <c:y val="0.321815398075240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0.0606ln(x) + 0.2704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0.9777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0.00%</c:formatCode>
              <c:ptCount val="3"/>
              <c:pt idx="0">
                <c:v>0.2724987710452827</c:v>
              </c:pt>
              <c:pt idx="1">
                <c:v>0.30655299083573428</c:v>
              </c:pt>
              <c:pt idx="2">
                <c:v>0.34060721062618593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64288"/>
        <c:axId val="1906069184"/>
      </c:scatterChart>
      <c:valAx>
        <c:axId val="19060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9184"/>
        <c:crosses val="autoZero"/>
        <c:crossBetween val="midCat"/>
      </c:valAx>
      <c:valAx>
        <c:axId val="19060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69</xdr:row>
      <xdr:rowOff>157162</xdr:rowOff>
    </xdr:from>
    <xdr:to>
      <xdr:col>7</xdr:col>
      <xdr:colOff>971550</xdr:colOff>
      <xdr:row>84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1223962</xdr:colOff>
      <xdr:row>69</xdr:row>
      <xdr:rowOff>119062</xdr:rowOff>
    </xdr:from>
    <xdr:to>
      <xdr:col>13</xdr:col>
      <xdr:colOff>14287</xdr:colOff>
      <xdr:row>84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461962</xdr:colOff>
      <xdr:row>85</xdr:row>
      <xdr:rowOff>157162</xdr:rowOff>
    </xdr:from>
    <xdr:to>
      <xdr:col>7</xdr:col>
      <xdr:colOff>947737</xdr:colOff>
      <xdr:row>100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500062</xdr:colOff>
      <xdr:row>102</xdr:row>
      <xdr:rowOff>138112</xdr:rowOff>
    </xdr:from>
    <xdr:to>
      <xdr:col>7</xdr:col>
      <xdr:colOff>985837</xdr:colOff>
      <xdr:row>117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485775</xdr:colOff>
      <xdr:row>69</xdr:row>
      <xdr:rowOff>157162</xdr:rowOff>
    </xdr:from>
    <xdr:to>
      <xdr:col>7</xdr:col>
      <xdr:colOff>971550</xdr:colOff>
      <xdr:row>84</xdr:row>
      <xdr:rowOff>42862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1223962</xdr:colOff>
      <xdr:row>69</xdr:row>
      <xdr:rowOff>119062</xdr:rowOff>
    </xdr:from>
    <xdr:to>
      <xdr:col>13</xdr:col>
      <xdr:colOff>14287</xdr:colOff>
      <xdr:row>84</xdr:row>
      <xdr:rowOff>4762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461962</xdr:colOff>
      <xdr:row>85</xdr:row>
      <xdr:rowOff>157162</xdr:rowOff>
    </xdr:from>
    <xdr:to>
      <xdr:col>7</xdr:col>
      <xdr:colOff>947737</xdr:colOff>
      <xdr:row>100</xdr:row>
      <xdr:rowOff>42862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500062</xdr:colOff>
      <xdr:row>102</xdr:row>
      <xdr:rowOff>138112</xdr:rowOff>
    </xdr:from>
    <xdr:to>
      <xdr:col>7</xdr:col>
      <xdr:colOff>985837</xdr:colOff>
      <xdr:row>117</xdr:row>
      <xdr:rowOff>23812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3"/>
  <sheetViews>
    <sheetView tabSelected="1" workbookViewId="0">
      <selection activeCell="K10" sqref="K10"/>
    </sheetView>
  </sheetViews>
  <sheetFormatPr defaultColWidth="9.140625" defaultRowHeight="15" x14ac:dyDescent="0.25"/>
  <cols>
    <col min="1" max="1" width="4.85546875" style="2" customWidth="1"/>
    <col min="2" max="2" width="19" style="2" bestFit="1" customWidth="1"/>
    <col min="3" max="3" width="15.42578125" style="2" bestFit="1" customWidth="1"/>
    <col min="4" max="4" width="20" style="2" bestFit="1" customWidth="1"/>
    <col min="5" max="5" width="18.7109375" style="2" customWidth="1"/>
    <col min="6" max="7" width="20.42578125" style="2" bestFit="1" customWidth="1"/>
    <col min="8" max="8" width="18.7109375" style="2" customWidth="1"/>
    <col min="9" max="26" width="8.7109375" style="2" customWidth="1"/>
    <col min="27" max="28" width="11.5703125" style="2" bestFit="1" customWidth="1"/>
    <col min="29" max="16384" width="9.140625" style="2"/>
  </cols>
  <sheetData>
    <row r="2" spans="2:8" x14ac:dyDescent="0.25">
      <c r="B2" s="1"/>
    </row>
    <row r="3" spans="2:8" x14ac:dyDescent="0.25">
      <c r="B3" s="2" t="s">
        <v>0</v>
      </c>
      <c r="C3" s="2" t="s">
        <v>48</v>
      </c>
    </row>
    <row r="4" spans="2:8" x14ac:dyDescent="0.25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2:8" x14ac:dyDescent="0.25">
      <c r="C5" s="17"/>
      <c r="D5" s="17"/>
      <c r="E5" s="17"/>
      <c r="F5" s="17"/>
      <c r="G5" s="17"/>
      <c r="H5" s="17"/>
    </row>
    <row r="6" spans="2:8" x14ac:dyDescent="0.25">
      <c r="B6" s="18" t="s">
        <v>53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  <c r="H6" s="3" t="s">
        <v>7</v>
      </c>
    </row>
    <row r="7" spans="2:8" x14ac:dyDescent="0.25">
      <c r="B7" s="3" t="s">
        <v>8</v>
      </c>
      <c r="C7" s="4">
        <v>8.7777757833953779E-3</v>
      </c>
      <c r="D7" s="4">
        <v>2.4739422053467946E-2</v>
      </c>
      <c r="E7" s="4">
        <v>3.6838775549794839E-2</v>
      </c>
      <c r="F7" s="4">
        <v>3.6900931115131722E-2</v>
      </c>
      <c r="G7" s="4">
        <v>2.7940296695752834E-2</v>
      </c>
      <c r="H7" s="4">
        <v>2.3103029148425873E-2</v>
      </c>
    </row>
    <row r="8" spans="2:8" x14ac:dyDescent="0.25">
      <c r="B8" s="3" t="s">
        <v>9</v>
      </c>
      <c r="C8" s="4">
        <v>3.1435051399876832E-2</v>
      </c>
      <c r="D8" s="4">
        <v>6.3894878766367985E-2</v>
      </c>
      <c r="E8" s="4">
        <v>9.2005780733811521E-2</v>
      </c>
      <c r="F8" s="4">
        <v>9.3465553888472122E-2</v>
      </c>
      <c r="G8" s="4">
        <v>6.7244408561935171E-2</v>
      </c>
      <c r="H8" s="4">
        <v>6.1453853983839762E-2</v>
      </c>
    </row>
    <row r="9" spans="2:8" x14ac:dyDescent="0.25">
      <c r="B9" s="3" t="s">
        <v>10</v>
      </c>
      <c r="C9" s="4">
        <v>4.7130050842922128E-2</v>
      </c>
      <c r="D9" s="4">
        <v>8.3113456464379953E-2</v>
      </c>
      <c r="E9" s="4">
        <v>0.13215839072127583</v>
      </c>
      <c r="F9" s="4">
        <v>0.13837209302325582</v>
      </c>
      <c r="G9" s="4">
        <v>0.10476038847317307</v>
      </c>
      <c r="H9" s="4">
        <v>0.10346288255850895</v>
      </c>
    </row>
    <row r="10" spans="2:8" x14ac:dyDescent="0.25">
      <c r="B10" s="3" t="s">
        <v>11</v>
      </c>
      <c r="C10" s="4">
        <v>0.16216216216216217</v>
      </c>
      <c r="D10" s="4">
        <v>0.25</v>
      </c>
      <c r="E10" s="4">
        <v>0.25806451612903225</v>
      </c>
      <c r="F10" s="4">
        <v>0.20833333333333334</v>
      </c>
      <c r="G10" s="4">
        <v>0.18181818181818182</v>
      </c>
      <c r="H10" s="4">
        <v>0.21052631578947367</v>
      </c>
    </row>
    <row r="11" spans="2:8" x14ac:dyDescent="0.25">
      <c r="B11" s="3" t="s">
        <v>12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3" spans="2:8" x14ac:dyDescent="0.25">
      <c r="B13" s="2" t="s">
        <v>13</v>
      </c>
      <c r="C13" s="4" t="s">
        <v>14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45</v>
      </c>
    </row>
    <row r="14" spans="2:8" x14ac:dyDescent="0.25">
      <c r="B14" s="2" t="s">
        <v>8</v>
      </c>
      <c r="C14" s="4">
        <v>1.5500846091464467E-2</v>
      </c>
      <c r="D14" s="4">
        <v>2.7186283260311139E-2</v>
      </c>
      <c r="E14" s="4">
        <v>2.5827629591830173E-2</v>
      </c>
      <c r="F14" s="4">
        <v>2.6202057401210763E-2</v>
      </c>
      <c r="G14" s="16">
        <v>2.3628771177267513E-2</v>
      </c>
      <c r="H14" s="5">
        <f>'5 Yr'!H4</f>
        <v>2.7024552818361677E-2</v>
      </c>
    </row>
    <row r="15" spans="2:8" x14ac:dyDescent="0.25">
      <c r="B15" s="2" t="s">
        <v>9</v>
      </c>
      <c r="C15" s="4">
        <v>4.0193135681755629E-2</v>
      </c>
      <c r="D15" s="4">
        <v>7.0667725011131971E-2</v>
      </c>
      <c r="E15" s="4">
        <v>7.3954682040503789E-2</v>
      </c>
      <c r="F15" s="4">
        <v>6.8715155740265321E-2</v>
      </c>
      <c r="G15" s="5">
        <v>5.3872474222037267E-2</v>
      </c>
      <c r="H15" s="5">
        <f>'5 Yr'!H5</f>
        <v>7.1514297788420902E-2</v>
      </c>
    </row>
    <row r="16" spans="2:8" x14ac:dyDescent="0.25">
      <c r="B16" s="2" t="s">
        <v>10</v>
      </c>
      <c r="C16" s="4">
        <v>7.4377705627705626E-2</v>
      </c>
      <c r="D16" s="4">
        <v>0.1070063694267516</v>
      </c>
      <c r="E16" s="4">
        <v>9.56141525007808E-2</v>
      </c>
      <c r="F16" s="4">
        <v>9.8810563072893931E-2</v>
      </c>
      <c r="G16" s="5">
        <v>0.10589849108367627</v>
      </c>
      <c r="H16" s="5">
        <f>'5 Yr'!H6</f>
        <v>0.10698689956331878</v>
      </c>
    </row>
    <row r="17" spans="2:8" x14ac:dyDescent="0.25">
      <c r="B17" s="2" t="s">
        <v>11</v>
      </c>
      <c r="C17" s="4">
        <v>0.34090909090909088</v>
      </c>
      <c r="D17" s="4">
        <v>0.33333333333333331</v>
      </c>
      <c r="E17" s="4">
        <v>0.35483870967741937</v>
      </c>
      <c r="F17" s="4">
        <v>0.34482758620689657</v>
      </c>
      <c r="G17" s="5">
        <v>0.29629629629629628</v>
      </c>
      <c r="H17" s="5">
        <f>'5 Yr'!H7</f>
        <v>0.33333333333333331</v>
      </c>
    </row>
    <row r="18" spans="2:8" x14ac:dyDescent="0.25">
      <c r="B18" s="2" t="s">
        <v>12</v>
      </c>
      <c r="C18" s="4">
        <v>1</v>
      </c>
      <c r="D18" s="4">
        <v>1</v>
      </c>
      <c r="E18" s="4">
        <v>1</v>
      </c>
      <c r="F18" s="4">
        <v>1</v>
      </c>
      <c r="G18" s="5">
        <v>1</v>
      </c>
      <c r="H18" s="5">
        <f>'5 Yr'!H8</f>
        <v>1</v>
      </c>
    </row>
    <row r="20" spans="2:8" x14ac:dyDescent="0.25">
      <c r="B20" s="2" t="s">
        <v>19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46</v>
      </c>
    </row>
    <row r="21" spans="2:8" x14ac:dyDescent="0.25">
      <c r="B21" s="2" t="s">
        <v>8</v>
      </c>
      <c r="C21" s="4">
        <v>1.1325544121883295E-2</v>
      </c>
      <c r="D21" s="4">
        <v>1.6202715373452473E-2</v>
      </c>
      <c r="E21" s="4">
        <v>1.9588233285636837E-2</v>
      </c>
      <c r="F21" s="5">
        <v>1.9909773765835276E-2</v>
      </c>
      <c r="G21" s="5">
        <f>'4 Yr'!H4</f>
        <v>2.5473955581869382E-2</v>
      </c>
    </row>
    <row r="22" spans="2:8" x14ac:dyDescent="0.25">
      <c r="B22" s="2" t="s">
        <v>9</v>
      </c>
      <c r="C22" s="4">
        <v>3.6045148229667673E-2</v>
      </c>
      <c r="D22" s="4">
        <v>4.4054478908437687E-2</v>
      </c>
      <c r="E22" s="4">
        <v>4.6771655135946277E-2</v>
      </c>
      <c r="F22" s="5">
        <v>4.8858854610477412E-2</v>
      </c>
      <c r="G22" s="5">
        <f>'4 Yr'!H5</f>
        <v>6.7399388624230339E-2</v>
      </c>
    </row>
    <row r="23" spans="2:8" x14ac:dyDescent="0.25">
      <c r="B23" s="2" t="s">
        <v>10</v>
      </c>
      <c r="C23" s="4">
        <v>8.2845744680851055E-2</v>
      </c>
      <c r="D23" s="4">
        <v>9.0066331015743628E-2</v>
      </c>
      <c r="E23" s="4">
        <v>9.6665658551338268E-2</v>
      </c>
      <c r="F23" s="5">
        <v>9.0304623473016862E-2</v>
      </c>
      <c r="G23" s="5">
        <f>'4 Yr'!H6</f>
        <v>9.3587521663778164E-2</v>
      </c>
    </row>
    <row r="24" spans="2:8" x14ac:dyDescent="0.25">
      <c r="B24" s="2" t="s">
        <v>11</v>
      </c>
      <c r="C24" s="4">
        <v>0.29166666666666669</v>
      </c>
      <c r="D24" s="4">
        <v>0.30232558139534882</v>
      </c>
      <c r="E24" s="4">
        <v>0.38235294117647056</v>
      </c>
      <c r="F24" s="5">
        <v>0.34482758620689657</v>
      </c>
      <c r="G24" s="5">
        <f>'4 Yr'!H7</f>
        <v>0.38461538461538464</v>
      </c>
    </row>
    <row r="25" spans="2:8" x14ac:dyDescent="0.25">
      <c r="B25" s="2" t="s">
        <v>12</v>
      </c>
      <c r="C25" s="4">
        <v>1</v>
      </c>
      <c r="D25" s="4">
        <v>1</v>
      </c>
      <c r="E25" s="4">
        <v>1</v>
      </c>
      <c r="F25" s="5">
        <v>1</v>
      </c>
      <c r="G25" s="5">
        <f>'4 Yr'!H8</f>
        <v>1</v>
      </c>
    </row>
    <row r="27" spans="2:8" x14ac:dyDescent="0.25">
      <c r="B27" s="2" t="s">
        <v>24</v>
      </c>
      <c r="C27" s="4" t="s">
        <v>25</v>
      </c>
      <c r="D27" s="4" t="s">
        <v>26</v>
      </c>
      <c r="E27" s="3" t="s">
        <v>27</v>
      </c>
      <c r="F27" s="3" t="s">
        <v>47</v>
      </c>
    </row>
    <row r="28" spans="2:8" x14ac:dyDescent="0.25">
      <c r="B28" s="2" t="s">
        <v>8</v>
      </c>
      <c r="C28" s="4">
        <v>5.8232452836655593E-3</v>
      </c>
      <c r="D28" s="4">
        <v>1.1491450963168504E-2</v>
      </c>
      <c r="E28" s="5">
        <v>1.4117526945377259E-2</v>
      </c>
      <c r="F28" s="5">
        <f>'3 Yr'!H4</f>
        <v>2.3426814791865258E-2</v>
      </c>
    </row>
    <row r="29" spans="2:8" x14ac:dyDescent="0.25">
      <c r="B29" s="2" t="s">
        <v>9</v>
      </c>
      <c r="C29" s="4">
        <v>2.109047044462049E-2</v>
      </c>
      <c r="D29" s="4">
        <v>3.425783814650505E-2</v>
      </c>
      <c r="E29" s="5">
        <v>4.0227679480284287E-2</v>
      </c>
      <c r="F29" s="5">
        <f>'3 Yr'!H5</f>
        <v>5.8902413158452897E-2</v>
      </c>
    </row>
    <row r="30" spans="2:8" x14ac:dyDescent="0.25">
      <c r="B30" s="2" t="s">
        <v>10</v>
      </c>
      <c r="C30" s="4">
        <v>4.467983434214718E-2</v>
      </c>
      <c r="D30" s="4">
        <v>6.3052367761509034E-2</v>
      </c>
      <c r="E30" s="5">
        <v>6.0874559028632376E-2</v>
      </c>
      <c r="F30" s="5">
        <f>'3 Yr'!H6</f>
        <v>8.0906148867313912E-2</v>
      </c>
    </row>
    <row r="31" spans="2:8" x14ac:dyDescent="0.25">
      <c r="B31" s="2" t="s">
        <v>11</v>
      </c>
      <c r="C31" s="4">
        <v>0.20930232558139536</v>
      </c>
      <c r="D31" s="4">
        <v>0.23684210526315788</v>
      </c>
      <c r="E31" s="5">
        <v>0.23529411764705882</v>
      </c>
      <c r="F31" s="5">
        <f>'3 Yr'!H7</f>
        <v>0.3125</v>
      </c>
    </row>
    <row r="32" spans="2:8" x14ac:dyDescent="0.25">
      <c r="B32" s="2" t="s">
        <v>12</v>
      </c>
      <c r="C32" s="4">
        <v>1</v>
      </c>
      <c r="D32" s="4">
        <v>1</v>
      </c>
      <c r="E32" s="5">
        <v>1</v>
      </c>
      <c r="F32" s="5">
        <f>'3 Yr'!H8</f>
        <v>1</v>
      </c>
    </row>
    <row r="34" spans="2:5" x14ac:dyDescent="0.25">
      <c r="B34" s="2" t="s">
        <v>28</v>
      </c>
      <c r="C34" s="4" t="s">
        <v>29</v>
      </c>
      <c r="D34" s="4" t="s">
        <v>30</v>
      </c>
      <c r="E34" s="4" t="s">
        <v>52</v>
      </c>
    </row>
    <row r="35" spans="2:5" x14ac:dyDescent="0.25">
      <c r="B35" s="2" t="s">
        <v>8</v>
      </c>
      <c r="C35" s="4">
        <v>7.3815412780146479E-3</v>
      </c>
      <c r="D35" s="5">
        <v>1.4143702385328841E-2</v>
      </c>
      <c r="E35" s="5">
        <f>'2 Yr'!H4</f>
        <v>2.5385536554586384E-2</v>
      </c>
    </row>
    <row r="36" spans="2:5" x14ac:dyDescent="0.25">
      <c r="B36" s="2" t="s">
        <v>9</v>
      </c>
      <c r="C36" s="4">
        <v>2.4667742769142124E-2</v>
      </c>
      <c r="D36" s="5">
        <v>3.9323932852116564E-2</v>
      </c>
      <c r="E36" s="5">
        <f>'2 Yr'!H5</f>
        <v>5.8718152866242032E-2</v>
      </c>
    </row>
    <row r="37" spans="2:5" x14ac:dyDescent="0.25">
      <c r="B37" s="2" t="s">
        <v>10</v>
      </c>
      <c r="C37" s="4">
        <v>4.6204620462046209E-2</v>
      </c>
      <c r="D37" s="5">
        <v>6.4768564768564768E-2</v>
      </c>
      <c r="E37" s="5">
        <f>'2 Yr'!H6</f>
        <v>9.1295116772823773E-2</v>
      </c>
    </row>
    <row r="38" spans="2:5" x14ac:dyDescent="0.25">
      <c r="B38" s="2" t="s">
        <v>11</v>
      </c>
      <c r="C38" s="4">
        <v>0.41666666666666669</v>
      </c>
      <c r="D38" s="5">
        <v>0.54545454545454541</v>
      </c>
      <c r="E38" s="5">
        <f>'2 Yr'!H7</f>
        <v>0.52631578947368418</v>
      </c>
    </row>
    <row r="39" spans="2:5" x14ac:dyDescent="0.25">
      <c r="B39" s="2" t="s">
        <v>12</v>
      </c>
      <c r="C39" s="4">
        <v>1</v>
      </c>
      <c r="D39" s="5">
        <v>1</v>
      </c>
      <c r="E39" s="5">
        <f>'2 Yr'!H8</f>
        <v>1</v>
      </c>
    </row>
    <row r="40" spans="2:5" x14ac:dyDescent="0.25">
      <c r="C40" s="6"/>
    </row>
    <row r="41" spans="2:5" x14ac:dyDescent="0.25">
      <c r="B41" s="2" t="s">
        <v>31</v>
      </c>
      <c r="C41" s="4" t="s">
        <v>32</v>
      </c>
      <c r="D41" s="4" t="s">
        <v>51</v>
      </c>
    </row>
    <row r="42" spans="2:5" x14ac:dyDescent="0.25">
      <c r="B42" s="2" t="s">
        <v>8</v>
      </c>
      <c r="C42" s="4">
        <v>7.8591947009952513E-3</v>
      </c>
      <c r="D42" s="5">
        <f>'1 Yr'!H4</f>
        <v>2.1650656927115222E-2</v>
      </c>
    </row>
    <row r="43" spans="2:5" x14ac:dyDescent="0.25">
      <c r="B43" s="2" t="s">
        <v>9</v>
      </c>
      <c r="C43" s="4">
        <v>2.4561557296185803E-2</v>
      </c>
      <c r="D43" s="5">
        <f>'1 Yr'!H5</f>
        <v>5.3379099923722348E-2</v>
      </c>
    </row>
    <row r="44" spans="2:5" x14ac:dyDescent="0.25">
      <c r="B44" s="2" t="s">
        <v>10</v>
      </c>
      <c r="C44" s="4">
        <v>5.7397959183673464E-2</v>
      </c>
      <c r="D44" s="5">
        <f>'1 Yr'!H6</f>
        <v>0.10350877192982456</v>
      </c>
    </row>
    <row r="45" spans="2:5" x14ac:dyDescent="0.25">
      <c r="B45" s="2" t="s">
        <v>11</v>
      </c>
      <c r="C45" s="4">
        <v>0.21428571428571427</v>
      </c>
      <c r="D45" s="5">
        <f>'1 Yr'!H7</f>
        <v>0.35294117647058826</v>
      </c>
    </row>
    <row r="46" spans="2:5" x14ac:dyDescent="0.25">
      <c r="B46" s="2" t="s">
        <v>12</v>
      </c>
      <c r="C46" s="4">
        <v>1</v>
      </c>
      <c r="D46" s="5">
        <f>'1 Yr'!H8</f>
        <v>1</v>
      </c>
    </row>
    <row r="47" spans="2:5" x14ac:dyDescent="0.25">
      <c r="C47" s="6"/>
    </row>
    <row r="48" spans="2:5" x14ac:dyDescent="0.25">
      <c r="B48" s="2" t="s">
        <v>49</v>
      </c>
      <c r="C48" s="4" t="s">
        <v>50</v>
      </c>
    </row>
    <row r="49" spans="2:28" x14ac:dyDescent="0.25">
      <c r="B49" s="2" t="s">
        <v>8</v>
      </c>
      <c r="C49" s="4">
        <f>'0 Yr'!H4</f>
        <v>1.1593414185965722E-2</v>
      </c>
    </row>
    <row r="50" spans="2:28" x14ac:dyDescent="0.25">
      <c r="B50" s="2" t="s">
        <v>9</v>
      </c>
      <c r="C50" s="4">
        <f>'0 Yr'!H5</f>
        <v>4.2358954669726938E-2</v>
      </c>
    </row>
    <row r="51" spans="2:28" x14ac:dyDescent="0.25">
      <c r="B51" s="2" t="s">
        <v>10</v>
      </c>
      <c r="C51" s="4">
        <f>'0 Yr'!H6</f>
        <v>0.11084905660377359</v>
      </c>
    </row>
    <row r="52" spans="2:28" x14ac:dyDescent="0.25">
      <c r="B52" s="2" t="s">
        <v>11</v>
      </c>
      <c r="C52" s="4">
        <f>'0 Yr'!H7</f>
        <v>0</v>
      </c>
    </row>
    <row r="53" spans="2:28" x14ac:dyDescent="0.25">
      <c r="B53" s="2" t="s">
        <v>12</v>
      </c>
      <c r="C53" s="4">
        <f>'0 Yr'!H8</f>
        <v>1</v>
      </c>
    </row>
    <row r="54" spans="2:28" x14ac:dyDescent="0.25">
      <c r="C54" s="6"/>
    </row>
    <row r="56" spans="2:28" x14ac:dyDescent="0.25">
      <c r="B56" s="1" t="s">
        <v>33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</row>
    <row r="57" spans="2:28" x14ac:dyDescent="0.25">
      <c r="B57" s="2" t="s">
        <v>8</v>
      </c>
      <c r="C57" s="4">
        <f>(C14+C21+C28+C35+C42+C49)/6</f>
        <v>9.9139642769981579E-3</v>
      </c>
      <c r="D57" s="4">
        <f>(D14+D21+D28+D35+D42+D7)/6</f>
        <v>1.9235705160474022E-2</v>
      </c>
      <c r="E57" s="4">
        <f>(E14+E21+E28+E35+E7)/5</f>
        <v>2.4351540385445097E-2</v>
      </c>
      <c r="F57" s="4">
        <f>(F14+F21+F28+F7)/4</f>
        <v>2.6609894268510754E-2</v>
      </c>
      <c r="G57" s="4">
        <f>(G21+G14+G7)/3</f>
        <v>2.5681007818296575E-2</v>
      </c>
      <c r="H57" s="4">
        <f>(H14+H7)/2</f>
        <v>2.5063790983393775E-2</v>
      </c>
    </row>
    <row r="58" spans="2:28" x14ac:dyDescent="0.25">
      <c r="B58" s="2" t="s">
        <v>9</v>
      </c>
      <c r="C58" s="4">
        <f t="shared" ref="C58:C61" si="0">(C15+C22+C29+C36+C43+C50)/6</f>
        <v>3.148616818184978E-2</v>
      </c>
      <c r="D58" s="4">
        <f t="shared" ref="D58:D61" si="1">(D15+D22+D29+D36+D43+D8)/6</f>
        <v>5.0929658934713608E-2</v>
      </c>
      <c r="E58" s="4">
        <f t="shared" ref="E58:E61" si="2">(E15+E22+E29+E36+E8)/5</f>
        <v>6.2335590051357581E-2</v>
      </c>
      <c r="F58" s="4">
        <f t="shared" ref="F58:F61" si="3">(F15+F22+F29+F8)/4</f>
        <v>6.7485494349416933E-2</v>
      </c>
      <c r="G58" s="4">
        <f t="shared" ref="G58:G61" si="4">(G22+G15+G8)/3</f>
        <v>6.2838757136067583E-2</v>
      </c>
      <c r="H58" s="4">
        <f t="shared" ref="H58:H61" si="5">(H15+H8)/2</f>
        <v>6.6484075886130339E-2</v>
      </c>
    </row>
    <row r="59" spans="2:28" x14ac:dyDescent="0.25">
      <c r="B59" s="2" t="s">
        <v>10</v>
      </c>
      <c r="C59" s="4">
        <f t="shared" si="0"/>
        <v>6.9392486816699517E-2</v>
      </c>
      <c r="D59" s="4">
        <f t="shared" si="1"/>
        <v>8.5252643561128924E-2</v>
      </c>
      <c r="E59" s="4">
        <f t="shared" si="2"/>
        <v>9.5321575514970197E-2</v>
      </c>
      <c r="F59" s="4">
        <f t="shared" si="3"/>
        <v>0.10209835710912013</v>
      </c>
      <c r="G59" s="4">
        <f t="shared" si="4"/>
        <v>0.1014154670735425</v>
      </c>
      <c r="H59" s="4">
        <f t="shared" si="5"/>
        <v>0.10522489106091387</v>
      </c>
    </row>
    <row r="60" spans="2:28" x14ac:dyDescent="0.25">
      <c r="B60" s="2" t="s">
        <v>11</v>
      </c>
      <c r="C60" s="4">
        <f t="shared" si="0"/>
        <v>0.24547174401825564</v>
      </c>
      <c r="D60" s="4">
        <f t="shared" si="1"/>
        <v>0.33681612365282892</v>
      </c>
      <c r="E60" s="4">
        <f t="shared" si="2"/>
        <v>0.35137321482073303</v>
      </c>
      <c r="F60" s="4">
        <f t="shared" si="3"/>
        <v>0.3026221264367816</v>
      </c>
      <c r="G60" s="4">
        <f t="shared" si="4"/>
        <v>0.28757662090995423</v>
      </c>
      <c r="H60" s="4">
        <f t="shared" si="5"/>
        <v>0.27192982456140347</v>
      </c>
    </row>
    <row r="61" spans="2:28" x14ac:dyDescent="0.25">
      <c r="B61" s="2" t="s">
        <v>12</v>
      </c>
      <c r="C61" s="4">
        <f t="shared" si="0"/>
        <v>1</v>
      </c>
      <c r="D61" s="4">
        <f t="shared" si="1"/>
        <v>1</v>
      </c>
      <c r="E61" s="4">
        <f t="shared" si="2"/>
        <v>1</v>
      </c>
      <c r="F61" s="4">
        <f t="shared" si="3"/>
        <v>1</v>
      </c>
      <c r="G61" s="4">
        <f t="shared" si="4"/>
        <v>1</v>
      </c>
      <c r="H61" s="4">
        <f t="shared" si="5"/>
        <v>1</v>
      </c>
    </row>
    <row r="63" spans="2:28" x14ac:dyDescent="0.25">
      <c r="B63" s="1" t="s">
        <v>34</v>
      </c>
      <c r="C63" s="2">
        <v>1</v>
      </c>
      <c r="D63" s="2">
        <v>2</v>
      </c>
      <c r="E63" s="2">
        <v>3</v>
      </c>
      <c r="F63" s="2">
        <v>4</v>
      </c>
      <c r="G63" s="2">
        <v>5</v>
      </c>
      <c r="H63" s="2">
        <v>6</v>
      </c>
      <c r="I63" s="2">
        <v>7</v>
      </c>
      <c r="J63" s="2">
        <v>8</v>
      </c>
      <c r="K63" s="2">
        <v>9</v>
      </c>
      <c r="L63" s="2">
        <v>10</v>
      </c>
      <c r="M63" s="2">
        <v>11</v>
      </c>
      <c r="N63" s="2">
        <v>12</v>
      </c>
      <c r="O63" s="2">
        <v>13</v>
      </c>
      <c r="P63" s="2">
        <v>14</v>
      </c>
      <c r="Q63" s="2">
        <v>15</v>
      </c>
      <c r="R63" s="2">
        <v>16</v>
      </c>
      <c r="S63" s="2">
        <v>17</v>
      </c>
      <c r="T63" s="2">
        <v>18</v>
      </c>
      <c r="U63" s="2">
        <v>19</v>
      </c>
      <c r="V63" s="2">
        <v>20</v>
      </c>
      <c r="W63" s="2">
        <v>21</v>
      </c>
      <c r="X63" s="2">
        <v>22</v>
      </c>
      <c r="Y63" s="2">
        <v>23</v>
      </c>
      <c r="Z63" s="2">
        <v>24</v>
      </c>
      <c r="AA63" s="7">
        <v>24</v>
      </c>
      <c r="AB63" s="7">
        <v>25</v>
      </c>
    </row>
    <row r="64" spans="2:28" x14ac:dyDescent="0.25">
      <c r="B64" s="2" t="s">
        <v>8</v>
      </c>
      <c r="C64" s="4">
        <f>C57</f>
        <v>9.9139642769981579E-3</v>
      </c>
      <c r="D64" s="4">
        <f t="shared" ref="D64:F64" si="6">D57</f>
        <v>1.9235705160474022E-2</v>
      </c>
      <c r="E64" s="4">
        <f t="shared" si="6"/>
        <v>2.4351540385445097E-2</v>
      </c>
      <c r="F64" s="4">
        <f t="shared" si="6"/>
        <v>2.6609894268510754E-2</v>
      </c>
      <c r="G64" s="4"/>
      <c r="H64" s="4"/>
    </row>
    <row r="65" spans="2:26" x14ac:dyDescent="0.25">
      <c r="B65" s="2" t="s">
        <v>9</v>
      </c>
      <c r="C65" s="4">
        <f t="shared" ref="C65:F65" si="7">C58</f>
        <v>3.148616818184978E-2</v>
      </c>
      <c r="D65" s="4">
        <f t="shared" si="7"/>
        <v>5.0929658934713608E-2</v>
      </c>
      <c r="E65" s="4">
        <f t="shared" si="7"/>
        <v>6.2335590051357581E-2</v>
      </c>
      <c r="F65" s="4">
        <f t="shared" si="7"/>
        <v>6.7485494349416933E-2</v>
      </c>
      <c r="G65" s="4"/>
      <c r="H65" s="4"/>
    </row>
    <row r="66" spans="2:26" x14ac:dyDescent="0.25">
      <c r="B66" s="2" t="s">
        <v>10</v>
      </c>
      <c r="C66" s="4">
        <f t="shared" ref="C66:F66" si="8">C59</f>
        <v>6.9392486816699517E-2</v>
      </c>
      <c r="D66" s="4">
        <f t="shared" si="8"/>
        <v>8.5252643561128924E-2</v>
      </c>
      <c r="E66" s="4">
        <f t="shared" si="8"/>
        <v>9.5321575514970197E-2</v>
      </c>
      <c r="F66" s="4">
        <f t="shared" si="8"/>
        <v>0.10209835710912013</v>
      </c>
      <c r="G66" s="4">
        <f t="shared" ref="G66:H66" si="9">G59</f>
        <v>0.1014154670735425</v>
      </c>
      <c r="H66" s="4">
        <f t="shared" si="9"/>
        <v>0.10522489106091387</v>
      </c>
      <c r="I66" s="4">
        <f>(ROUND(INDEX(LINEST($C$66:$H$66,LN($C$63:$H$63)),1),4)*LN(I63)+ROUND(INDEX(LINEST($C$66:$H$66,LN($C$63:$H$63)),1,2),4))</f>
        <v>0.11040197602582286</v>
      </c>
      <c r="J66" s="4">
        <f t="shared" ref="J66:Z66" si="10">(ROUND(INDEX(LINEST($C$66:$H$66,LN($C$63:$H$63)),1),4)*LN(J63)+ROUND(INDEX(LINEST($C$66:$H$66,LN($C$63:$H$63)),1,2),4))</f>
        <v>0.11311266329610067</v>
      </c>
      <c r="K66" s="4">
        <f t="shared" si="10"/>
        <v>0.11550365891992526</v>
      </c>
      <c r="L66" s="4">
        <f t="shared" si="10"/>
        <v>0.11764247738777914</v>
      </c>
      <c r="M66" s="4">
        <f t="shared" si="10"/>
        <v>0.11957727403780694</v>
      </c>
      <c r="N66" s="4">
        <f t="shared" si="10"/>
        <v>0.12134360499069641</v>
      </c>
      <c r="O66" s="4">
        <f t="shared" si="10"/>
        <v>0.12296847195646921</v>
      </c>
      <c r="P66" s="4">
        <f t="shared" si="10"/>
        <v>0.12447286379118974</v>
      </c>
      <c r="Q66" s="4">
        <f t="shared" si="10"/>
        <v>0.12587341908237487</v>
      </c>
      <c r="R66" s="4">
        <f t="shared" si="10"/>
        <v>0.12718355106146756</v>
      </c>
      <c r="S66" s="4">
        <f t="shared" si="10"/>
        <v>0.12841423088434117</v>
      </c>
      <c r="T66" s="4">
        <f t="shared" si="10"/>
        <v>0.12957454668529214</v>
      </c>
      <c r="U66" s="4">
        <f t="shared" si="10"/>
        <v>0.13067211127707873</v>
      </c>
      <c r="V66" s="4">
        <f t="shared" si="10"/>
        <v>0.13171336515314602</v>
      </c>
      <c r="W66" s="4">
        <f t="shared" si="10"/>
        <v>0.13270380548578548</v>
      </c>
      <c r="X66" s="4">
        <f t="shared" si="10"/>
        <v>0.13364816180317382</v>
      </c>
      <c r="Y66" s="4">
        <f t="shared" si="10"/>
        <v>0.13455053258336175</v>
      </c>
      <c r="Z66" s="4">
        <f t="shared" si="10"/>
        <v>0.13541449275606329</v>
      </c>
    </row>
    <row r="67" spans="2:26" x14ac:dyDescent="0.25">
      <c r="B67" s="2" t="s">
        <v>11</v>
      </c>
      <c r="C67" s="4">
        <f t="shared" ref="C67:E67" si="11">C60</f>
        <v>0.24547174401825564</v>
      </c>
      <c r="D67" s="4">
        <f t="shared" si="11"/>
        <v>0.33681612365282892</v>
      </c>
      <c r="E67" s="4">
        <f t="shared" si="11"/>
        <v>0.35137321482073303</v>
      </c>
      <c r="F67" s="4">
        <f>(ROUND(INDEX(LINEST($C$67:$E$67,LN($C$63:$E$63)),1),4)*LN(F63))+ROUND(INDEX(LINEST($C$67:$E$67,LN($C$63:$E$63)),1,2),4)</f>
        <v>0.39030669498421305</v>
      </c>
      <c r="G67" s="4">
        <f t="shared" ref="G67:Z67" si="12">(ROUND(INDEX(LINEST($C$67:$E$67,LN($C$63:$E$63)),1),4)*LN(G63))+ROUND(INDEX(LINEST($C$67:$E$67,LN($C$63:$E$63)),1,2),4)</f>
        <v>0.41266567882589689</v>
      </c>
      <c r="H67" s="4">
        <f t="shared" si="12"/>
        <v>0.43093429881665113</v>
      </c>
      <c r="I67" s="4">
        <f t="shared" si="12"/>
        <v>0.44638019693534237</v>
      </c>
      <c r="J67" s="4">
        <f t="shared" si="12"/>
        <v>0.45976004247631952</v>
      </c>
      <c r="K67" s="4">
        <f t="shared" si="12"/>
        <v>0.4715619026490892</v>
      </c>
      <c r="L67" s="4">
        <f t="shared" si="12"/>
        <v>0.48211902631800341</v>
      </c>
      <c r="M67" s="4">
        <f t="shared" si="12"/>
        <v>0.49166910633439675</v>
      </c>
      <c r="N67" s="4">
        <f t="shared" si="12"/>
        <v>0.50038764630875765</v>
      </c>
      <c r="O67" s="4">
        <f t="shared" si="12"/>
        <v>0.50840792561764592</v>
      </c>
      <c r="P67" s="4">
        <f t="shared" si="12"/>
        <v>0.51583354442744889</v>
      </c>
      <c r="Q67" s="4">
        <f t="shared" si="12"/>
        <v>0.52274663015044143</v>
      </c>
      <c r="R67" s="4">
        <f t="shared" si="12"/>
        <v>0.52921338996842615</v>
      </c>
      <c r="S67" s="4">
        <f t="shared" si="12"/>
        <v>0.53528797707443287</v>
      </c>
      <c r="T67" s="4">
        <f t="shared" si="12"/>
        <v>0.54101525014119567</v>
      </c>
      <c r="U67" s="4">
        <f t="shared" si="12"/>
        <v>0.54643278571247733</v>
      </c>
      <c r="V67" s="4">
        <f t="shared" si="12"/>
        <v>0.55157237381010993</v>
      </c>
      <c r="W67" s="4">
        <f t="shared" si="12"/>
        <v>0.55646114825988702</v>
      </c>
      <c r="X67" s="4">
        <f t="shared" si="12"/>
        <v>0.56112245382650328</v>
      </c>
      <c r="Y67" s="4">
        <f t="shared" si="12"/>
        <v>0.56557652043610074</v>
      </c>
      <c r="Z67" s="4">
        <f t="shared" si="12"/>
        <v>0.56984099380086417</v>
      </c>
    </row>
    <row r="68" spans="2:26" x14ac:dyDescent="0.25">
      <c r="B68" s="2" t="s">
        <v>12</v>
      </c>
      <c r="C68" s="4">
        <f t="shared" ref="C68:F68" si="13">C61</f>
        <v>1</v>
      </c>
      <c r="D68" s="4">
        <f t="shared" si="13"/>
        <v>1</v>
      </c>
      <c r="E68" s="4">
        <f t="shared" si="13"/>
        <v>1</v>
      </c>
      <c r="F68" s="4">
        <f t="shared" si="13"/>
        <v>1</v>
      </c>
      <c r="G68" s="4">
        <f t="shared" ref="G68:H68" si="14">G61</f>
        <v>1</v>
      </c>
      <c r="H68" s="4">
        <f t="shared" si="14"/>
        <v>1</v>
      </c>
    </row>
    <row r="70" spans="2:26" x14ac:dyDescent="0.25">
      <c r="C70" s="2" t="s">
        <v>3</v>
      </c>
      <c r="D70" s="2" t="s">
        <v>4</v>
      </c>
    </row>
    <row r="71" spans="2:26" x14ac:dyDescent="0.25">
      <c r="B71" s="2">
        <v>1</v>
      </c>
      <c r="C71" s="8">
        <f t="shared" ref="C71:D73" si="15">E64</f>
        <v>2.4351540385445097E-2</v>
      </c>
      <c r="D71" s="8">
        <f t="shared" si="15"/>
        <v>2.6609894268510754E-2</v>
      </c>
    </row>
    <row r="72" spans="2:26" x14ac:dyDescent="0.25">
      <c r="B72" s="2">
        <v>2</v>
      </c>
      <c r="C72" s="8">
        <f t="shared" si="15"/>
        <v>6.2335590051357581E-2</v>
      </c>
      <c r="D72" s="8">
        <f t="shared" si="15"/>
        <v>6.7485494349416933E-2</v>
      </c>
    </row>
    <row r="73" spans="2:26" x14ac:dyDescent="0.25">
      <c r="B73" s="2">
        <v>3</v>
      </c>
      <c r="C73" s="8">
        <f t="shared" si="15"/>
        <v>9.5321575514970197E-2</v>
      </c>
      <c r="D73" s="8">
        <f t="shared" si="15"/>
        <v>0.10209835710912013</v>
      </c>
    </row>
    <row r="74" spans="2:26" x14ac:dyDescent="0.25">
      <c r="B74" s="2">
        <v>4</v>
      </c>
      <c r="C74" s="9">
        <f>0.0682*LN(B74)+0.023</f>
        <v>0.11754527542837653</v>
      </c>
      <c r="D74" s="9">
        <f>0.0728*LN(B74)+0.0256</f>
        <v>0.12652222948952804</v>
      </c>
    </row>
    <row r="86" spans="2:3" x14ac:dyDescent="0.25">
      <c r="B86" s="2" t="s">
        <v>35</v>
      </c>
    </row>
    <row r="87" spans="2:3" x14ac:dyDescent="0.25">
      <c r="B87" s="2">
        <v>1</v>
      </c>
      <c r="C87" s="8">
        <f>C66</f>
        <v>6.9392486816699517E-2</v>
      </c>
    </row>
    <row r="88" spans="2:3" x14ac:dyDescent="0.25">
      <c r="B88" s="2">
        <v>2</v>
      </c>
      <c r="C88" s="8">
        <f>D66</f>
        <v>8.5252643561128924E-2</v>
      </c>
    </row>
    <row r="89" spans="2:3" x14ac:dyDescent="0.25">
      <c r="B89" s="2">
        <v>3</v>
      </c>
      <c r="C89" s="8">
        <f>E66</f>
        <v>9.5321575514970197E-2</v>
      </c>
    </row>
    <row r="90" spans="2:3" x14ac:dyDescent="0.25">
      <c r="B90" s="2">
        <v>4</v>
      </c>
      <c r="C90" s="8">
        <f>F66</f>
        <v>0.10209835710912013</v>
      </c>
    </row>
    <row r="97" spans="2:3" x14ac:dyDescent="0.25">
      <c r="C97" s="8"/>
    </row>
    <row r="100" spans="2:3" x14ac:dyDescent="0.25">
      <c r="B100" s="2" t="s">
        <v>36</v>
      </c>
    </row>
    <row r="101" spans="2:3" x14ac:dyDescent="0.25">
      <c r="B101" s="2">
        <v>1</v>
      </c>
      <c r="C101" s="8">
        <f>C67</f>
        <v>0.24547174401825564</v>
      </c>
    </row>
    <row r="102" spans="2:3" x14ac:dyDescent="0.25">
      <c r="B102" s="2">
        <v>2</v>
      </c>
      <c r="C102" s="8">
        <f>D67</f>
        <v>0.33681612365282892</v>
      </c>
    </row>
    <row r="103" spans="2:3" x14ac:dyDescent="0.25">
      <c r="B103" s="2">
        <v>3</v>
      </c>
      <c r="C103" s="8">
        <f>E67</f>
        <v>0.35137321482073303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N9" sqref="N9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>IFERROR(INDEX($A$10:$J$17,MATCH($A4,$A$10:$A$17,0),MATCH(B$3,$A$10:$J$10,0)),0)</f>
        <v>0.768642447418738</v>
      </c>
      <c r="C4" s="13">
        <f t="shared" ref="C4:F8" si="0">IFERROR(INDEX($A$10:$J$17,MATCH($A4,$A$10:$A$17,0),MATCH(C$3,$A$10:$J$10,0)),0)</f>
        <v>0.1507039805318964</v>
      </c>
      <c r="D4" s="13">
        <f t="shared" si="0"/>
        <v>1.877281418390405E-2</v>
      </c>
      <c r="E4" s="13">
        <f t="shared" si="0"/>
        <v>0</v>
      </c>
      <c r="F4" s="13">
        <f t="shared" si="0"/>
        <v>3.1288023639840083E-3</v>
      </c>
      <c r="H4" s="13">
        <f>C4*H5+D4*H6+E4*H7+F4*H8</f>
        <v>1.1593414185965722E-2</v>
      </c>
    </row>
    <row r="5" spans="1:8" x14ac:dyDescent="0.25">
      <c r="A5" s="12" t="s">
        <v>9</v>
      </c>
      <c r="B5" s="13">
        <f t="shared" ref="B5:B8" si="1">IFERROR(INDEX($A$10:$J$17,MATCH($A5,$A$10:$A$17,0),MATCH(B$3,$A$10:$J$10,0)),0)</f>
        <v>0.25670840787119859</v>
      </c>
      <c r="C5" s="13">
        <f t="shared" si="0"/>
        <v>0.5201252236135957</v>
      </c>
      <c r="D5" s="13">
        <f t="shared" si="0"/>
        <v>0.10778175313059034</v>
      </c>
      <c r="E5" s="13">
        <f t="shared" si="0"/>
        <v>0</v>
      </c>
      <c r="F5" s="13">
        <f t="shared" si="0"/>
        <v>3.041144901610018E-2</v>
      </c>
      <c r="H5" s="13">
        <f>D5*H6+E5*H7+F5*H8</f>
        <v>4.2358954669726938E-2</v>
      </c>
    </row>
    <row r="6" spans="1:8" x14ac:dyDescent="0.25">
      <c r="A6" s="12" t="s">
        <v>10</v>
      </c>
      <c r="B6" s="13">
        <f t="shared" si="1"/>
        <v>0.14858490566037735</v>
      </c>
      <c r="C6" s="13">
        <f t="shared" si="0"/>
        <v>0.37264150943396224</v>
      </c>
      <c r="D6" s="13">
        <f t="shared" si="0"/>
        <v>0.2617924528301887</v>
      </c>
      <c r="E6" s="13">
        <f t="shared" si="0"/>
        <v>0</v>
      </c>
      <c r="F6" s="13">
        <f t="shared" si="0"/>
        <v>0.11084905660377359</v>
      </c>
      <c r="H6" s="13">
        <f>E6*H7+F6*H8</f>
        <v>0.11084905660377359</v>
      </c>
    </row>
    <row r="7" spans="1:8" x14ac:dyDescent="0.25">
      <c r="A7" s="12" t="s">
        <v>11</v>
      </c>
      <c r="B7" s="13">
        <f t="shared" si="1"/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H7" s="13">
        <f>F7*H8</f>
        <v>0</v>
      </c>
    </row>
    <row r="8" spans="1:8" x14ac:dyDescent="0.25">
      <c r="A8" s="12" t="s">
        <v>12</v>
      </c>
      <c r="B8" s="13">
        <f t="shared" si="1"/>
        <v>5.9071729957805907E-2</v>
      </c>
      <c r="C8" s="13">
        <f t="shared" si="0"/>
        <v>7.5949367088607597E-2</v>
      </c>
      <c r="D8" s="13">
        <f t="shared" si="0"/>
        <v>8.4388185654008435E-2</v>
      </c>
      <c r="E8" s="13">
        <f t="shared" si="0"/>
        <v>0</v>
      </c>
      <c r="F8" s="13">
        <f t="shared" si="0"/>
        <v>0.62447257383966248</v>
      </c>
      <c r="H8" s="13">
        <v>1</v>
      </c>
    </row>
    <row r="10" spans="1:8" x14ac:dyDescent="0.25">
      <c r="A10" t="s">
        <v>37</v>
      </c>
      <c r="B10" t="s">
        <v>38</v>
      </c>
      <c r="C10" t="s">
        <v>43</v>
      </c>
      <c r="D10" t="s">
        <v>39</v>
      </c>
      <c r="E10" t="s">
        <v>44</v>
      </c>
      <c r="F10" t="s">
        <v>40</v>
      </c>
      <c r="G10" t="s">
        <v>41</v>
      </c>
    </row>
    <row r="11" spans="1:8" x14ac:dyDescent="0.25">
      <c r="A11" s="14" t="s">
        <v>8</v>
      </c>
      <c r="B11" s="15">
        <v>0.1507039805318964</v>
      </c>
      <c r="C11" s="15">
        <v>0.768642447418738</v>
      </c>
      <c r="D11" s="15">
        <v>1.877281418390405E-2</v>
      </c>
      <c r="E11" s="15">
        <v>3.1288023639840083E-3</v>
      </c>
      <c r="F11" s="15">
        <v>5.8751955501477493E-2</v>
      </c>
      <c r="G11" s="15">
        <v>1</v>
      </c>
    </row>
    <row r="12" spans="1:8" x14ac:dyDescent="0.25">
      <c r="A12" s="14" t="s">
        <v>9</v>
      </c>
      <c r="B12" s="15">
        <v>0.5201252236135957</v>
      </c>
      <c r="C12" s="15">
        <v>0.25670840787119859</v>
      </c>
      <c r="D12" s="15">
        <v>0.10778175313059034</v>
      </c>
      <c r="E12" s="15">
        <v>3.041144901610018E-2</v>
      </c>
      <c r="F12" s="15">
        <v>8.4973166368515207E-2</v>
      </c>
      <c r="G12" s="15">
        <v>1</v>
      </c>
    </row>
    <row r="13" spans="1:8" x14ac:dyDescent="0.25">
      <c r="A13" s="14" t="s">
        <v>10</v>
      </c>
      <c r="B13" s="15">
        <v>0.37264150943396224</v>
      </c>
      <c r="C13" s="15">
        <v>0.14858490566037735</v>
      </c>
      <c r="D13" s="15">
        <v>0.2617924528301887</v>
      </c>
      <c r="E13" s="15">
        <v>0.11084905660377359</v>
      </c>
      <c r="F13" s="15">
        <v>0.10613207547169812</v>
      </c>
      <c r="G13" s="15">
        <v>1</v>
      </c>
    </row>
    <row r="14" spans="1:8" x14ac:dyDescent="0.25">
      <c r="A14" s="14" t="s">
        <v>12</v>
      </c>
      <c r="B14" s="15">
        <v>7.5949367088607597E-2</v>
      </c>
      <c r="C14" s="15">
        <v>5.9071729957805907E-2</v>
      </c>
      <c r="D14" s="15">
        <v>8.4388185654008435E-2</v>
      </c>
      <c r="E14" s="15">
        <v>0.62447257383966248</v>
      </c>
      <c r="F14" s="15">
        <v>0.15611814345991562</v>
      </c>
      <c r="G14" s="15">
        <v>1</v>
      </c>
    </row>
    <row r="15" spans="1:8" x14ac:dyDescent="0.25">
      <c r="A15" s="14" t="s">
        <v>41</v>
      </c>
      <c r="B15" s="15">
        <v>0.25502890173410403</v>
      </c>
      <c r="C15" s="15">
        <v>0.58647398843930632</v>
      </c>
      <c r="D15" s="15">
        <v>5.5491329479768786E-2</v>
      </c>
      <c r="E15" s="15">
        <v>3.2485549132947975E-2</v>
      </c>
      <c r="F15" s="15">
        <v>7.0520231213872839E-2</v>
      </c>
      <c r="G15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J7" sqref="J7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>IFERROR(INDEX($A$10:$H$17,MATCH($A4,$A$10:$A$17,0),MATCH(B$3,$A$10:$H$10,0)),0)</f>
        <v>0.68672282390693939</v>
      </c>
      <c r="C4" s="13">
        <f t="shared" ref="B4:F8" si="0">IFERROR(INDEX($A$10:$H$17,MATCH($A4,$A$10:$A$17,0),MATCH(C$3,$A$10:$H$10,0)),0)</f>
        <v>0.17067789811472123</v>
      </c>
      <c r="D4" s="13">
        <f t="shared" si="0"/>
        <v>2.4267950260730045E-2</v>
      </c>
      <c r="E4" s="13">
        <f t="shared" si="0"/>
        <v>0</v>
      </c>
      <c r="F4" s="13">
        <f t="shared" si="0"/>
        <v>1.0028078620136383E-2</v>
      </c>
      <c r="H4" s="13">
        <f>C4*H5+D4*H6+E4*H7+F4*H8</f>
        <v>2.1650656927115222E-2</v>
      </c>
    </row>
    <row r="5" spans="1:8" x14ac:dyDescent="0.25">
      <c r="A5" s="12" t="s">
        <v>9</v>
      </c>
      <c r="B5" s="13">
        <f t="shared" si="0"/>
        <v>0.28447204968944101</v>
      </c>
      <c r="C5" s="13">
        <f t="shared" si="0"/>
        <v>0.41677018633540375</v>
      </c>
      <c r="D5" s="13">
        <f t="shared" si="0"/>
        <v>9.5652173913043481E-2</v>
      </c>
      <c r="E5" s="13">
        <f t="shared" si="0"/>
        <v>0</v>
      </c>
      <c r="F5" s="13">
        <f t="shared" si="0"/>
        <v>4.3478260869565216E-2</v>
      </c>
      <c r="H5" s="13">
        <f>D5*H6+E5*H7+F5*H8</f>
        <v>5.3379099923722348E-2</v>
      </c>
    </row>
    <row r="6" spans="1:8" x14ac:dyDescent="0.25">
      <c r="A6" s="12" t="s">
        <v>10</v>
      </c>
      <c r="B6" s="13">
        <f t="shared" si="0"/>
        <v>0.15438596491228071</v>
      </c>
      <c r="C6" s="13">
        <f t="shared" si="0"/>
        <v>0.33684210526315789</v>
      </c>
      <c r="D6" s="13">
        <f t="shared" si="0"/>
        <v>0.18596491228070175</v>
      </c>
      <c r="E6" s="13">
        <f t="shared" si="0"/>
        <v>0</v>
      </c>
      <c r="F6" s="13">
        <f t="shared" si="0"/>
        <v>0.10350877192982456</v>
      </c>
      <c r="H6" s="13">
        <f>E6*H7+F6*H8</f>
        <v>0.10350877192982456</v>
      </c>
    </row>
    <row r="7" spans="1:8" x14ac:dyDescent="0.25">
      <c r="A7" s="12" t="s">
        <v>11</v>
      </c>
      <c r="B7" s="13">
        <f t="shared" si="0"/>
        <v>8.8235294117647065E-2</v>
      </c>
      <c r="C7" s="13">
        <f t="shared" si="0"/>
        <v>0.29411764705882354</v>
      </c>
      <c r="D7" s="13">
        <f t="shared" si="0"/>
        <v>8.8235294117647065E-2</v>
      </c>
      <c r="E7" s="13">
        <f t="shared" si="0"/>
        <v>0</v>
      </c>
      <c r="F7" s="13">
        <f t="shared" si="0"/>
        <v>0.35294117647058826</v>
      </c>
      <c r="H7" s="13">
        <f>F7*H8</f>
        <v>0.35294117647058826</v>
      </c>
    </row>
    <row r="8" spans="1:8" x14ac:dyDescent="0.25">
      <c r="A8" s="12" t="s">
        <v>12</v>
      </c>
      <c r="B8" s="13">
        <f t="shared" si="0"/>
        <v>1.4814814814814815E-2</v>
      </c>
      <c r="C8" s="13">
        <f t="shared" si="0"/>
        <v>7.407407407407407E-2</v>
      </c>
      <c r="D8" s="13">
        <f t="shared" si="0"/>
        <v>2.2222222222222223E-2</v>
      </c>
      <c r="E8" s="13">
        <f t="shared" si="0"/>
        <v>0</v>
      </c>
      <c r="F8" s="13">
        <f t="shared" si="0"/>
        <v>0.6</v>
      </c>
      <c r="H8" s="13">
        <v>1</v>
      </c>
    </row>
    <row r="10" spans="1:8" x14ac:dyDescent="0.25">
      <c r="A10" t="s">
        <v>37</v>
      </c>
      <c r="B10">
        <v>0</v>
      </c>
      <c r="C10" t="s">
        <v>38</v>
      </c>
      <c r="D10" t="s">
        <v>43</v>
      </c>
      <c r="E10" t="s">
        <v>39</v>
      </c>
      <c r="F10" t="s">
        <v>44</v>
      </c>
      <c r="G10" t="s">
        <v>40</v>
      </c>
      <c r="H10" t="s">
        <v>41</v>
      </c>
    </row>
    <row r="11" spans="1:8" x14ac:dyDescent="0.25">
      <c r="A11" s="14" t="s">
        <v>8</v>
      </c>
      <c r="B11" s="15">
        <v>8.0224628961091051E-4</v>
      </c>
      <c r="C11" s="15">
        <v>0.17067789811472123</v>
      </c>
      <c r="D11" s="15">
        <v>0.68672282390693939</v>
      </c>
      <c r="E11" s="15">
        <v>2.4267950260730045E-2</v>
      </c>
      <c r="F11" s="15">
        <v>1.0028078620136383E-2</v>
      </c>
      <c r="G11" s="15">
        <v>0.10750100280786201</v>
      </c>
      <c r="H11" s="15">
        <v>1</v>
      </c>
    </row>
    <row r="12" spans="1:8" x14ac:dyDescent="0.25">
      <c r="A12" s="14" t="s">
        <v>9</v>
      </c>
      <c r="B12" s="15">
        <v>2.4844720496894411E-3</v>
      </c>
      <c r="C12" s="15">
        <v>0.41677018633540375</v>
      </c>
      <c r="D12" s="15">
        <v>0.28447204968944101</v>
      </c>
      <c r="E12" s="15">
        <v>9.5652173913043481E-2</v>
      </c>
      <c r="F12" s="15">
        <v>4.3478260869565216E-2</v>
      </c>
      <c r="G12" s="15">
        <v>0.15714285714285714</v>
      </c>
      <c r="H12" s="15">
        <v>1</v>
      </c>
    </row>
    <row r="13" spans="1:8" x14ac:dyDescent="0.25">
      <c r="A13" s="14" t="s">
        <v>10</v>
      </c>
      <c r="B13" s="15">
        <v>1.7543859649122807E-3</v>
      </c>
      <c r="C13" s="15">
        <v>0.33684210526315789</v>
      </c>
      <c r="D13" s="15">
        <v>0.15438596491228071</v>
      </c>
      <c r="E13" s="15">
        <v>0.18596491228070175</v>
      </c>
      <c r="F13" s="15">
        <v>0.10350877192982456</v>
      </c>
      <c r="G13" s="15">
        <v>0.21754385964912282</v>
      </c>
      <c r="H13" s="15">
        <v>1</v>
      </c>
    </row>
    <row r="14" spans="1:8" x14ac:dyDescent="0.25">
      <c r="A14" s="14" t="s">
        <v>11</v>
      </c>
      <c r="B14" s="15">
        <v>0</v>
      </c>
      <c r="C14" s="15">
        <v>0.29411764705882354</v>
      </c>
      <c r="D14" s="15">
        <v>8.8235294117647065E-2</v>
      </c>
      <c r="E14" s="15">
        <v>8.8235294117647065E-2</v>
      </c>
      <c r="F14" s="15">
        <v>0.35294117647058826</v>
      </c>
      <c r="G14" s="15">
        <v>0.17647058823529413</v>
      </c>
      <c r="H14" s="15">
        <v>1</v>
      </c>
    </row>
    <row r="15" spans="1:8" x14ac:dyDescent="0.25">
      <c r="A15" s="14" t="s">
        <v>12</v>
      </c>
      <c r="B15" s="15">
        <v>2.2222222222222223E-2</v>
      </c>
      <c r="C15" s="15">
        <v>7.407407407407407E-2</v>
      </c>
      <c r="D15" s="15">
        <v>1.4814814814814815E-2</v>
      </c>
      <c r="E15" s="15">
        <v>2.2222222222222223E-2</v>
      </c>
      <c r="F15" s="15">
        <v>0.6</v>
      </c>
      <c r="G15" s="15">
        <v>0.26666666666666666</v>
      </c>
      <c r="H15" s="15">
        <v>1</v>
      </c>
    </row>
    <row r="16" spans="1:8" x14ac:dyDescent="0.25">
      <c r="A16" s="14" t="s">
        <v>41</v>
      </c>
      <c r="B16" s="15">
        <v>1.6359918200408998E-3</v>
      </c>
      <c r="C16" s="15">
        <v>0.23640081799591003</v>
      </c>
      <c r="D16" s="15">
        <v>0.54192229038854811</v>
      </c>
      <c r="E16" s="15">
        <v>5.2760736196319019E-2</v>
      </c>
      <c r="F16" s="15">
        <v>3.7082481254260398E-2</v>
      </c>
      <c r="G16" s="15">
        <v>0.1301976823449216</v>
      </c>
      <c r="H16" s="15">
        <v>1</v>
      </c>
    </row>
    <row r="18" spans="1:8" x14ac:dyDescent="0.25">
      <c r="D18" s="2"/>
      <c r="E18" s="2"/>
      <c r="F18" s="2"/>
      <c r="G18" s="2"/>
      <c r="H18" s="2"/>
    </row>
    <row r="19" spans="1:8" x14ac:dyDescent="0.25">
      <c r="D19" s="2"/>
      <c r="E19" s="2"/>
      <c r="F19" s="2"/>
      <c r="G19" s="2"/>
      <c r="H19" s="2"/>
    </row>
    <row r="20" spans="1:8" x14ac:dyDescent="0.25">
      <c r="D20" s="2"/>
      <c r="E20" s="2"/>
      <c r="F20" s="2"/>
      <c r="G20" s="2"/>
      <c r="H20" s="2"/>
    </row>
    <row r="21" spans="1:8" x14ac:dyDescent="0.25">
      <c r="D21" s="2"/>
      <c r="E21" s="2"/>
      <c r="F21" s="2"/>
      <c r="G21" s="2"/>
      <c r="H21" s="2"/>
    </row>
    <row r="22" spans="1:8" x14ac:dyDescent="0.25">
      <c r="D22" s="2"/>
      <c r="E22" s="2"/>
      <c r="F22" s="2"/>
      <c r="G22" s="2"/>
      <c r="H22" s="2"/>
    </row>
    <row r="23" spans="1:8" x14ac:dyDescent="0.25">
      <c r="D23" s="2"/>
      <c r="E23" s="2"/>
      <c r="F23" s="2"/>
      <c r="G23" s="2"/>
      <c r="H23" s="2"/>
    </row>
    <row r="24" spans="1:8" x14ac:dyDescent="0.25">
      <c r="D24" s="2"/>
      <c r="E24" s="2"/>
      <c r="F24" s="2"/>
      <c r="G24" s="2"/>
      <c r="H24" s="2"/>
    </row>
    <row r="25" spans="1:8" x14ac:dyDescent="0.25">
      <c r="D25" s="2"/>
      <c r="E25" s="2"/>
      <c r="F25" s="2"/>
      <c r="G25" s="2"/>
      <c r="H25" s="2"/>
    </row>
    <row r="26" spans="1:8" x14ac:dyDescent="0.25"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J17" sqref="J17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>IFERROR(INDEX($A$10:$H$17,MATCH($A4,$A$10:$A$17,0),MATCH(B$3,$A$10:$H$10,0)),0)</f>
        <v>0.63008807426803137</v>
      </c>
      <c r="C4" s="13">
        <f t="shared" ref="B4:F8" si="0">IFERROR(INDEX($A$10:$H$17,MATCH($A4,$A$10:$A$17,0),MATCH(C$3,$A$10:$H$10,0)),0)</f>
        <v>0.1609140680790288</v>
      </c>
      <c r="D4" s="13">
        <f t="shared" si="0"/>
        <v>2.5946203284932159E-2</v>
      </c>
      <c r="E4" s="13">
        <f t="shared" si="0"/>
        <v>0</v>
      </c>
      <c r="F4" s="13">
        <f t="shared" si="0"/>
        <v>1.3568198048083789E-2</v>
      </c>
      <c r="H4" s="13">
        <f>C4*H5+D4*H6+E4*H7+F4*H8</f>
        <v>2.5385536554586384E-2</v>
      </c>
    </row>
    <row r="5" spans="1:8" x14ac:dyDescent="0.25">
      <c r="A5" s="12" t="s">
        <v>9</v>
      </c>
      <c r="B5" s="13">
        <f t="shared" si="0"/>
        <v>0.26829268292682928</v>
      </c>
      <c r="C5" s="13">
        <f t="shared" si="0"/>
        <v>0.36204268292682928</v>
      </c>
      <c r="D5" s="13">
        <f t="shared" si="0"/>
        <v>7.5457317073170729E-2</v>
      </c>
      <c r="E5" s="13">
        <f t="shared" si="0"/>
        <v>0</v>
      </c>
      <c r="F5" s="13">
        <f t="shared" si="0"/>
        <v>5.1829268292682924E-2</v>
      </c>
      <c r="H5" s="13">
        <f>D5*H6+E5*H7+F5*H8</f>
        <v>5.8718152866242032E-2</v>
      </c>
    </row>
    <row r="6" spans="1:8" x14ac:dyDescent="0.25">
      <c r="A6" s="12" t="s">
        <v>10</v>
      </c>
      <c r="B6" s="13">
        <f t="shared" si="0"/>
        <v>0.16560509554140126</v>
      </c>
      <c r="C6" s="13">
        <f t="shared" si="0"/>
        <v>0.28874734607218683</v>
      </c>
      <c r="D6" s="13">
        <f t="shared" si="0"/>
        <v>0.14861995753715498</v>
      </c>
      <c r="E6" s="13">
        <f t="shared" si="0"/>
        <v>0</v>
      </c>
      <c r="F6" s="13">
        <f t="shared" si="0"/>
        <v>9.1295116772823773E-2</v>
      </c>
      <c r="H6" s="13">
        <f>E6*H7+F6*H8</f>
        <v>9.1295116772823773E-2</v>
      </c>
    </row>
    <row r="7" spans="1:8" x14ac:dyDescent="0.25">
      <c r="A7" s="12" t="s">
        <v>11</v>
      </c>
      <c r="B7" s="13">
        <f t="shared" si="0"/>
        <v>0.15789473684210525</v>
      </c>
      <c r="C7" s="13">
        <f t="shared" si="0"/>
        <v>5.2631578947368418E-2</v>
      </c>
      <c r="D7" s="13">
        <f t="shared" si="0"/>
        <v>0</v>
      </c>
      <c r="E7" s="13">
        <f t="shared" si="0"/>
        <v>0</v>
      </c>
      <c r="F7" s="13">
        <f t="shared" si="0"/>
        <v>0.52631578947368418</v>
      </c>
      <c r="H7" s="13">
        <f>F7*H8</f>
        <v>0.52631578947368418</v>
      </c>
    </row>
    <row r="8" spans="1:8" x14ac:dyDescent="0.25">
      <c r="A8" s="12" t="s">
        <v>12</v>
      </c>
      <c r="B8" s="13">
        <f t="shared" si="0"/>
        <v>0</v>
      </c>
      <c r="C8" s="13">
        <f t="shared" si="0"/>
        <v>0</v>
      </c>
      <c r="D8" s="13">
        <f t="shared" si="0"/>
        <v>0</v>
      </c>
      <c r="E8" s="13">
        <f t="shared" si="0"/>
        <v>0</v>
      </c>
      <c r="F8" s="13">
        <f t="shared" si="0"/>
        <v>0.61940298507462688</v>
      </c>
      <c r="H8" s="13">
        <v>1</v>
      </c>
    </row>
    <row r="10" spans="1:8" x14ac:dyDescent="0.25">
      <c r="A10" t="s">
        <v>37</v>
      </c>
      <c r="B10">
        <v>0</v>
      </c>
      <c r="C10" t="s">
        <v>38</v>
      </c>
      <c r="D10" t="s">
        <v>43</v>
      </c>
      <c r="E10" t="s">
        <v>39</v>
      </c>
      <c r="F10" t="s">
        <v>12</v>
      </c>
      <c r="G10" t="s">
        <v>40</v>
      </c>
      <c r="H10" t="s">
        <v>41</v>
      </c>
    </row>
    <row r="11" spans="1:8" x14ac:dyDescent="0.25">
      <c r="A11" s="14" t="s">
        <v>8</v>
      </c>
      <c r="B11" s="15">
        <v>1.1901928112354201E-3</v>
      </c>
      <c r="C11" s="15">
        <v>0.1609140680790288</v>
      </c>
      <c r="D11" s="15">
        <v>0.63008807426803137</v>
      </c>
      <c r="E11" s="15">
        <v>2.5946203284932159E-2</v>
      </c>
      <c r="F11" s="15">
        <v>1.3568198048083789E-2</v>
      </c>
      <c r="G11" s="15">
        <v>0.1682932635086884</v>
      </c>
      <c r="H11" s="15">
        <v>1</v>
      </c>
    </row>
    <row r="12" spans="1:8" x14ac:dyDescent="0.25">
      <c r="A12" s="14" t="s">
        <v>9</v>
      </c>
      <c r="B12" s="15">
        <v>1.5243902439024391E-3</v>
      </c>
      <c r="C12" s="15">
        <v>0.36204268292682928</v>
      </c>
      <c r="D12" s="15">
        <v>0.26829268292682928</v>
      </c>
      <c r="E12" s="15">
        <v>7.5457317073170729E-2</v>
      </c>
      <c r="F12" s="15">
        <v>5.1829268292682924E-2</v>
      </c>
      <c r="G12" s="15">
        <v>0.24085365853658536</v>
      </c>
      <c r="H12" s="15">
        <v>1</v>
      </c>
    </row>
    <row r="13" spans="1:8" x14ac:dyDescent="0.25">
      <c r="A13" s="14" t="s">
        <v>10</v>
      </c>
      <c r="B13" s="15">
        <v>2.1231422505307855E-3</v>
      </c>
      <c r="C13" s="15">
        <v>0.28874734607218683</v>
      </c>
      <c r="D13" s="15">
        <v>0.16560509554140126</v>
      </c>
      <c r="E13" s="15">
        <v>0.14861995753715498</v>
      </c>
      <c r="F13" s="15">
        <v>9.1295116772823773E-2</v>
      </c>
      <c r="G13" s="15">
        <v>0.30360934182590232</v>
      </c>
      <c r="H13" s="15">
        <v>1</v>
      </c>
    </row>
    <row r="14" spans="1:8" x14ac:dyDescent="0.25">
      <c r="A14" s="14" t="s">
        <v>11</v>
      </c>
      <c r="B14" s="15">
        <v>0.10526315789473684</v>
      </c>
      <c r="C14" s="15">
        <v>5.2631578947368418E-2</v>
      </c>
      <c r="D14" s="15">
        <v>0.15789473684210525</v>
      </c>
      <c r="E14" s="15">
        <v>0</v>
      </c>
      <c r="F14" s="15">
        <v>0.52631578947368418</v>
      </c>
      <c r="G14" s="15">
        <v>0.15789473684210525</v>
      </c>
      <c r="H14" s="15">
        <v>1</v>
      </c>
    </row>
    <row r="15" spans="1:8" x14ac:dyDescent="0.25">
      <c r="A15" s="14" t="s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0.61940298507462688</v>
      </c>
      <c r="G15" s="15">
        <v>0.38059701492537312</v>
      </c>
      <c r="H15" s="15">
        <v>1</v>
      </c>
    </row>
    <row r="16" spans="1:8" x14ac:dyDescent="0.25">
      <c r="A16" s="14" t="s">
        <v>41</v>
      </c>
      <c r="B16" s="15">
        <v>1.6294606485253381E-3</v>
      </c>
      <c r="C16" s="15">
        <v>0.20987453153006355</v>
      </c>
      <c r="D16" s="15">
        <v>0.50187387974580411</v>
      </c>
      <c r="E16" s="15">
        <v>4.5299006029004399E-2</v>
      </c>
      <c r="F16" s="15">
        <v>4.2528922926511323E-2</v>
      </c>
      <c r="G16" s="15">
        <v>0.19879419912009125</v>
      </c>
      <c r="H16" s="15">
        <v>1</v>
      </c>
    </row>
    <row r="18" spans="1:8" x14ac:dyDescent="0.25">
      <c r="D18" s="2"/>
      <c r="E18" s="2"/>
      <c r="F18" s="2"/>
      <c r="G18" s="2"/>
      <c r="H18" s="2"/>
    </row>
    <row r="19" spans="1:8" x14ac:dyDescent="0.25">
      <c r="D19" s="2"/>
      <c r="E19" s="2"/>
      <c r="F19" s="2"/>
      <c r="G19" s="2"/>
      <c r="H19" s="2"/>
    </row>
    <row r="20" spans="1:8" x14ac:dyDescent="0.25">
      <c r="D20" s="2"/>
      <c r="E20" s="2"/>
      <c r="F20" s="2"/>
      <c r="G20" s="2"/>
      <c r="H20" s="2"/>
    </row>
    <row r="21" spans="1:8" x14ac:dyDescent="0.25">
      <c r="D21" s="2"/>
      <c r="E21" s="2"/>
      <c r="F21" s="2"/>
      <c r="G21" s="2"/>
      <c r="H21" s="2"/>
    </row>
    <row r="22" spans="1:8" x14ac:dyDescent="0.25">
      <c r="D22" s="2"/>
      <c r="E22" s="2"/>
      <c r="F22" s="2"/>
      <c r="G22" s="2"/>
      <c r="H22" s="2"/>
    </row>
    <row r="23" spans="1:8" x14ac:dyDescent="0.25">
      <c r="D23" s="2"/>
      <c r="E23" s="2"/>
      <c r="F23" s="2"/>
      <c r="G23" s="2"/>
      <c r="H23" s="2"/>
    </row>
    <row r="24" spans="1:8" x14ac:dyDescent="0.25">
      <c r="D24" s="2"/>
      <c r="E24" s="2"/>
      <c r="F24" s="2"/>
      <c r="G24" s="2"/>
      <c r="H24" s="2"/>
    </row>
    <row r="25" spans="1:8" x14ac:dyDescent="0.25">
      <c r="D25" s="2"/>
      <c r="E25" s="2"/>
      <c r="F25" s="2"/>
      <c r="G25" s="2"/>
      <c r="H25" s="2"/>
    </row>
    <row r="26" spans="1:8" x14ac:dyDescent="0.25"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F18" sqref="F18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 t="shared" ref="B4:F8" si="0">IFERROR(INDEX($A$10:$H$17,MATCH($A4,$A$10:$A$17,0),MATCH(B$3,$A$10:$H$10,0)),0)</f>
        <v>0.53766320723133576</v>
      </c>
      <c r="C4" s="13">
        <f t="shared" si="0"/>
        <v>0.13927017073987277</v>
      </c>
      <c r="D4" s="13">
        <f t="shared" si="0"/>
        <v>2.6782725142283227E-2</v>
      </c>
      <c r="E4" s="13">
        <f t="shared" si="0"/>
        <v>0</v>
      </c>
      <c r="F4" s="13">
        <f t="shared" si="0"/>
        <v>1.3056578506863073E-2</v>
      </c>
      <c r="H4" s="13">
        <f>C4*H5+D4*H6+E4*H7+F4*H8</f>
        <v>2.3426814791865258E-2</v>
      </c>
    </row>
    <row r="5" spans="1:8" x14ac:dyDescent="0.25">
      <c r="A5" s="12" t="s">
        <v>9</v>
      </c>
      <c r="B5" s="13">
        <f t="shared" si="0"/>
        <v>0.28118393234672306</v>
      </c>
      <c r="C5" s="13">
        <f t="shared" si="0"/>
        <v>0.28118393234672306</v>
      </c>
      <c r="D5" s="13">
        <f t="shared" si="0"/>
        <v>4.8625792811839326E-2</v>
      </c>
      <c r="E5" s="13">
        <f t="shared" si="0"/>
        <v>0</v>
      </c>
      <c r="F5" s="13">
        <f t="shared" si="0"/>
        <v>5.4968287526427059E-2</v>
      </c>
      <c r="H5" s="13">
        <f>D5*H6+E5*H7+F5*H8</f>
        <v>5.8902413158452897E-2</v>
      </c>
    </row>
    <row r="6" spans="1:8" x14ac:dyDescent="0.25">
      <c r="A6" s="12" t="s">
        <v>10</v>
      </c>
      <c r="B6" s="13">
        <f t="shared" si="0"/>
        <v>0.1941747572815534</v>
      </c>
      <c r="C6" s="13">
        <f t="shared" si="0"/>
        <v>0.27022653721682849</v>
      </c>
      <c r="D6" s="13">
        <f t="shared" si="0"/>
        <v>8.4142394822006472E-2</v>
      </c>
      <c r="E6" s="13">
        <f t="shared" si="0"/>
        <v>0</v>
      </c>
      <c r="F6" s="13">
        <f t="shared" si="0"/>
        <v>8.0906148867313912E-2</v>
      </c>
      <c r="H6" s="13">
        <f>E6*H7+F6*H8</f>
        <v>8.0906148867313912E-2</v>
      </c>
    </row>
    <row r="7" spans="1:8" x14ac:dyDescent="0.25">
      <c r="A7" s="12" t="s">
        <v>11</v>
      </c>
      <c r="B7" s="13">
        <f t="shared" si="0"/>
        <v>6.25E-2</v>
      </c>
      <c r="C7" s="13">
        <f t="shared" si="0"/>
        <v>0.15625</v>
      </c>
      <c r="D7" s="13">
        <f t="shared" si="0"/>
        <v>6.25E-2</v>
      </c>
      <c r="E7" s="13">
        <f t="shared" si="0"/>
        <v>0</v>
      </c>
      <c r="F7" s="13">
        <f t="shared" si="0"/>
        <v>0.3125</v>
      </c>
      <c r="H7" s="13">
        <f>F7*H8</f>
        <v>0.3125</v>
      </c>
    </row>
    <row r="8" spans="1:8" x14ac:dyDescent="0.25">
      <c r="A8" s="12" t="s">
        <v>12</v>
      </c>
      <c r="B8" s="13">
        <f t="shared" si="0"/>
        <v>5.5555555555555552E-2</v>
      </c>
      <c r="C8" s="13">
        <f t="shared" si="0"/>
        <v>1.3888888888888888E-2</v>
      </c>
      <c r="D8" s="13">
        <f t="shared" si="0"/>
        <v>4.1666666666666664E-2</v>
      </c>
      <c r="E8" s="13">
        <f t="shared" si="0"/>
        <v>0</v>
      </c>
      <c r="F8" s="13">
        <f t="shared" si="0"/>
        <v>0.46527777777777779</v>
      </c>
      <c r="H8" s="13">
        <v>1</v>
      </c>
    </row>
    <row r="10" spans="1:8" x14ac:dyDescent="0.25">
      <c r="A10" t="s">
        <v>37</v>
      </c>
      <c r="B10">
        <v>0</v>
      </c>
      <c r="C10" t="s">
        <v>38</v>
      </c>
      <c r="D10" t="s">
        <v>43</v>
      </c>
      <c r="E10" t="s">
        <v>39</v>
      </c>
      <c r="F10" t="s">
        <v>12</v>
      </c>
      <c r="G10" t="s">
        <v>40</v>
      </c>
      <c r="H10" t="s">
        <v>41</v>
      </c>
    </row>
    <row r="11" spans="1:8" x14ac:dyDescent="0.25">
      <c r="A11" s="14" t="s">
        <v>8</v>
      </c>
      <c r="B11" s="15">
        <v>1.3391362571141614E-3</v>
      </c>
      <c r="C11" s="15">
        <v>0.13927017073987277</v>
      </c>
      <c r="D11" s="15">
        <v>0.53766320723133576</v>
      </c>
      <c r="E11" s="15">
        <v>2.6782725142283227E-2</v>
      </c>
      <c r="F11" s="15">
        <v>1.3056578506863073E-2</v>
      </c>
      <c r="G11" s="15">
        <v>0.28188818212253097</v>
      </c>
      <c r="H11" s="15">
        <v>1</v>
      </c>
    </row>
    <row r="12" spans="1:8" x14ac:dyDescent="0.25">
      <c r="A12" s="14" t="s">
        <v>9</v>
      </c>
      <c r="B12" s="15">
        <v>4.2283298097251587E-3</v>
      </c>
      <c r="C12" s="15">
        <v>0.28118393234672306</v>
      </c>
      <c r="D12" s="15">
        <v>0.28118393234672306</v>
      </c>
      <c r="E12" s="15">
        <v>4.8625792811839326E-2</v>
      </c>
      <c r="F12" s="15">
        <v>5.4968287526427059E-2</v>
      </c>
      <c r="G12" s="15">
        <v>0.32980972515856238</v>
      </c>
      <c r="H12" s="15">
        <v>1</v>
      </c>
    </row>
    <row r="13" spans="1:8" x14ac:dyDescent="0.25">
      <c r="A13" s="14" t="s">
        <v>10</v>
      </c>
      <c r="B13" s="15">
        <v>0</v>
      </c>
      <c r="C13" s="15">
        <v>0.27022653721682849</v>
      </c>
      <c r="D13" s="15">
        <v>0.1941747572815534</v>
      </c>
      <c r="E13" s="15">
        <v>8.4142394822006472E-2</v>
      </c>
      <c r="F13" s="15">
        <v>8.0906148867313912E-2</v>
      </c>
      <c r="G13" s="15">
        <v>0.37055016181229772</v>
      </c>
      <c r="H13" s="15">
        <v>1</v>
      </c>
    </row>
    <row r="14" spans="1:8" x14ac:dyDescent="0.25">
      <c r="A14" s="14" t="s">
        <v>11</v>
      </c>
      <c r="B14" s="15">
        <v>0</v>
      </c>
      <c r="C14" s="15">
        <v>0.15625</v>
      </c>
      <c r="D14" s="15">
        <v>6.25E-2</v>
      </c>
      <c r="E14" s="15">
        <v>6.25E-2</v>
      </c>
      <c r="F14" s="15">
        <v>0.3125</v>
      </c>
      <c r="G14" s="15">
        <v>0.40625</v>
      </c>
      <c r="H14" s="15">
        <v>1</v>
      </c>
    </row>
    <row r="15" spans="1:8" x14ac:dyDescent="0.25">
      <c r="A15" s="14" t="s">
        <v>12</v>
      </c>
      <c r="B15" s="15">
        <v>0</v>
      </c>
      <c r="C15" s="15">
        <v>1.3888888888888888E-2</v>
      </c>
      <c r="D15" s="15">
        <v>5.5555555555555552E-2</v>
      </c>
      <c r="E15" s="15">
        <v>4.1666666666666664E-2</v>
      </c>
      <c r="F15" s="15">
        <v>0.46527777777777779</v>
      </c>
      <c r="G15" s="15">
        <v>0.4236111111111111</v>
      </c>
      <c r="H15" s="15">
        <v>1</v>
      </c>
    </row>
    <row r="16" spans="1:8" x14ac:dyDescent="0.25">
      <c r="A16" s="14" t="s">
        <v>41</v>
      </c>
      <c r="B16" s="15">
        <v>1.6924053310767928E-3</v>
      </c>
      <c r="C16" s="15">
        <v>0.18108737042521683</v>
      </c>
      <c r="D16" s="15">
        <v>0.42352443410196744</v>
      </c>
      <c r="E16" s="15">
        <v>3.9348423947535432E-2</v>
      </c>
      <c r="F16" s="15">
        <v>4.6118045271842607E-2</v>
      </c>
      <c r="G16" s="15">
        <v>0.30822932092236088</v>
      </c>
      <c r="H16" s="15">
        <v>1</v>
      </c>
    </row>
    <row r="18" spans="1:8" x14ac:dyDescent="0.25">
      <c r="D18" s="2"/>
      <c r="E18" s="2"/>
      <c r="F18" s="2"/>
      <c r="G18" s="2"/>
      <c r="H18" s="2"/>
    </row>
    <row r="19" spans="1:8" x14ac:dyDescent="0.25">
      <c r="D19" s="2"/>
      <c r="E19" s="2"/>
      <c r="F19" s="2"/>
      <c r="G19" s="2"/>
      <c r="H19" s="2"/>
    </row>
    <row r="20" spans="1:8" x14ac:dyDescent="0.25">
      <c r="D20" s="2"/>
      <c r="E20" s="2"/>
      <c r="F20" s="2"/>
      <c r="G20" s="2"/>
      <c r="H20" s="2"/>
    </row>
    <row r="21" spans="1:8" x14ac:dyDescent="0.25">
      <c r="D21" s="2"/>
      <c r="E21" s="2"/>
      <c r="F21" s="2"/>
      <c r="G21" s="2"/>
      <c r="H21" s="2"/>
    </row>
    <row r="22" spans="1:8" x14ac:dyDescent="0.25">
      <c r="D22" s="2"/>
      <c r="E22" s="2"/>
      <c r="F22" s="2"/>
      <c r="G22" s="2"/>
      <c r="H22" s="2"/>
    </row>
    <row r="23" spans="1:8" x14ac:dyDescent="0.25">
      <c r="D23" s="2"/>
      <c r="E23" s="2"/>
      <c r="F23" s="2"/>
      <c r="G23" s="2"/>
      <c r="H23" s="2"/>
    </row>
    <row r="24" spans="1:8" x14ac:dyDescent="0.25">
      <c r="D24" s="2"/>
      <c r="E24" s="2"/>
      <c r="F24" s="2"/>
      <c r="G24" s="2"/>
      <c r="H24" s="2"/>
    </row>
    <row r="25" spans="1:8" x14ac:dyDescent="0.25">
      <c r="D25" s="2"/>
      <c r="E25" s="2"/>
      <c r="F25" s="2"/>
      <c r="G25" s="2"/>
      <c r="H25" s="2"/>
    </row>
    <row r="26" spans="1:8" x14ac:dyDescent="0.25"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L7" sqref="L7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>IFERROR(INDEX($A$10:$H$17,MATCH($A4,$A$10:$A$17,0),MATCH(B$3,$A$10:$H$10,0)),0)</f>
        <v>0.48689471346068414</v>
      </c>
      <c r="C4" s="13">
        <f t="shared" ref="C4:F8" si="0">IFERROR(INDEX($A$10:$H$17,MATCH($A4,$A$10:$A$17,0),MATCH(C$3,$A$10:$H$10,0)),0)</f>
        <v>0.11950244335850733</v>
      </c>
      <c r="D4" s="13">
        <f t="shared" si="0"/>
        <v>1.9991115059973346E-2</v>
      </c>
      <c r="E4" s="13">
        <f t="shared" si="0"/>
        <v>0</v>
      </c>
      <c r="F4" s="13">
        <f t="shared" si="0"/>
        <v>1.5548645046645935E-2</v>
      </c>
      <c r="H4" s="13">
        <f>C4*H5+D4*H6+E4*H7+F4*H8</f>
        <v>2.5473955581869382E-2</v>
      </c>
    </row>
    <row r="5" spans="1:8" x14ac:dyDescent="0.25">
      <c r="A5" s="12" t="s">
        <v>9</v>
      </c>
      <c r="B5" s="13">
        <f t="shared" ref="B5:B8" si="1">IFERROR(INDEX($A$10:$H$17,MATCH($A5,$A$10:$A$17,0),MATCH(B$3,$A$10:$H$10,0)),0)</f>
        <v>0.26633165829145727</v>
      </c>
      <c r="C5" s="13">
        <f t="shared" si="0"/>
        <v>0.24246231155778894</v>
      </c>
      <c r="D5" s="13">
        <f t="shared" si="0"/>
        <v>4.8994974874371856E-2</v>
      </c>
      <c r="E5" s="13">
        <f t="shared" si="0"/>
        <v>0</v>
      </c>
      <c r="F5" s="13">
        <f t="shared" si="0"/>
        <v>6.2814070351758788E-2</v>
      </c>
      <c r="H5" s="13">
        <f>D5*H6+E5*H7+F5*H8</f>
        <v>6.7399388624230339E-2</v>
      </c>
    </row>
    <row r="6" spans="1:8" x14ac:dyDescent="0.25">
      <c r="A6" s="12" t="s">
        <v>10</v>
      </c>
      <c r="B6" s="13">
        <f t="shared" si="1"/>
        <v>0.19410745233968804</v>
      </c>
      <c r="C6" s="13">
        <f t="shared" si="0"/>
        <v>0.24956672443674177</v>
      </c>
      <c r="D6" s="13">
        <f t="shared" si="0"/>
        <v>7.1057192374350084E-2</v>
      </c>
      <c r="E6" s="13">
        <f t="shared" si="0"/>
        <v>0</v>
      </c>
      <c r="F6" s="13">
        <f t="shared" si="0"/>
        <v>9.3587521663778164E-2</v>
      </c>
      <c r="H6" s="13">
        <f>E6*H7+F6*H8</f>
        <v>9.3587521663778164E-2</v>
      </c>
    </row>
    <row r="7" spans="1:8" x14ac:dyDescent="0.25">
      <c r="A7" s="12" t="s">
        <v>11</v>
      </c>
      <c r="B7" s="13">
        <f t="shared" si="1"/>
        <v>3.8461538461538464E-2</v>
      </c>
      <c r="C7" s="13">
        <f t="shared" si="0"/>
        <v>0</v>
      </c>
      <c r="D7" s="13">
        <f t="shared" si="0"/>
        <v>3.8461538461538464E-2</v>
      </c>
      <c r="E7" s="13">
        <f t="shared" si="0"/>
        <v>0</v>
      </c>
      <c r="F7" s="13">
        <f t="shared" si="0"/>
        <v>0.38461538461538464</v>
      </c>
      <c r="H7" s="13">
        <f>F7*H8</f>
        <v>0.38461538461538464</v>
      </c>
    </row>
    <row r="8" spans="1:8" x14ac:dyDescent="0.25">
      <c r="A8" s="12" t="s">
        <v>12</v>
      </c>
      <c r="B8" s="13">
        <f t="shared" si="1"/>
        <v>0</v>
      </c>
      <c r="C8" s="13">
        <f t="shared" si="0"/>
        <v>0</v>
      </c>
      <c r="D8" s="13">
        <f t="shared" si="0"/>
        <v>0</v>
      </c>
      <c r="E8" s="13">
        <f t="shared" si="0"/>
        <v>0</v>
      </c>
      <c r="F8" s="13">
        <f t="shared" si="0"/>
        <v>0.43548387096774194</v>
      </c>
      <c r="H8" s="13">
        <v>1</v>
      </c>
    </row>
    <row r="10" spans="1:8" x14ac:dyDescent="0.25">
      <c r="A10" t="s">
        <v>37</v>
      </c>
      <c r="B10">
        <v>0</v>
      </c>
      <c r="C10" t="s">
        <v>38</v>
      </c>
      <c r="D10" t="s">
        <v>43</v>
      </c>
      <c r="E10" t="s">
        <v>39</v>
      </c>
      <c r="F10" t="s">
        <v>44</v>
      </c>
      <c r="G10" t="s">
        <v>40</v>
      </c>
      <c r="H10" t="s">
        <v>41</v>
      </c>
    </row>
    <row r="11" spans="1:8" x14ac:dyDescent="0.25">
      <c r="A11" s="14" t="s">
        <v>8</v>
      </c>
      <c r="B11" s="15">
        <v>1.3327410039982231E-3</v>
      </c>
      <c r="C11" s="15">
        <v>0.11950244335850733</v>
      </c>
      <c r="D11" s="15">
        <v>0.48689471346068414</v>
      </c>
      <c r="E11" s="15">
        <v>1.9991115059973346E-2</v>
      </c>
      <c r="F11" s="15">
        <v>1.5548645046645935E-2</v>
      </c>
      <c r="G11" s="15">
        <v>0.35673034207019105</v>
      </c>
      <c r="H11" s="15">
        <v>1</v>
      </c>
    </row>
    <row r="12" spans="1:8" x14ac:dyDescent="0.25">
      <c r="A12" s="14" t="s">
        <v>9</v>
      </c>
      <c r="B12" s="15">
        <v>2.5125628140703518E-3</v>
      </c>
      <c r="C12" s="15">
        <v>0.24246231155778894</v>
      </c>
      <c r="D12" s="15">
        <v>0.26633165829145727</v>
      </c>
      <c r="E12" s="15">
        <v>4.8994974874371856E-2</v>
      </c>
      <c r="F12" s="15">
        <v>6.2814070351758788E-2</v>
      </c>
      <c r="G12" s="15">
        <v>0.37688442211055279</v>
      </c>
      <c r="H12" s="15">
        <v>1</v>
      </c>
    </row>
    <row r="13" spans="1:8" x14ac:dyDescent="0.25">
      <c r="A13" s="14" t="s">
        <v>10</v>
      </c>
      <c r="B13" s="15">
        <v>3.4662045060658577E-3</v>
      </c>
      <c r="C13" s="15">
        <v>0.24956672443674177</v>
      </c>
      <c r="D13" s="15">
        <v>0.19410745233968804</v>
      </c>
      <c r="E13" s="15">
        <v>7.1057192374350084E-2</v>
      </c>
      <c r="F13" s="15">
        <v>9.3587521663778164E-2</v>
      </c>
      <c r="G13" s="15">
        <v>0.38821490467937608</v>
      </c>
      <c r="H13" s="15">
        <v>1</v>
      </c>
    </row>
    <row r="14" spans="1:8" x14ac:dyDescent="0.25">
      <c r="A14" s="14" t="s">
        <v>11</v>
      </c>
      <c r="B14" s="15">
        <v>0</v>
      </c>
      <c r="C14" s="15">
        <v>0</v>
      </c>
      <c r="D14" s="15">
        <v>3.8461538461538464E-2</v>
      </c>
      <c r="E14" s="15">
        <v>3.8461538461538464E-2</v>
      </c>
      <c r="F14" s="15">
        <v>0.38461538461538464</v>
      </c>
      <c r="G14" s="15">
        <v>0.53846153846153844</v>
      </c>
      <c r="H14" s="15">
        <v>1</v>
      </c>
    </row>
    <row r="15" spans="1:8" x14ac:dyDescent="0.25">
      <c r="A15" s="14" t="s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0.43548387096774194</v>
      </c>
      <c r="G15" s="15">
        <v>0.56451612903225812</v>
      </c>
      <c r="H15" s="15">
        <v>1</v>
      </c>
    </row>
    <row r="16" spans="1:8" x14ac:dyDescent="0.25">
      <c r="A16" s="14" t="s">
        <v>41</v>
      </c>
      <c r="B16" s="15">
        <v>1.8547959724430313E-3</v>
      </c>
      <c r="C16" s="15">
        <v>0.16057233704292528</v>
      </c>
      <c r="D16" s="15">
        <v>0.37652358240593536</v>
      </c>
      <c r="E16" s="15">
        <v>3.3386327503974564E-2</v>
      </c>
      <c r="F16" s="15">
        <v>5.3789083200847909E-2</v>
      </c>
      <c r="G16" s="15">
        <v>0.37387387387387389</v>
      </c>
      <c r="H16" s="15">
        <v>1</v>
      </c>
    </row>
    <row r="18" spans="1:8" x14ac:dyDescent="0.25">
      <c r="D18" s="2"/>
      <c r="E18" s="2"/>
      <c r="F18" s="2"/>
      <c r="G18" s="2"/>
      <c r="H18" s="2"/>
    </row>
    <row r="19" spans="1:8" x14ac:dyDescent="0.25">
      <c r="D19" s="2"/>
      <c r="E19" s="2"/>
      <c r="F19" s="2"/>
      <c r="G19" s="2"/>
      <c r="H19" s="2"/>
    </row>
    <row r="20" spans="1:8" x14ac:dyDescent="0.25">
      <c r="D20" s="2"/>
      <c r="E20" s="2"/>
      <c r="F20" s="2"/>
      <c r="G20" s="2"/>
      <c r="H20" s="2"/>
    </row>
    <row r="21" spans="1:8" x14ac:dyDescent="0.25">
      <c r="D21" s="2"/>
      <c r="E21" s="2"/>
      <c r="F21" s="2"/>
      <c r="G21" s="2"/>
      <c r="H21" s="2"/>
    </row>
    <row r="22" spans="1:8" x14ac:dyDescent="0.25">
      <c r="D22" s="2"/>
      <c r="E22" s="2"/>
      <c r="F22" s="2"/>
      <c r="G22" s="2"/>
      <c r="H22" s="2"/>
    </row>
    <row r="23" spans="1:8" x14ac:dyDescent="0.25">
      <c r="D23" s="2"/>
      <c r="E23" s="2"/>
      <c r="F23" s="2"/>
      <c r="G23" s="2"/>
      <c r="H23" s="2"/>
    </row>
    <row r="24" spans="1:8" x14ac:dyDescent="0.25">
      <c r="D24" s="2"/>
      <c r="E24" s="2"/>
      <c r="F24" s="2"/>
      <c r="G24" s="2"/>
      <c r="H24" s="2"/>
    </row>
    <row r="25" spans="1:8" x14ac:dyDescent="0.25">
      <c r="D25" s="2"/>
      <c r="E25" s="2"/>
      <c r="F25" s="2"/>
      <c r="G25" s="2"/>
      <c r="H25" s="2"/>
    </row>
    <row r="26" spans="1:8" x14ac:dyDescent="0.25"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K18" sqref="K18"/>
    </sheetView>
  </sheetViews>
  <sheetFormatPr defaultRowHeight="15" x14ac:dyDescent="0.25"/>
  <sheetData>
    <row r="3" spans="1:8" x14ac:dyDescent="0.25">
      <c r="A3" s="10" t="s">
        <v>37</v>
      </c>
      <c r="B3" s="10" t="s">
        <v>8</v>
      </c>
      <c r="C3" s="10" t="s">
        <v>38</v>
      </c>
      <c r="D3" s="10" t="s">
        <v>39</v>
      </c>
      <c r="E3" s="10" t="s">
        <v>42</v>
      </c>
      <c r="F3" s="10" t="s">
        <v>12</v>
      </c>
      <c r="H3" s="11" t="s">
        <v>7</v>
      </c>
    </row>
    <row r="4" spans="1:8" x14ac:dyDescent="0.25">
      <c r="A4" s="12" t="s">
        <v>8</v>
      </c>
      <c r="B4" s="13">
        <f>IFERROR(INDEX($A$10:$H$17,MATCH($A4,$A$10:$A$17,0),MATCH(B$3,$A$10:$H$10,0)),0)</f>
        <v>0.45297407219115404</v>
      </c>
      <c r="C4" s="13">
        <f t="shared" ref="C4:F8" si="0">IFERROR(INDEX($A$10:$H$17,MATCH($A4,$A$10:$A$17,0),MATCH(C$3,$A$10:$H$10,0)),0)</f>
        <v>0.11337061514997458</v>
      </c>
      <c r="D4" s="13">
        <f t="shared" si="0"/>
        <v>1.5251652262328419E-2</v>
      </c>
      <c r="E4" s="13">
        <f t="shared" si="0"/>
        <v>0</v>
      </c>
      <c r="F4" s="13">
        <f t="shared" si="0"/>
        <v>1.728520589730554E-2</v>
      </c>
      <c r="H4" s="13">
        <f>C4*H5+D4*H6+E4*H7+F4*H8</f>
        <v>2.7024552818361677E-2</v>
      </c>
    </row>
    <row r="5" spans="1:8" x14ac:dyDescent="0.25">
      <c r="A5" s="12" t="s">
        <v>9</v>
      </c>
      <c r="B5" s="13">
        <f t="shared" ref="B5:B8" si="1">IFERROR(INDEX($A$10:$H$17,MATCH($A5,$A$10:$A$17,0),MATCH(B$3,$A$10:$H$10,0)),0)</f>
        <v>0.26451612903225807</v>
      </c>
      <c r="C5" s="13">
        <f t="shared" si="0"/>
        <v>0.22193548387096773</v>
      </c>
      <c r="D5" s="13">
        <f t="shared" si="0"/>
        <v>4.1290322580645161E-2</v>
      </c>
      <c r="E5" s="13">
        <f t="shared" si="0"/>
        <v>0</v>
      </c>
      <c r="F5" s="13">
        <f t="shared" si="0"/>
        <v>6.7096774193548384E-2</v>
      </c>
      <c r="H5" s="13">
        <f>D5*H6+E5*H7+F5*H8</f>
        <v>7.1514297788420902E-2</v>
      </c>
    </row>
    <row r="6" spans="1:8" x14ac:dyDescent="0.25">
      <c r="A6" s="12" t="s">
        <v>10</v>
      </c>
      <c r="B6" s="13">
        <f t="shared" si="1"/>
        <v>0.18122270742358079</v>
      </c>
      <c r="C6" s="13">
        <f t="shared" si="0"/>
        <v>0.21179039301310043</v>
      </c>
      <c r="D6" s="13">
        <f t="shared" si="0"/>
        <v>8.9519650655021835E-2</v>
      </c>
      <c r="E6" s="13">
        <f t="shared" si="0"/>
        <v>0</v>
      </c>
      <c r="F6" s="13">
        <f t="shared" si="0"/>
        <v>0.10698689956331878</v>
      </c>
      <c r="H6" s="13">
        <f>E6*H7+F6*H8</f>
        <v>0.10698689956331878</v>
      </c>
    </row>
    <row r="7" spans="1:8" x14ac:dyDescent="0.25">
      <c r="A7" s="12" t="s">
        <v>11</v>
      </c>
      <c r="B7" s="13">
        <f t="shared" si="1"/>
        <v>0</v>
      </c>
      <c r="C7" s="13">
        <f t="shared" si="0"/>
        <v>0.1111111111111111</v>
      </c>
      <c r="D7" s="13">
        <f t="shared" si="0"/>
        <v>0</v>
      </c>
      <c r="E7" s="13">
        <f t="shared" si="0"/>
        <v>0</v>
      </c>
      <c r="F7" s="13">
        <f t="shared" si="0"/>
        <v>0.33333333333333331</v>
      </c>
      <c r="H7" s="13">
        <f>F7*H8</f>
        <v>0.33333333333333331</v>
      </c>
    </row>
    <row r="8" spans="1:8" x14ac:dyDescent="0.25">
      <c r="A8" s="12" t="s">
        <v>12</v>
      </c>
      <c r="B8" s="13">
        <f t="shared" si="1"/>
        <v>0</v>
      </c>
      <c r="C8" s="13">
        <f t="shared" si="0"/>
        <v>0</v>
      </c>
      <c r="D8" s="13">
        <f t="shared" si="0"/>
        <v>0</v>
      </c>
      <c r="E8" s="13">
        <f t="shared" si="0"/>
        <v>0</v>
      </c>
      <c r="F8" s="13">
        <f t="shared" si="0"/>
        <v>0.44230769230769229</v>
      </c>
      <c r="H8" s="13">
        <v>1</v>
      </c>
    </row>
    <row r="10" spans="1:8" x14ac:dyDescent="0.25">
      <c r="A10" t="s">
        <v>37</v>
      </c>
      <c r="B10">
        <v>0</v>
      </c>
      <c r="C10" t="s">
        <v>38</v>
      </c>
      <c r="D10" t="s">
        <v>43</v>
      </c>
      <c r="E10" t="s">
        <v>39</v>
      </c>
      <c r="F10" t="s">
        <v>12</v>
      </c>
      <c r="G10" t="s">
        <v>40</v>
      </c>
      <c r="H10" t="s">
        <v>41</v>
      </c>
    </row>
    <row r="11" spans="1:8" x14ac:dyDescent="0.25">
      <c r="A11" s="14" t="s">
        <v>8</v>
      </c>
      <c r="B11" s="15">
        <v>1.5251652262328419E-3</v>
      </c>
      <c r="C11" s="15">
        <v>0.11337061514997458</v>
      </c>
      <c r="D11" s="15">
        <v>0.45297407219115404</v>
      </c>
      <c r="E11" s="15">
        <v>1.5251652262328419E-2</v>
      </c>
      <c r="F11" s="15">
        <v>1.728520589730554E-2</v>
      </c>
      <c r="G11" s="15">
        <v>0.39959328927300458</v>
      </c>
      <c r="H11" s="15">
        <v>1</v>
      </c>
    </row>
    <row r="12" spans="1:8" x14ac:dyDescent="0.25">
      <c r="A12" s="14" t="s">
        <v>9</v>
      </c>
      <c r="B12" s="15">
        <v>2.5806451612903226E-3</v>
      </c>
      <c r="C12" s="15">
        <v>0.22193548387096773</v>
      </c>
      <c r="D12" s="15">
        <v>0.26451612903225807</v>
      </c>
      <c r="E12" s="15">
        <v>4.1290322580645161E-2</v>
      </c>
      <c r="F12" s="15">
        <v>6.7096774193548384E-2</v>
      </c>
      <c r="G12" s="15">
        <v>0.40258064516129033</v>
      </c>
      <c r="H12" s="15">
        <v>1</v>
      </c>
    </row>
    <row r="13" spans="1:8" x14ac:dyDescent="0.25">
      <c r="A13" s="14" t="s">
        <v>10</v>
      </c>
      <c r="B13" s="15">
        <v>4.3668122270742356E-3</v>
      </c>
      <c r="C13" s="15">
        <v>0.21179039301310043</v>
      </c>
      <c r="D13" s="15">
        <v>0.18122270742358079</v>
      </c>
      <c r="E13" s="15">
        <v>8.9519650655021835E-2</v>
      </c>
      <c r="F13" s="15">
        <v>0.10698689956331878</v>
      </c>
      <c r="G13" s="15">
        <v>0.40611353711790393</v>
      </c>
      <c r="H13" s="15">
        <v>1</v>
      </c>
    </row>
    <row r="14" spans="1:8" x14ac:dyDescent="0.25">
      <c r="A14" s="14" t="s">
        <v>11</v>
      </c>
      <c r="B14" s="15">
        <v>0</v>
      </c>
      <c r="C14" s="15">
        <v>0.1111111111111111</v>
      </c>
      <c r="D14" s="15">
        <v>0</v>
      </c>
      <c r="E14" s="15">
        <v>0</v>
      </c>
      <c r="F14" s="15">
        <v>0.33333333333333331</v>
      </c>
      <c r="G14" s="15">
        <v>0.55555555555555558</v>
      </c>
      <c r="H14" s="15">
        <v>1</v>
      </c>
    </row>
    <row r="15" spans="1:8" x14ac:dyDescent="0.25">
      <c r="A15" s="14" t="s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0.44230769230769229</v>
      </c>
      <c r="G15" s="15">
        <v>0.55769230769230771</v>
      </c>
      <c r="H15" s="15">
        <v>1</v>
      </c>
    </row>
    <row r="16" spans="1:8" x14ac:dyDescent="0.25">
      <c r="A16" s="14" t="s">
        <v>41</v>
      </c>
      <c r="B16" s="15">
        <v>2.107164358819988E-3</v>
      </c>
      <c r="C16" s="15">
        <v>0.14870559903672487</v>
      </c>
      <c r="D16" s="15">
        <v>0.35490668272125225</v>
      </c>
      <c r="E16" s="15">
        <v>3.1005418422636967E-2</v>
      </c>
      <c r="F16" s="15">
        <v>5.6291390728476824E-2</v>
      </c>
      <c r="G16" s="15">
        <v>0.40698374473208909</v>
      </c>
      <c r="H16" s="15">
        <v>1</v>
      </c>
    </row>
    <row r="17" spans="1:8" x14ac:dyDescent="0.25">
      <c r="D17" s="2"/>
      <c r="E17" s="2"/>
      <c r="F17" s="2"/>
      <c r="G17" s="2"/>
      <c r="H17" s="2"/>
    </row>
    <row r="18" spans="1:8" x14ac:dyDescent="0.25">
      <c r="D18" s="2"/>
      <c r="E18" s="2"/>
      <c r="F18" s="2"/>
      <c r="G18" s="2"/>
      <c r="H18" s="2"/>
    </row>
    <row r="19" spans="1:8" x14ac:dyDescent="0.25">
      <c r="D19" s="2"/>
      <c r="E19" s="2"/>
      <c r="F19" s="2"/>
      <c r="G19" s="2"/>
      <c r="H19" s="2"/>
    </row>
    <row r="20" spans="1:8" x14ac:dyDescent="0.25">
      <c r="D20" s="2"/>
      <c r="E20" s="2"/>
      <c r="F20" s="2"/>
      <c r="G20" s="2"/>
      <c r="H20" s="2"/>
    </row>
    <row r="21" spans="1:8" x14ac:dyDescent="0.25">
      <c r="D21" s="2"/>
      <c r="E21" s="2"/>
      <c r="F21" s="2"/>
      <c r="G21" s="2"/>
      <c r="H21" s="2"/>
    </row>
    <row r="22" spans="1:8" x14ac:dyDescent="0.25">
      <c r="D22" s="2"/>
      <c r="E22" s="2"/>
      <c r="F22" s="2"/>
      <c r="G22" s="2"/>
      <c r="H22" s="2"/>
    </row>
    <row r="23" spans="1:8" x14ac:dyDescent="0.25">
      <c r="D23" s="2"/>
      <c r="E23" s="2"/>
      <c r="F23" s="2"/>
      <c r="G23" s="2"/>
      <c r="H23" s="2"/>
    </row>
    <row r="24" spans="1:8" x14ac:dyDescent="0.25">
      <c r="D24" s="2"/>
      <c r="E24" s="2"/>
      <c r="F24" s="2"/>
      <c r="G24" s="2"/>
      <c r="H24" s="2"/>
    </row>
    <row r="25" spans="1:8" x14ac:dyDescent="0.25">
      <c r="D25" s="2"/>
      <c r="E25" s="2"/>
      <c r="F25" s="2"/>
      <c r="G25" s="2"/>
      <c r="H25" s="2"/>
    </row>
    <row r="26" spans="1:8" x14ac:dyDescent="0.25"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0 Yr</vt:lpstr>
      <vt:lpstr>1 Yr</vt:lpstr>
      <vt:lpstr>2 Yr</vt:lpstr>
      <vt:lpstr>3 Yr</vt:lpstr>
      <vt:lpstr>4 Yr</vt:lpstr>
      <vt:lpstr>5 Yr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Hemantha</dc:creator>
  <cp:lastModifiedBy>lkuser</cp:lastModifiedBy>
  <dcterms:created xsi:type="dcterms:W3CDTF">2019-01-09T03:42:51Z</dcterms:created>
  <dcterms:modified xsi:type="dcterms:W3CDTF">2019-04-09T06:15:33Z</dcterms:modified>
</cp:coreProperties>
</file>