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question" sheetId="1" r:id="rId4"/>
    <sheet state="visible" name="2nd question" sheetId="2" r:id="rId5"/>
    <sheet state="visible" name="3rd questio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0">
      <text>
        <t xml:space="preserve">Прошу данную ячейку сделать выпадающим.
	-Academica Homework</t>
      </text>
    </comment>
    <comment authorId="0" ref="E8">
      <text>
        <t xml:space="preserve">Можно протянуть данную формулу и для  диапазона I8:N9 применить абсолютную ссылку.
	-Academica Homework</t>
      </text>
    </comment>
  </commentList>
</comments>
</file>

<file path=xl/sharedStrings.xml><?xml version="1.0" encoding="utf-8"?>
<sst xmlns="http://schemas.openxmlformats.org/spreadsheetml/2006/main" count="136" uniqueCount="105">
  <si>
    <t>1. Заполнить данные Date относительно таблички справа (подсказка: используйте HLOOKUP)</t>
  </si>
  <si>
    <t>2. Сделать ячейку B30 выпадающимся списком Pupil Name</t>
  </si>
  <si>
    <t>3. Заполнить формулами ячейки B31:B35 относительно Pupil name (подсказка: используйте VLOOKUP)</t>
  </si>
  <si>
    <t>Exams Data (данные об экзаменах)</t>
  </si>
  <si>
    <t>Student Name</t>
  </si>
  <si>
    <t>Instrument</t>
  </si>
  <si>
    <t>Grade</t>
  </si>
  <si>
    <t>Centre</t>
  </si>
  <si>
    <t>Date</t>
  </si>
  <si>
    <t>Time</t>
  </si>
  <si>
    <t>Lilly R Bennett</t>
  </si>
  <si>
    <t>French Horn</t>
  </si>
  <si>
    <t>York</t>
  </si>
  <si>
    <t>Exam Centre</t>
  </si>
  <si>
    <t>Bristol</t>
  </si>
  <si>
    <t>Edinburgh</t>
  </si>
  <si>
    <t>London</t>
  </si>
  <si>
    <t>Manchester</t>
  </si>
  <si>
    <t>Oxford</t>
  </si>
  <si>
    <t>Richard F Pierce-Hall</t>
  </si>
  <si>
    <t>Piano</t>
  </si>
  <si>
    <t>6/13/2018</t>
  </si>
  <si>
    <t>6/15/2018</t>
  </si>
  <si>
    <t>6/14/2018</t>
  </si>
  <si>
    <t>Simon T Brent</t>
  </si>
  <si>
    <t>Violin</t>
  </si>
  <si>
    <t>Helen P Brown</t>
  </si>
  <si>
    <t>Clarinet</t>
  </si>
  <si>
    <t>David S Brown</t>
  </si>
  <si>
    <t>Flute</t>
  </si>
  <si>
    <t>James T Smythe</t>
  </si>
  <si>
    <t>Georgia L Gough</t>
  </si>
  <si>
    <t>Saxophone</t>
  </si>
  <si>
    <t>Lilly G Bennett</t>
  </si>
  <si>
    <t>Richard Y Taylor</t>
  </si>
  <si>
    <t>Simon D Smith</t>
  </si>
  <si>
    <t>Helen W Bennett</t>
  </si>
  <si>
    <t>Emily T Williams</t>
  </si>
  <si>
    <t>Cello</t>
  </si>
  <si>
    <t>Petunia LL Harper-Whitely</t>
  </si>
  <si>
    <t>Harp</t>
  </si>
  <si>
    <t>Gregory H Jones</t>
  </si>
  <si>
    <t>Trumpet</t>
  </si>
  <si>
    <t>William F Taylor</t>
  </si>
  <si>
    <t>Drums</t>
  </si>
  <si>
    <t>Aaron P King</t>
  </si>
  <si>
    <t>Tuba</t>
  </si>
  <si>
    <t>David T Lovatt</t>
  </si>
  <si>
    <t>Phillip J Winters</t>
  </si>
  <si>
    <t>Fenella B Winters</t>
  </si>
  <si>
    <t>Timothy K Caruthers</t>
  </si>
  <si>
    <t xml:space="preserve"> </t>
  </si>
  <si>
    <t>Pupil Name:</t>
  </si>
  <si>
    <t>&lt;--- Change Name Here</t>
  </si>
  <si>
    <t>Instrument:</t>
  </si>
  <si>
    <t>Grade:</t>
  </si>
  <si>
    <t>Centre:</t>
  </si>
  <si>
    <t>Date:</t>
  </si>
  <si>
    <t>Time:</t>
  </si>
  <si>
    <t>1. Заполнить данные Bonus, относительно условий справа (подсказка: IF)</t>
  </si>
  <si>
    <t>2. Перед отправкой, просьба еще раз проверить все результаты</t>
  </si>
  <si>
    <t>Staff Bonuses (бонусы сотрудников)</t>
  </si>
  <si>
    <t>Employee</t>
  </si>
  <si>
    <t># Customers Helped</t>
  </si>
  <si>
    <t>Bonus</t>
  </si>
  <si>
    <t>Emily Smith</t>
  </si>
  <si>
    <t>Dan Jonesman</t>
  </si>
  <si>
    <t>Fred Brown</t>
  </si>
  <si>
    <t>Dora McTavish</t>
  </si>
  <si>
    <t>Patrick O'Leary</t>
  </si>
  <si>
    <t>If # customers &gt;= 23 get £100 per cust helped</t>
  </si>
  <si>
    <t>Dawn Taylor</t>
  </si>
  <si>
    <t>Если количество клиентов &gt;= 23, выплатить 100 фунтов за каждого клиента</t>
  </si>
  <si>
    <t>Penny Joyce</t>
  </si>
  <si>
    <t>Пример: 30 клиентов = 100 * 30 = 3000 фунтов бонуса</t>
  </si>
  <si>
    <t>Ian Frankley</t>
  </si>
  <si>
    <t>Если количество клиентов меньше 23, то ничего не надо выплачивать, т.е. 0 фунтов</t>
  </si>
  <si>
    <t>Jeff O'Brien</t>
  </si>
  <si>
    <t>William Jones</t>
  </si>
  <si>
    <t>1. Заполнить пустой столбец формулой, так чтобы Film Title, Year, Director были соеденены вместе в одно название</t>
  </si>
  <si>
    <t>Hint: CONCATENATE</t>
  </si>
  <si>
    <t>Film Title</t>
  </si>
  <si>
    <t>Year</t>
  </si>
  <si>
    <t>Director</t>
  </si>
  <si>
    <t>Full Title</t>
  </si>
  <si>
    <t xml:space="preserve">The Wizard of Oz </t>
  </si>
  <si>
    <t>Directed by King Vidor and Victor Fleming</t>
  </si>
  <si>
    <t xml:space="preserve">Citizen Kane </t>
  </si>
  <si>
    <t>Directed by Orson Welles</t>
  </si>
  <si>
    <t>Get Out</t>
  </si>
  <si>
    <t>Directed by Jordan Peele</t>
  </si>
  <si>
    <t xml:space="preserve">The Third Man </t>
  </si>
  <si>
    <t>Directed by Carol Reed</t>
  </si>
  <si>
    <t xml:space="preserve">Mad Max: Fury Road </t>
  </si>
  <si>
    <t>Directed by George Miller</t>
  </si>
  <si>
    <t xml:space="preserve">The Cabinet of Dr. Caligari (Das Cabinet des Dr. Caligari) </t>
  </si>
  <si>
    <t>Directed by Robert Wiene</t>
  </si>
  <si>
    <t xml:space="preserve">All About Eve </t>
  </si>
  <si>
    <t>Directed by Joseph L. Mankiewicz</t>
  </si>
  <si>
    <t xml:space="preserve">Inside Out </t>
  </si>
  <si>
    <t>Directed by Pete Docter and Ronnie del Carmen</t>
  </si>
  <si>
    <t xml:space="preserve">Metropolis </t>
  </si>
  <si>
    <t>Directed by Fritz Lang</t>
  </si>
  <si>
    <t xml:space="preserve">Moonlight </t>
  </si>
  <si>
    <t>Directed by Barry Jenkins (III)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</si>
</sst>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b/>
      <sz val="12.0"/>
      <color rgb="FF000000"/>
      <name val="Calibri"/>
    </font>
    <font>
      <b/>
      <u/>
      <sz val="12.0"/>
      <color rgb="FFFF0000"/>
      <name val="Calibri"/>
    </font>
    <font>
      <sz val="12.0"/>
      <color rgb="FF000000"/>
      <name val="Calibri"/>
    </font>
    <font>
      <i/>
      <sz val="12.0"/>
      <color rgb="FF000000"/>
      <name val="Calibri"/>
    </font>
    <font>
      <sz val="12.0"/>
      <color theme="1"/>
      <name val="Arial"/>
      <scheme val="minor"/>
    </font>
    <font>
      <b/>
      <u/>
      <sz val="12.0"/>
      <color rgb="FFC6591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BDBDB"/>
        <bgColor rgb="FFDBDBDB"/>
      </patternFill>
    </fill>
    <fill>
      <patternFill patternType="solid">
        <fgColor rgb="FFA9D08E"/>
        <bgColor rgb="FFA9D08E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164" xfId="0" applyAlignment="1" applyBorder="1" applyFont="1" applyNumberFormat="1">
      <alignment horizontal="center" shrinkToFit="0" vertical="bottom" wrapText="0"/>
    </xf>
    <xf borderId="4" fillId="0" fontId="3" numFmtId="20" xfId="0" applyAlignment="1" applyBorder="1" applyFont="1" applyNumberFormat="1">
      <alignment horizontal="center" readingOrder="0" shrinkToFit="0" vertical="bottom" wrapText="0"/>
    </xf>
    <xf borderId="1" fillId="3" fontId="3" numFmtId="0" xfId="0" applyAlignment="1" applyBorder="1" applyFill="1" applyFont="1">
      <alignment horizontal="center" readingOrder="0" shrinkToFit="0" vertical="bottom" wrapText="0"/>
    </xf>
    <xf borderId="2" fillId="3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4" fillId="3" fontId="3" numFmtId="164" xfId="0" applyAlignment="1" applyBorder="1" applyFont="1" applyNumberFormat="1">
      <alignment horizontal="center" readingOrder="0" shrinkToFit="0" vertical="bottom" wrapText="0"/>
    </xf>
    <xf borderId="0" fillId="4" fontId="3" numFmtId="0" xfId="0" applyAlignment="1" applyFill="1" applyFont="1">
      <alignment horizontal="center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5" fontId="3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5" fontId="3" numFmtId="0" xfId="0" applyAlignment="1" applyBorder="1" applyFont="1">
      <alignment shrinkToFit="0" vertical="bottom" wrapText="0"/>
    </xf>
    <xf borderId="3" fillId="5" fontId="3" numFmtId="164" xfId="0" applyAlignment="1" applyBorder="1" applyFont="1" applyNumberFormat="1">
      <alignment shrinkToFit="0" vertical="bottom" wrapText="0"/>
    </xf>
    <xf borderId="3" fillId="5" fontId="3" numFmtId="20" xfId="0" applyAlignment="1" applyBorder="1" applyFont="1" applyNumberFormat="1">
      <alignment shrinkToFit="0" vertical="bottom" wrapText="0"/>
    </xf>
    <xf borderId="0" fillId="0" fontId="5" numFmtId="0" xfId="0" applyFont="1"/>
    <xf borderId="0" fillId="0" fontId="6" numFmtId="0" xfId="0" applyAlignment="1" applyFont="1">
      <alignment readingOrder="0" shrinkToFit="0" vertical="bottom" wrapText="0"/>
    </xf>
    <xf borderId="1" fillId="6" fontId="1" numFmtId="0" xfId="0" applyAlignment="1" applyBorder="1" applyFill="1" applyFont="1">
      <alignment readingOrder="0"/>
    </xf>
    <xf borderId="2" fillId="6" fontId="1" numFmtId="0" xfId="0" applyAlignment="1" applyBorder="1" applyFont="1">
      <alignment horizontal="right" readingOrder="0"/>
    </xf>
    <xf borderId="0" fillId="0" fontId="3" numFmtId="0" xfId="0" applyFont="1"/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shrinkToFit="0" vertical="bottom" wrapText="0"/>
    </xf>
    <xf borderId="0" fillId="0" fontId="7" numFmtId="0" xfId="0" applyFont="1"/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1" fillId="7" fontId="8" numFmtId="0" xfId="0" applyAlignment="1" applyBorder="1" applyFill="1" applyFont="1">
      <alignment readingOrder="0" shrinkToFit="0" vertical="bottom" wrapText="0"/>
    </xf>
    <xf borderId="1" fillId="7" fontId="8" numFmtId="0" xfId="0" applyAlignment="1" applyBorder="1" applyFont="1">
      <alignment horizontal="center" readingOrder="0" shrinkToFit="0" vertical="bottom" wrapText="0"/>
    </xf>
    <xf borderId="1" fillId="7" fontId="1" numFmtId="0" xfId="0" applyAlignment="1" applyBorder="1" applyFont="1">
      <alignment horizontal="center" readingOrder="0" shrinkToFit="0" vertical="bottom" wrapText="0"/>
    </xf>
    <xf borderId="0" fillId="8" fontId="1" numFmtId="0" xfId="0" applyAlignment="1" applyFill="1" applyFont="1">
      <alignment horizontal="center"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4" fontId="9" numFmtId="0" xfId="0" applyAlignment="1" applyBorder="1" applyFont="1">
      <alignment readingOrder="0"/>
    </xf>
    <xf borderId="0" fillId="8" fontId="1" numFmtId="0" xfId="0" applyAlignment="1" applyFont="1">
      <alignment horizontal="center" readingOrder="0" shrinkToFit="0" wrapText="0"/>
    </xf>
    <xf borderId="0" fillId="8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4.5"/>
  </cols>
  <sheetData>
    <row r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</row>
    <row r="2">
      <c r="A2" s="1" t="s">
        <v>1</v>
      </c>
      <c r="B2" s="2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</row>
    <row r="3">
      <c r="A3" s="1" t="s">
        <v>2</v>
      </c>
      <c r="B3" s="2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</row>
    <row r="4">
      <c r="A4" s="2"/>
      <c r="B4" s="2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</row>
    <row r="5">
      <c r="A5" s="2" t="s">
        <v>3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</row>
    <row r="7">
      <c r="A7" s="5" t="s">
        <v>4</v>
      </c>
      <c r="B7" s="6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4"/>
      <c r="H7" s="4"/>
      <c r="I7" s="4"/>
      <c r="J7" s="4"/>
      <c r="K7" s="4"/>
      <c r="L7" s="4"/>
      <c r="M7" s="4"/>
      <c r="N7" s="4"/>
    </row>
    <row r="8">
      <c r="A8" s="8" t="s">
        <v>10</v>
      </c>
      <c r="B8" s="9" t="s">
        <v>11</v>
      </c>
      <c r="C8" s="10">
        <v>6.0</v>
      </c>
      <c r="D8" s="10" t="s">
        <v>12</v>
      </c>
      <c r="E8" s="11">
        <f>HLOOKUP(D8,I8:N9, 2, False)</f>
        <v>43349</v>
      </c>
      <c r="F8" s="12">
        <v>0.4375</v>
      </c>
      <c r="G8" s="4"/>
      <c r="H8" s="13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12</v>
      </c>
    </row>
    <row r="9">
      <c r="A9" s="8" t="s">
        <v>19</v>
      </c>
      <c r="B9" s="9" t="s">
        <v>20</v>
      </c>
      <c r="C9" s="10">
        <v>2.0</v>
      </c>
      <c r="D9" s="10" t="s">
        <v>16</v>
      </c>
      <c r="E9" s="15" t="str">
        <f>HLOOKUP(D9,H8:N9, 2, False)</f>
        <v>6/15/2018</v>
      </c>
      <c r="F9" s="12">
        <v>0.4166666666666667</v>
      </c>
      <c r="G9" s="4"/>
      <c r="H9" s="13" t="s">
        <v>8</v>
      </c>
      <c r="I9" s="16" t="s">
        <v>21</v>
      </c>
      <c r="J9" s="17">
        <v>43257.0</v>
      </c>
      <c r="K9" s="16" t="s">
        <v>22</v>
      </c>
      <c r="L9" s="17">
        <v>43410.0</v>
      </c>
      <c r="M9" s="16" t="s">
        <v>23</v>
      </c>
      <c r="N9" s="17">
        <v>43349.0</v>
      </c>
    </row>
    <row r="10">
      <c r="A10" s="8" t="s">
        <v>24</v>
      </c>
      <c r="B10" s="9" t="s">
        <v>25</v>
      </c>
      <c r="C10" s="10">
        <v>2.0</v>
      </c>
      <c r="D10" s="10" t="s">
        <v>17</v>
      </c>
      <c r="E10" s="11">
        <f>HLOOKUP(D10:D27,H8:N9,2,FALSE)</f>
        <v>43410</v>
      </c>
      <c r="F10" s="12">
        <v>0.5833333333333334</v>
      </c>
      <c r="G10" s="4"/>
      <c r="H10" s="18"/>
      <c r="I10" s="4"/>
      <c r="J10" s="4"/>
      <c r="K10" s="4"/>
      <c r="L10" s="4"/>
      <c r="M10" s="4"/>
      <c r="N10" s="4"/>
    </row>
    <row r="11">
      <c r="A11" s="8" t="s">
        <v>26</v>
      </c>
      <c r="B11" s="9" t="s">
        <v>27</v>
      </c>
      <c r="C11" s="10">
        <v>3.0</v>
      </c>
      <c r="D11" s="10" t="s">
        <v>16</v>
      </c>
      <c r="E11" s="15" t="str">
        <f t="shared" ref="E11:E13" si="1">HLOOKUP(D11:D27,$H$8:$N$9,2,FALSE)</f>
        <v>6/15/2018</v>
      </c>
      <c r="F11" s="12">
        <v>0.4375</v>
      </c>
      <c r="G11" s="4"/>
      <c r="H11" s="18"/>
      <c r="I11" s="4"/>
      <c r="J11" s="4"/>
      <c r="K11" s="4"/>
      <c r="L11" s="4"/>
      <c r="M11" s="4"/>
      <c r="N11" s="4"/>
    </row>
    <row r="12">
      <c r="A12" s="8" t="s">
        <v>28</v>
      </c>
      <c r="B12" s="9" t="s">
        <v>29</v>
      </c>
      <c r="C12" s="10">
        <v>5.0</v>
      </c>
      <c r="D12" s="10" t="s">
        <v>14</v>
      </c>
      <c r="E12" s="15" t="str">
        <f t="shared" si="1"/>
        <v>6/13/2018</v>
      </c>
      <c r="F12" s="12">
        <v>0.4166666666666667</v>
      </c>
      <c r="G12" s="4"/>
      <c r="H12" s="18"/>
      <c r="I12" s="4"/>
      <c r="J12" s="4"/>
      <c r="K12" s="4"/>
      <c r="L12" s="4"/>
      <c r="M12" s="4"/>
      <c r="N12" s="4"/>
    </row>
    <row r="13">
      <c r="A13" s="8" t="s">
        <v>30</v>
      </c>
      <c r="B13" s="9" t="s">
        <v>20</v>
      </c>
      <c r="C13" s="10">
        <v>7.0</v>
      </c>
      <c r="D13" s="10" t="s">
        <v>18</v>
      </c>
      <c r="E13" s="15" t="str">
        <f t="shared" si="1"/>
        <v>6/14/2018</v>
      </c>
      <c r="F13" s="12">
        <v>0.4583333333333333</v>
      </c>
      <c r="G13" s="4"/>
      <c r="H13" s="18"/>
      <c r="I13" s="4"/>
      <c r="J13" s="4"/>
      <c r="K13" s="4"/>
      <c r="L13" s="4"/>
      <c r="M13" s="4"/>
      <c r="N13" s="4"/>
    </row>
    <row r="14">
      <c r="A14" s="8" t="s">
        <v>31</v>
      </c>
      <c r="B14" s="9" t="s">
        <v>32</v>
      </c>
      <c r="C14" s="10">
        <v>8.0</v>
      </c>
      <c r="D14" s="10" t="s">
        <v>12</v>
      </c>
      <c r="E14" s="11">
        <f t="shared" ref="E14:E27" si="2">HLOOKUP($D$14:$D$30,$H$8:$N$9,2,FALSE)</f>
        <v>43349</v>
      </c>
      <c r="F14" s="12">
        <v>0.4791666666666667</v>
      </c>
      <c r="G14" s="4"/>
      <c r="H14" s="18"/>
      <c r="I14" s="4"/>
      <c r="J14" s="4"/>
      <c r="K14" s="4"/>
      <c r="L14" s="4"/>
      <c r="M14" s="4"/>
      <c r="N14" s="4"/>
    </row>
    <row r="15">
      <c r="A15" s="8" t="s">
        <v>33</v>
      </c>
      <c r="B15" s="9" t="s">
        <v>11</v>
      </c>
      <c r="C15" s="10">
        <v>1.0</v>
      </c>
      <c r="D15" s="10" t="s">
        <v>16</v>
      </c>
      <c r="E15" s="15" t="str">
        <f t="shared" si="2"/>
        <v>6/15/2018</v>
      </c>
      <c r="F15" s="12">
        <v>0.4791666666666667</v>
      </c>
      <c r="G15" s="4"/>
      <c r="H15" s="18"/>
      <c r="I15" s="4"/>
      <c r="J15" s="4"/>
      <c r="K15" s="4"/>
      <c r="L15" s="4"/>
      <c r="M15" s="4"/>
      <c r="N15" s="4"/>
    </row>
    <row r="16">
      <c r="A16" s="8" t="s">
        <v>34</v>
      </c>
      <c r="B16" s="9" t="s">
        <v>20</v>
      </c>
      <c r="C16" s="10">
        <v>4.0</v>
      </c>
      <c r="D16" s="10" t="s">
        <v>16</v>
      </c>
      <c r="E16" s="15" t="str">
        <f t="shared" si="2"/>
        <v>6/15/2018</v>
      </c>
      <c r="F16" s="12">
        <v>0.5208333333333334</v>
      </c>
      <c r="G16" s="4"/>
      <c r="H16" s="18"/>
      <c r="I16" s="4"/>
      <c r="J16" s="4"/>
      <c r="K16" s="4"/>
      <c r="L16" s="4"/>
      <c r="M16" s="4"/>
      <c r="N16" s="4"/>
    </row>
    <row r="17">
      <c r="A17" s="8" t="s">
        <v>35</v>
      </c>
      <c r="B17" s="9" t="s">
        <v>25</v>
      </c>
      <c r="C17" s="10">
        <v>5.0</v>
      </c>
      <c r="D17" s="10" t="s">
        <v>15</v>
      </c>
      <c r="E17" s="11">
        <f t="shared" si="2"/>
        <v>43257</v>
      </c>
      <c r="F17" s="12">
        <v>0.5833333333333334</v>
      </c>
      <c r="G17" s="4"/>
      <c r="H17" s="18"/>
      <c r="I17" s="4"/>
      <c r="J17" s="4"/>
      <c r="K17" s="4"/>
      <c r="L17" s="4"/>
      <c r="M17" s="4"/>
      <c r="N17" s="4"/>
    </row>
    <row r="18">
      <c r="A18" s="8" t="s">
        <v>36</v>
      </c>
      <c r="B18" s="9" t="s">
        <v>29</v>
      </c>
      <c r="C18" s="10">
        <v>6.0</v>
      </c>
      <c r="D18" s="10" t="s">
        <v>14</v>
      </c>
      <c r="E18" s="15" t="str">
        <f t="shared" si="2"/>
        <v>6/13/2018</v>
      </c>
      <c r="F18" s="12">
        <v>0.4444444444444444</v>
      </c>
      <c r="G18" s="4"/>
      <c r="H18" s="18"/>
      <c r="I18" s="4"/>
      <c r="J18" s="4"/>
      <c r="K18" s="4"/>
      <c r="L18" s="4"/>
      <c r="M18" s="4"/>
      <c r="N18" s="4"/>
    </row>
    <row r="19">
      <c r="A19" s="8" t="s">
        <v>37</v>
      </c>
      <c r="B19" s="9" t="s">
        <v>38</v>
      </c>
      <c r="C19" s="10">
        <v>2.0</v>
      </c>
      <c r="D19" s="10" t="s">
        <v>18</v>
      </c>
      <c r="E19" s="15" t="str">
        <f t="shared" si="2"/>
        <v>6/14/2018</v>
      </c>
      <c r="F19" s="12">
        <v>0.5</v>
      </c>
      <c r="G19" s="4"/>
      <c r="H19" s="18"/>
      <c r="I19" s="4"/>
      <c r="J19" s="4"/>
      <c r="K19" s="4"/>
      <c r="L19" s="4"/>
      <c r="M19" s="4"/>
      <c r="N19" s="4"/>
    </row>
    <row r="20">
      <c r="A20" s="8" t="s">
        <v>39</v>
      </c>
      <c r="B20" s="9" t="s">
        <v>40</v>
      </c>
      <c r="C20" s="10">
        <v>6.0</v>
      </c>
      <c r="D20" s="10" t="s">
        <v>18</v>
      </c>
      <c r="E20" s="15" t="str">
        <f t="shared" si="2"/>
        <v>6/14/2018</v>
      </c>
      <c r="F20" s="12">
        <v>0.6041666666666666</v>
      </c>
      <c r="G20" s="4"/>
      <c r="H20" s="18"/>
      <c r="I20" s="4"/>
      <c r="J20" s="4"/>
      <c r="K20" s="4"/>
      <c r="L20" s="4"/>
      <c r="M20" s="4"/>
      <c r="N20" s="4"/>
    </row>
    <row r="21">
      <c r="A21" s="8" t="s">
        <v>41</v>
      </c>
      <c r="B21" s="9" t="s">
        <v>42</v>
      </c>
      <c r="C21" s="10">
        <v>4.0</v>
      </c>
      <c r="D21" s="10" t="s">
        <v>15</v>
      </c>
      <c r="E21" s="11">
        <f t="shared" si="2"/>
        <v>43257</v>
      </c>
      <c r="F21" s="12">
        <v>0.6111111111111112</v>
      </c>
      <c r="G21" s="4"/>
      <c r="H21" s="18"/>
      <c r="I21" s="4"/>
      <c r="J21" s="4"/>
      <c r="K21" s="4"/>
      <c r="L21" s="4"/>
      <c r="M21" s="4"/>
      <c r="N21" s="4"/>
    </row>
    <row r="22">
      <c r="A22" s="8" t="s">
        <v>43</v>
      </c>
      <c r="B22" s="9" t="s">
        <v>44</v>
      </c>
      <c r="C22" s="10">
        <v>6.0</v>
      </c>
      <c r="D22" s="10" t="s">
        <v>12</v>
      </c>
      <c r="E22" s="11">
        <f t="shared" si="2"/>
        <v>43349</v>
      </c>
      <c r="F22" s="12">
        <v>0.5833333333333334</v>
      </c>
      <c r="G22" s="4"/>
      <c r="H22" s="19"/>
      <c r="I22" s="4"/>
      <c r="J22" s="4"/>
      <c r="K22" s="4"/>
      <c r="L22" s="4"/>
      <c r="M22" s="4"/>
      <c r="N22" s="4"/>
    </row>
    <row r="23">
      <c r="A23" s="8" t="s">
        <v>45</v>
      </c>
      <c r="B23" s="9" t="s">
        <v>46</v>
      </c>
      <c r="C23" s="10">
        <v>8.0</v>
      </c>
      <c r="D23" s="10" t="s">
        <v>14</v>
      </c>
      <c r="E23" s="15" t="str">
        <f t="shared" si="2"/>
        <v>6/13/2018</v>
      </c>
      <c r="F23" s="12">
        <v>0.4722222222222222</v>
      </c>
      <c r="G23" s="4"/>
      <c r="H23" s="4"/>
      <c r="I23" s="4"/>
      <c r="J23" s="4"/>
      <c r="K23" s="4"/>
      <c r="L23" s="4"/>
      <c r="M23" s="4"/>
      <c r="N23" s="4"/>
    </row>
    <row r="24">
      <c r="A24" s="8" t="s">
        <v>47</v>
      </c>
      <c r="B24" s="9" t="s">
        <v>27</v>
      </c>
      <c r="C24" s="10">
        <v>3.0</v>
      </c>
      <c r="D24" s="10" t="s">
        <v>17</v>
      </c>
      <c r="E24" s="11">
        <f t="shared" si="2"/>
        <v>43410</v>
      </c>
      <c r="F24" s="12">
        <v>0.6041666666666666</v>
      </c>
      <c r="G24" s="4"/>
      <c r="H24" s="4"/>
      <c r="I24" s="4"/>
      <c r="J24" s="4"/>
      <c r="K24" s="4"/>
      <c r="L24" s="4"/>
      <c r="M24" s="4"/>
      <c r="N24" s="4"/>
    </row>
    <row r="25">
      <c r="A25" s="8" t="s">
        <v>48</v>
      </c>
      <c r="B25" s="9" t="s">
        <v>25</v>
      </c>
      <c r="C25" s="10">
        <v>6.0</v>
      </c>
      <c r="D25" s="10" t="s">
        <v>17</v>
      </c>
      <c r="E25" s="11">
        <f t="shared" si="2"/>
        <v>43410</v>
      </c>
      <c r="F25" s="12">
        <v>0.6388888888888888</v>
      </c>
      <c r="G25" s="4"/>
      <c r="H25" s="4"/>
      <c r="I25" s="4"/>
      <c r="J25" s="4"/>
      <c r="K25" s="4"/>
      <c r="L25" s="4"/>
      <c r="M25" s="4"/>
      <c r="N25" s="4"/>
    </row>
    <row r="26">
      <c r="A26" s="8" t="s">
        <v>49</v>
      </c>
      <c r="B26" s="9" t="s">
        <v>38</v>
      </c>
      <c r="C26" s="10">
        <v>8.0</v>
      </c>
      <c r="D26" s="10" t="s">
        <v>12</v>
      </c>
      <c r="E26" s="11">
        <f t="shared" si="2"/>
        <v>43349</v>
      </c>
      <c r="F26" s="12">
        <v>0.625</v>
      </c>
      <c r="G26" s="4"/>
      <c r="H26" s="4"/>
      <c r="I26" s="4"/>
      <c r="J26" s="4"/>
      <c r="K26" s="4"/>
      <c r="L26" s="4"/>
      <c r="M26" s="4"/>
      <c r="N26" s="4"/>
    </row>
    <row r="27">
      <c r="A27" s="8" t="s">
        <v>50</v>
      </c>
      <c r="B27" s="9" t="s">
        <v>27</v>
      </c>
      <c r="C27" s="10">
        <v>5.0</v>
      </c>
      <c r="D27" s="10" t="s">
        <v>16</v>
      </c>
      <c r="E27" s="15" t="str">
        <f t="shared" si="2"/>
        <v>6/15/2018</v>
      </c>
      <c r="F27" s="12">
        <v>0.6041666666666666</v>
      </c>
      <c r="G27" s="4"/>
      <c r="H27" s="4"/>
      <c r="I27" s="4"/>
      <c r="J27" s="4"/>
      <c r="K27" s="4"/>
      <c r="L27" s="4"/>
      <c r="M27" s="4"/>
      <c r="N27" s="4"/>
    </row>
    <row r="28">
      <c r="A28" s="4"/>
      <c r="B28" s="4"/>
      <c r="C28" s="3"/>
      <c r="D28" s="3"/>
      <c r="E28" s="3"/>
      <c r="F28" s="20" t="s">
        <v>51</v>
      </c>
      <c r="G28" s="4"/>
      <c r="H28" s="4"/>
      <c r="I28" s="4"/>
      <c r="J28" s="4"/>
      <c r="K28" s="4"/>
      <c r="L28" s="4"/>
      <c r="M28" s="4"/>
      <c r="N28" s="4"/>
    </row>
    <row r="29">
      <c r="A29" s="4"/>
      <c r="B29" s="4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</row>
    <row r="30">
      <c r="A30" s="21" t="s">
        <v>52</v>
      </c>
      <c r="B30" s="22" t="str">
        <f>A14</f>
        <v>Georgia L Gough</v>
      </c>
      <c r="C30" s="23" t="s">
        <v>53</v>
      </c>
      <c r="E30" s="3"/>
      <c r="F30" s="3"/>
      <c r="G30" s="4"/>
      <c r="H30" s="4"/>
      <c r="I30" s="4"/>
      <c r="J30" s="4"/>
      <c r="K30" s="4"/>
      <c r="L30" s="4"/>
      <c r="M30" s="4"/>
      <c r="N30" s="4"/>
    </row>
    <row r="31">
      <c r="A31" s="21" t="s">
        <v>54</v>
      </c>
      <c r="B31" s="24" t="str">
        <f>VLOOKUP($B$30,A7:F27,2,FALSE)</f>
        <v>Saxophone</v>
      </c>
      <c r="C31" s="4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</row>
    <row r="32">
      <c r="A32" s="21" t="s">
        <v>55</v>
      </c>
      <c r="B32" s="24">
        <f>VLOOKUP($B$30,A8:F28,3,FALSE)</f>
        <v>8</v>
      </c>
      <c r="C32" s="4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</row>
    <row r="33">
      <c r="A33" s="21" t="s">
        <v>56</v>
      </c>
      <c r="B33" s="24" t="str">
        <f>VLOOKUP($B$30,A9:F29,4,FALSE)</f>
        <v>York</v>
      </c>
      <c r="C33" s="4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</row>
    <row r="34">
      <c r="A34" s="21" t="s">
        <v>57</v>
      </c>
      <c r="B34" s="25">
        <f>VLOOKUP($B$30,A10:F30,5,FALSE)</f>
        <v>43349</v>
      </c>
      <c r="C34" s="4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</row>
    <row r="35">
      <c r="A35" s="21" t="s">
        <v>58</v>
      </c>
      <c r="B35" s="26">
        <f>VLOOKUP($B$30,A11:F31,6,FALSE)</f>
        <v>0.4791666667</v>
      </c>
      <c r="C35" s="4"/>
      <c r="D35" s="3"/>
      <c r="E35" s="3"/>
      <c r="F35" s="3"/>
      <c r="G35" s="4"/>
      <c r="H35" s="4"/>
      <c r="J35" s="4"/>
      <c r="K35" s="4"/>
      <c r="L35" s="4"/>
      <c r="M35" s="4"/>
      <c r="N35" s="4"/>
    </row>
  </sheetData>
  <mergeCells count="2">
    <mergeCell ref="A5:B5"/>
    <mergeCell ref="C30:D3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7.63"/>
    <col customWidth="1" min="5" max="5" width="72.13"/>
  </cols>
  <sheetData>
    <row r="1">
      <c r="A1" s="1" t="s">
        <v>59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1" t="s">
        <v>60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8" t="s">
        <v>61</v>
      </c>
      <c r="D4" s="4"/>
      <c r="E4" s="4"/>
      <c r="F4" s="4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4"/>
      <c r="B5" s="4"/>
      <c r="C5" s="4"/>
      <c r="D5" s="4"/>
      <c r="E5" s="4"/>
      <c r="F5" s="4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9" t="s">
        <v>62</v>
      </c>
      <c r="B6" s="30" t="s">
        <v>63</v>
      </c>
      <c r="C6" s="30" t="s">
        <v>64</v>
      </c>
      <c r="D6" s="31"/>
      <c r="E6" s="31"/>
      <c r="F6" s="31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8" t="s">
        <v>65</v>
      </c>
      <c r="B7" s="32">
        <v>15.0</v>
      </c>
      <c r="C7" s="33">
        <f t="shared" ref="C7:C16" si="1">if(B7 &gt;=23, B7 * 100,0)</f>
        <v>0</v>
      </c>
      <c r="D7" s="4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8" t="s">
        <v>66</v>
      </c>
      <c r="B8" s="32">
        <v>23.0</v>
      </c>
      <c r="C8" s="33">
        <f t="shared" si="1"/>
        <v>2300</v>
      </c>
      <c r="D8" s="4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8" t="s">
        <v>67</v>
      </c>
      <c r="B9" s="32">
        <v>41.0</v>
      </c>
      <c r="C9" s="33">
        <f t="shared" si="1"/>
        <v>4100</v>
      </c>
      <c r="D9" s="4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8" t="s">
        <v>68</v>
      </c>
      <c r="B10" s="32">
        <v>18.0</v>
      </c>
      <c r="C10" s="33">
        <f t="shared" si="1"/>
        <v>0</v>
      </c>
      <c r="D10" s="4"/>
      <c r="E10" s="4"/>
      <c r="F10" s="4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8" t="s">
        <v>69</v>
      </c>
      <c r="B11" s="32">
        <v>7.0</v>
      </c>
      <c r="C11" s="33">
        <f t="shared" si="1"/>
        <v>0</v>
      </c>
      <c r="D11" s="4"/>
      <c r="E11" s="23" t="s">
        <v>70</v>
      </c>
      <c r="F11" s="23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8" t="s">
        <v>71</v>
      </c>
      <c r="B12" s="32">
        <v>51.0</v>
      </c>
      <c r="C12" s="33">
        <f t="shared" si="1"/>
        <v>5100</v>
      </c>
      <c r="D12" s="4"/>
      <c r="E12" s="23" t="s">
        <v>72</v>
      </c>
      <c r="F12" s="23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8" t="s">
        <v>73</v>
      </c>
      <c r="B13" s="32">
        <v>22.0</v>
      </c>
      <c r="C13" s="33">
        <f t="shared" si="1"/>
        <v>0</v>
      </c>
      <c r="D13" s="4"/>
      <c r="E13" s="23" t="s">
        <v>74</v>
      </c>
      <c r="F13" s="23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8" t="s">
        <v>75</v>
      </c>
      <c r="B14" s="32">
        <v>19.0</v>
      </c>
      <c r="C14" s="33">
        <f t="shared" si="1"/>
        <v>0</v>
      </c>
      <c r="D14" s="4"/>
      <c r="E14" s="23" t="s">
        <v>76</v>
      </c>
      <c r="F14" s="34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8" t="s">
        <v>77</v>
      </c>
      <c r="B15" s="32">
        <v>37.0</v>
      </c>
      <c r="C15" s="33">
        <f t="shared" si="1"/>
        <v>3700</v>
      </c>
      <c r="D15" s="4"/>
      <c r="E15" s="34"/>
      <c r="F15" s="34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8" t="s">
        <v>78</v>
      </c>
      <c r="B16" s="32">
        <v>34.0</v>
      </c>
      <c r="C16" s="33">
        <f t="shared" si="1"/>
        <v>3400</v>
      </c>
      <c r="D16" s="4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35" t="s">
        <v>51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mergeCells count="1">
    <mergeCell ref="A4:C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7.88"/>
    <col customWidth="1" min="3" max="3" width="41.13"/>
    <col customWidth="1" min="4" max="4" width="72.0"/>
    <col customWidth="1" min="5" max="5" width="25.0"/>
  </cols>
  <sheetData>
    <row r="1">
      <c r="A1" s="1" t="s">
        <v>79</v>
      </c>
      <c r="D1" s="36"/>
    </row>
    <row r="2">
      <c r="A2" s="1" t="s">
        <v>80</v>
      </c>
    </row>
    <row r="3">
      <c r="A3" s="4"/>
      <c r="B3" s="4"/>
      <c r="C3" s="4"/>
      <c r="D3" s="3"/>
      <c r="E3" s="3"/>
    </row>
    <row r="4">
      <c r="A4" s="37" t="s">
        <v>81</v>
      </c>
      <c r="B4" s="37" t="s">
        <v>82</v>
      </c>
      <c r="C4" s="38" t="s">
        <v>83</v>
      </c>
      <c r="D4" s="39" t="s">
        <v>84</v>
      </c>
      <c r="E4" s="40"/>
    </row>
    <row r="5">
      <c r="A5" s="41" t="s">
        <v>85</v>
      </c>
      <c r="B5" s="41">
        <v>1939.0</v>
      </c>
      <c r="C5" s="41" t="s">
        <v>86</v>
      </c>
      <c r="D5" s="42" t="str">
        <f t="shared" ref="D5:D14" si="1">CONCATENATE(A5," ",B5," ", C5)</f>
        <v>The Wizard of Oz  1939 Directed by King Vidor and Victor Fleming</v>
      </c>
      <c r="E5" s="20"/>
    </row>
    <row r="6">
      <c r="A6" s="41" t="s">
        <v>87</v>
      </c>
      <c r="B6" s="41">
        <v>1941.0</v>
      </c>
      <c r="C6" s="43" t="s">
        <v>88</v>
      </c>
      <c r="D6" s="42" t="str">
        <f t="shared" si="1"/>
        <v>Citizen Kane  1941 Directed by Orson Welles</v>
      </c>
      <c r="E6" s="3"/>
    </row>
    <row r="7">
      <c r="A7" s="41" t="s">
        <v>89</v>
      </c>
      <c r="B7" s="41">
        <v>2017.0</v>
      </c>
      <c r="C7" s="43" t="s">
        <v>90</v>
      </c>
      <c r="D7" s="42" t="str">
        <f t="shared" si="1"/>
        <v>Get Out 2017 Directed by Jordan Peele</v>
      </c>
      <c r="E7" s="3"/>
    </row>
    <row r="8">
      <c r="A8" s="41" t="s">
        <v>91</v>
      </c>
      <c r="B8" s="41">
        <v>1949.0</v>
      </c>
      <c r="C8" s="43" t="s">
        <v>92</v>
      </c>
      <c r="D8" s="42" t="str">
        <f t="shared" si="1"/>
        <v>The Third Man  1949 Directed by Carol Reed</v>
      </c>
      <c r="E8" s="3"/>
    </row>
    <row r="9">
      <c r="A9" s="41" t="s">
        <v>93</v>
      </c>
      <c r="B9" s="41">
        <v>2015.0</v>
      </c>
      <c r="C9" s="43" t="s">
        <v>94</v>
      </c>
      <c r="D9" s="42" t="str">
        <f t="shared" si="1"/>
        <v>Mad Max: Fury Road  2015 Directed by George Miller</v>
      </c>
      <c r="E9" s="3"/>
    </row>
    <row r="10">
      <c r="A10" s="41" t="s">
        <v>95</v>
      </c>
      <c r="B10" s="41">
        <v>1920.0</v>
      </c>
      <c r="C10" s="43" t="s">
        <v>96</v>
      </c>
      <c r="D10" s="42" t="str">
        <f t="shared" si="1"/>
        <v>The Cabinet of Dr. Caligari (Das Cabinet des Dr. Caligari)  1920 Directed by Robert Wiene</v>
      </c>
      <c r="E10" s="3"/>
    </row>
    <row r="11">
      <c r="A11" s="41" t="s">
        <v>97</v>
      </c>
      <c r="B11" s="41">
        <v>1950.0</v>
      </c>
      <c r="C11" s="43" t="s">
        <v>98</v>
      </c>
      <c r="D11" s="42" t="str">
        <f t="shared" si="1"/>
        <v>All About Eve  1950 Directed by Joseph L. Mankiewicz</v>
      </c>
      <c r="E11" s="3"/>
    </row>
    <row r="12">
      <c r="A12" s="41" t="s">
        <v>99</v>
      </c>
      <c r="B12" s="41">
        <v>2015.0</v>
      </c>
      <c r="C12" s="41" t="s">
        <v>100</v>
      </c>
      <c r="D12" s="42" t="str">
        <f t="shared" si="1"/>
        <v>Inside Out  2015 Directed by Pete Docter and Ronnie del Carmen</v>
      </c>
      <c r="E12" s="3"/>
    </row>
    <row r="13">
      <c r="A13" s="41" t="s">
        <v>101</v>
      </c>
      <c r="B13" s="41">
        <v>1927.0</v>
      </c>
      <c r="C13" s="43" t="s">
        <v>102</v>
      </c>
      <c r="D13" s="42" t="str">
        <f t="shared" si="1"/>
        <v>Metropolis  1927 Directed by Fritz Lang</v>
      </c>
      <c r="E13" s="3"/>
    </row>
    <row r="14">
      <c r="A14" s="41" t="s">
        <v>103</v>
      </c>
      <c r="B14" s="41">
        <v>2016.0</v>
      </c>
      <c r="C14" s="43" t="s">
        <v>104</v>
      </c>
      <c r="D14" s="42" t="str">
        <f t="shared" si="1"/>
        <v>Moonlight  2016 Directed by Barry Jenkins (III)</v>
      </c>
      <c r="E14" s="3"/>
    </row>
    <row r="15">
      <c r="A15" s="4"/>
      <c r="B15" s="4"/>
      <c r="C15" s="4"/>
      <c r="D15" s="3"/>
      <c r="E15" s="3"/>
    </row>
    <row r="16">
      <c r="A16" s="4"/>
      <c r="B16" s="44"/>
      <c r="C16" s="44"/>
      <c r="D16" s="45"/>
      <c r="E16" s="44"/>
    </row>
  </sheetData>
  <drawing r:id="rId1"/>
</worksheet>
</file>