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Patrick Carey\Documents\Cengage\Active\Excel 2019\disk\solutions\Excel5\Review\"/>
    </mc:Choice>
  </mc:AlternateContent>
  <xr:revisionPtr revIDLastSave="0" documentId="13_ncr:1_{1C0D4AFC-49BD-45C3-A9BB-7118CCD7C6C6}" xr6:coauthVersionLast="37" xr6:coauthVersionMax="37" xr10:uidLastSave="{00000000-0000-0000-0000-000000000000}"/>
  <bookViews>
    <workbookView xWindow="0" yWindow="0" windowWidth="28800" windowHeight="12225" xr2:uid="{B5DCE17C-B9C1-4051-A401-99DDCF86EB03}"/>
  </bookViews>
  <sheets>
    <sheet name="Documentation" sheetId="9" r:id="rId1"/>
    <sheet name="Region Report" sheetId="10" r:id="rId2"/>
    <sheet name="Grill5-01" sheetId="2" r:id="rId3"/>
    <sheet name="Grill5-02" sheetId="3" r:id="rId4"/>
    <sheet name="Grill5-03" sheetId="4" r:id="rId5"/>
    <sheet name="Grill5-04" sheetId="5" r:id="rId6"/>
    <sheet name="Grill5-05" sheetId="6" r:id="rId7"/>
    <sheet name="Grill5-06" sheetId="7" r:id="rId8"/>
    <sheet name="Grill5-07" sheetId="8" r:id="rId9"/>
    <sheet name="Grill5-08" sheetId="11" r:id="rId10"/>
  </sheets>
  <externalReferences>
    <externalReference r:id="rId11"/>
    <externalReference r:id="rId12"/>
    <externalReference r:id="rId13"/>
    <externalReference r:id="rId14"/>
  </externalReferences>
  <definedNames>
    <definedName name="TOTAL_COST_OF_GOODS_SOLD" localSheetId="2">'Grill5-01'!$B$11</definedName>
    <definedName name="TOTAL_COST_OF_GOODS_SOLD" localSheetId="3">'Grill5-02'!$B$11</definedName>
    <definedName name="TOTAL_COST_OF_GOODS_SOLD" localSheetId="4">'Grill5-03'!$B$11</definedName>
    <definedName name="TOTAL_COST_OF_GOODS_SOLD" localSheetId="5">'Grill5-04'!$B$11</definedName>
    <definedName name="TOTAL_COST_OF_GOODS_SOLD" localSheetId="6">'Grill5-05'!$B$11</definedName>
    <definedName name="TOTAL_COST_OF_GOODS_SOLD" localSheetId="7">'Grill5-06'!$B$11</definedName>
    <definedName name="TOTAL_COST_OF_GOODS_SOLD" localSheetId="8">'Grill5-07'!$B$11</definedName>
    <definedName name="TOTAL_COST_OF_GOODS_SOLD" localSheetId="9">'Grill5-08'!$B$11</definedName>
    <definedName name="TOTAL_PAYROLL_COSTS" localSheetId="2">'Grill5-01'!$B$16</definedName>
    <definedName name="TOTAL_PAYROLL_COSTS" localSheetId="3">'Grill5-02'!$B$16</definedName>
    <definedName name="TOTAL_PAYROLL_COSTS" localSheetId="4">'Grill5-03'!$B$16</definedName>
    <definedName name="TOTAL_PAYROLL_COSTS" localSheetId="5">'Grill5-04'!$B$16</definedName>
    <definedName name="TOTAL_PAYROLL_COSTS" localSheetId="6">'Grill5-05'!$B$16</definedName>
    <definedName name="TOTAL_PAYROLL_COSTS" localSheetId="7">'Grill5-06'!$B$16</definedName>
    <definedName name="TOTAL_PAYROLL_COSTS" localSheetId="8">'Grill5-07'!$B$16</definedName>
    <definedName name="TOTAL_PAYROLL_COSTS" localSheetId="9">'Grill5-08'!$B$16</definedName>
    <definedName name="TOTAL_SALES" localSheetId="2">'Grill5-01'!$B$7</definedName>
    <definedName name="TOTAL_SALES" localSheetId="3">'Grill5-02'!$B$7</definedName>
    <definedName name="TOTAL_SALES" localSheetId="4">'Grill5-03'!$B$7</definedName>
    <definedName name="TOTAL_SALES" localSheetId="5">'Grill5-04'!$B$7</definedName>
    <definedName name="TOTAL_SALES" localSheetId="6">'Grill5-05'!$B$7</definedName>
    <definedName name="TOTAL_SALES" localSheetId="7">'Grill5-06'!$B$7</definedName>
    <definedName name="TOTAL_SALES" localSheetId="8">'Grill5-07'!$B$7</definedName>
    <definedName name="TOTAL_SALES" localSheetId="9">'Grill5-08'!$B$7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0" l="1"/>
  <c r="E16" i="10"/>
  <c r="E15" i="10"/>
  <c r="E14" i="10"/>
  <c r="E13" i="10"/>
  <c r="E11" i="10"/>
  <c r="E10" i="10"/>
  <c r="E9" i="10"/>
  <c r="E7" i="10"/>
  <c r="E6" i="10"/>
  <c r="E5" i="10"/>
  <c r="D17" i="10"/>
  <c r="D16" i="10"/>
  <c r="D15" i="10"/>
  <c r="D14" i="10"/>
  <c r="D13" i="10"/>
  <c r="D11" i="10"/>
  <c r="D10" i="10"/>
  <c r="D9" i="10"/>
  <c r="D7" i="10"/>
  <c r="D6" i="10"/>
  <c r="D5" i="10"/>
  <c r="C17" i="10"/>
  <c r="C16" i="10"/>
  <c r="C15" i="10"/>
  <c r="C14" i="10"/>
  <c r="C13" i="10"/>
  <c r="C11" i="10"/>
  <c r="C10" i="10"/>
  <c r="C9" i="10"/>
  <c r="C7" i="10"/>
  <c r="C6" i="10"/>
  <c r="C5" i="10"/>
  <c r="B17" i="10"/>
  <c r="B16" i="10"/>
  <c r="B15" i="10"/>
  <c r="B14" i="10"/>
  <c r="B13" i="10"/>
  <c r="B11" i="10"/>
  <c r="B10" i="10"/>
  <c r="B9" i="10"/>
  <c r="B7" i="10"/>
  <c r="B6" i="10"/>
  <c r="B5" i="10"/>
  <c r="C7" i="3" l="1"/>
  <c r="C7" i="4"/>
  <c r="C7" i="5"/>
  <c r="C7" i="6"/>
  <c r="C7" i="7"/>
  <c r="C7" i="8"/>
  <c r="C7" i="11"/>
  <c r="C7" i="2"/>
  <c r="F6" i="10" l="1"/>
  <c r="F7" i="10"/>
  <c r="F9" i="10"/>
  <c r="F10" i="10"/>
  <c r="F11" i="10"/>
  <c r="F13" i="10"/>
  <c r="F14" i="10"/>
  <c r="F15" i="10"/>
  <c r="F16" i="10"/>
  <c r="F17" i="10"/>
  <c r="F5" i="10"/>
  <c r="B17" i="5"/>
  <c r="C16" i="5"/>
  <c r="B17" i="6"/>
  <c r="C16" i="6"/>
  <c r="B17" i="7"/>
  <c r="C16" i="7"/>
  <c r="B17" i="8"/>
  <c r="C17" i="8" s="1"/>
  <c r="C16" i="8"/>
  <c r="B17" i="11"/>
  <c r="C16" i="11"/>
  <c r="B17" i="2"/>
  <c r="C16" i="2"/>
  <c r="B17" i="3"/>
  <c r="C17" i="3" s="1"/>
  <c r="C16" i="3"/>
  <c r="B17" i="4"/>
  <c r="C17" i="4" s="1"/>
  <c r="C16" i="4"/>
  <c r="C11" i="4"/>
  <c r="C11" i="5"/>
  <c r="C11" i="6"/>
  <c r="C11" i="7"/>
  <c r="C11" i="8"/>
  <c r="C11" i="11"/>
  <c r="C11" i="2"/>
  <c r="C11" i="3"/>
  <c r="C15" i="3"/>
  <c r="C14" i="3"/>
  <c r="C13" i="3"/>
  <c r="C6" i="3"/>
  <c r="C5" i="3"/>
  <c r="C15" i="4"/>
  <c r="C14" i="4"/>
  <c r="C13" i="4"/>
  <c r="C6" i="4"/>
  <c r="C5" i="4"/>
  <c r="C17" i="5"/>
  <c r="C15" i="5"/>
  <c r="C14" i="5"/>
  <c r="C13" i="5"/>
  <c r="C6" i="5"/>
  <c r="C5" i="5"/>
  <c r="C17" i="6"/>
  <c r="C15" i="6"/>
  <c r="C14" i="6"/>
  <c r="C13" i="6"/>
  <c r="C6" i="6"/>
  <c r="C5" i="6"/>
  <c r="C17" i="7"/>
  <c r="C15" i="7"/>
  <c r="C14" i="7"/>
  <c r="C13" i="7"/>
  <c r="C6" i="7"/>
  <c r="C5" i="7"/>
  <c r="C15" i="8"/>
  <c r="C14" i="8"/>
  <c r="C13" i="8"/>
  <c r="C6" i="8"/>
  <c r="C5" i="8"/>
  <c r="C17" i="11"/>
  <c r="C15" i="11"/>
  <c r="C14" i="11"/>
  <c r="C13" i="11"/>
  <c r="C6" i="11"/>
  <c r="C5" i="11"/>
  <c r="C17" i="2"/>
  <c r="C15" i="2"/>
  <c r="C14" i="2"/>
  <c r="C13" i="2"/>
  <c r="C6" i="2"/>
  <c r="C5" i="2"/>
  <c r="B16" i="11"/>
  <c r="B11" i="11"/>
  <c r="C10" i="11"/>
  <c r="C9" i="11"/>
  <c r="B7" i="11"/>
  <c r="C10" i="3" l="1"/>
  <c r="C10" i="4"/>
  <c r="C10" i="5"/>
  <c r="C10" i="6"/>
  <c r="C10" i="7"/>
  <c r="C10" i="8"/>
  <c r="C10" i="2"/>
  <c r="C9" i="3"/>
  <c r="C9" i="4"/>
  <c r="C9" i="5"/>
  <c r="C9" i="6"/>
  <c r="C9" i="7"/>
  <c r="C9" i="8"/>
  <c r="C9" i="2"/>
  <c r="B16" i="8" l="1"/>
  <c r="B11" i="8"/>
  <c r="B7" i="8"/>
  <c r="B16" i="7"/>
  <c r="B11" i="7"/>
  <c r="B7" i="7"/>
  <c r="B16" i="6"/>
  <c r="B11" i="6"/>
  <c r="B7" i="6"/>
  <c r="B16" i="5"/>
  <c r="B11" i="5"/>
  <c r="B7" i="5"/>
  <c r="B16" i="4"/>
  <c r="B11" i="4"/>
  <c r="B7" i="4"/>
  <c r="B16" i="3"/>
  <c r="B11" i="3"/>
  <c r="B7" i="3"/>
  <c r="B16" i="2"/>
  <c r="B11" i="2"/>
  <c r="B7" i="2"/>
</calcChain>
</file>

<file path=xl/sharedStrings.xml><?xml version="1.0" encoding="utf-8"?>
<sst xmlns="http://schemas.openxmlformats.org/spreadsheetml/2006/main" count="235" uniqueCount="72">
  <si>
    <t>Tibetan Grill</t>
  </si>
  <si>
    <t>SALES</t>
  </si>
  <si>
    <t>Percent of Sales</t>
  </si>
  <si>
    <t>Food Sales</t>
  </si>
  <si>
    <t>Beverage Sales</t>
  </si>
  <si>
    <t>TOTAL SALES</t>
  </si>
  <si>
    <t>COST OF GOODS SOLD</t>
  </si>
  <si>
    <t>Food Costs</t>
  </si>
  <si>
    <t>Beverage Costs</t>
  </si>
  <si>
    <t>TOTAL COST OF GOODS SOLD</t>
  </si>
  <si>
    <t>PAYROLL COSTS</t>
  </si>
  <si>
    <t>Wages</t>
  </si>
  <si>
    <t>Employee Benefits</t>
  </si>
  <si>
    <t>Payroll Tax</t>
  </si>
  <si>
    <t>TOTAL PAYROLL COSTS</t>
  </si>
  <si>
    <t>PRIME COSTS</t>
  </si>
  <si>
    <t>Region</t>
  </si>
  <si>
    <t>Franchise Number</t>
  </si>
  <si>
    <t>G5-01</t>
  </si>
  <si>
    <t>Franchise Manager</t>
  </si>
  <si>
    <t>April Molinero</t>
  </si>
  <si>
    <t>Franchise Location</t>
  </si>
  <si>
    <t>563 Mack Street
Chicago, IL 60623</t>
  </si>
  <si>
    <t>Contact Number</t>
  </si>
  <si>
    <t>(773) 555-2061</t>
  </si>
  <si>
    <t>G5-02</t>
  </si>
  <si>
    <r>
      <t>Ram</t>
    </r>
    <r>
      <rPr>
        <sz val="11"/>
        <color theme="1"/>
        <rFont val="Calibri"/>
        <family val="2"/>
      </rPr>
      <t>ón Suarez</t>
    </r>
  </si>
  <si>
    <t>340 Lotus Street
Des Moines, IA 50312</t>
  </si>
  <si>
    <t>(515) 555-3686</t>
  </si>
  <si>
    <t>G5-03</t>
  </si>
  <si>
    <t>Sajja Adulet</t>
  </si>
  <si>
    <t>423 South Canfield Avenue
Chicago, IL 60607</t>
  </si>
  <si>
    <t>(312) 555-8817</t>
  </si>
  <si>
    <t>G5-04</t>
  </si>
  <si>
    <t>Travon Hughes</t>
  </si>
  <si>
    <t>122 Henke Street
Rockford, IL 61101</t>
  </si>
  <si>
    <t>(815) 555-8275</t>
  </si>
  <si>
    <t>G5-05</t>
  </si>
  <si>
    <t>Tami Brooks</t>
  </si>
  <si>
    <t>14 Clark Court
Iowa City, IA 52246</t>
  </si>
  <si>
    <t>(319) 555-8954</t>
  </si>
  <si>
    <t>G5-06</t>
  </si>
  <si>
    <t>Julie Mahoney</t>
  </si>
  <si>
    <t>22 West Maple Street
Springfield, IL 62704</t>
  </si>
  <si>
    <t>(217) 555-0022</t>
  </si>
  <si>
    <t>G5-07</t>
  </si>
  <si>
    <t>Michael Cooper</t>
  </si>
  <si>
    <t>582 Corbett Avenue
Urbana, IL 61802</t>
  </si>
  <si>
    <t>(217) 555-7203</t>
  </si>
  <si>
    <t>Author</t>
  </si>
  <si>
    <t>Date</t>
  </si>
  <si>
    <t>Purpose</t>
  </si>
  <si>
    <t>To report on the monthly sales, cost of sales, payroll costs, and prime costs for Tibetan Grill franchises.</t>
  </si>
  <si>
    <t>Region 5</t>
  </si>
  <si>
    <t>Region 1</t>
  </si>
  <si>
    <t>Region 2</t>
  </si>
  <si>
    <t>Region 3</t>
  </si>
  <si>
    <t>Region 4</t>
  </si>
  <si>
    <t>G5-01 Monthly Sales and Expenses</t>
  </si>
  <si>
    <t>G5-02 Monthly Sales and Expenses</t>
  </si>
  <si>
    <t>G5-03 Monthly Sales and Expenses</t>
  </si>
  <si>
    <t>G5-04 Monthly Sales and Expenses</t>
  </si>
  <si>
    <t>G5-05 Monthly Sales and Expenses</t>
  </si>
  <si>
    <t>G5-06 Monthly Sales and Expenses</t>
  </si>
  <si>
    <t>G5-07 Monthly Sales and Expenses</t>
  </si>
  <si>
    <t>All Regions Monthly Sales and Expense Report</t>
  </si>
  <si>
    <t>Gail Bailey</t>
  </si>
  <si>
    <t>G5-08 Monthly Sales and Expenses</t>
  </si>
  <si>
    <t>G5-08</t>
  </si>
  <si>
    <t>Tony Caan</t>
  </si>
  <si>
    <t>195 Monterey Avenue
Peoria, IL 61607
Chicago, IL 60623</t>
  </si>
  <si>
    <t>(309) 555-7466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</si>
</sst>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22"/>
      <color theme="9" tint="-0.249977111117893"/>
      <name val="Calibri Light"/>
      <family val="2"/>
      <scheme val="major"/>
    </font>
    <font>
      <sz val="12"/>
      <color theme="9" tint="-0.249977111117893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theme="5"/>
      </left>
      <right/>
      <top style="thick">
        <color theme="5"/>
      </top>
      <bottom/>
      <diagonal/>
    </border>
    <border>
      <left/>
      <right style="thick">
        <color theme="5"/>
      </right>
      <top style="thick">
        <color theme="5"/>
      </top>
      <bottom/>
      <diagonal/>
    </border>
    <border>
      <left style="thick">
        <color theme="5"/>
      </left>
      <right/>
      <top/>
      <bottom/>
      <diagonal/>
    </border>
    <border>
      <left/>
      <right style="thick">
        <color theme="5"/>
      </right>
      <top/>
      <bottom/>
      <diagonal/>
    </border>
    <border>
      <left style="thick">
        <color theme="5"/>
      </left>
      <right/>
      <top/>
      <bottom style="thick">
        <color theme="5"/>
      </bottom>
      <diagonal/>
    </border>
    <border>
      <left/>
      <right style="thick">
        <color theme="5"/>
      </right>
      <top/>
      <bottom style="thick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0">
    <xf numFmtId="0" fontId="0" fillId="0" borderId="0" xfId="0"/>
    <xf numFmtId="0" fontId="7" fillId="0" borderId="0" xfId="4" applyFont="1"/>
    <xf numFmtId="0" fontId="8" fillId="0" borderId="0" xfId="0" applyFont="1"/>
    <xf numFmtId="0" fontId="9" fillId="2" borderId="0" xfId="0" applyFont="1" applyFill="1"/>
    <xf numFmtId="0" fontId="0" fillId="2" borderId="0" xfId="0" applyFill="1"/>
    <xf numFmtId="0" fontId="4" fillId="2" borderId="0" xfId="0" applyFont="1" applyFill="1" applyAlignment="1">
      <alignment horizontal="center"/>
    </xf>
    <xf numFmtId="0" fontId="3" fillId="3" borderId="3" xfId="0" applyFont="1" applyFill="1" applyBorder="1" applyAlignment="1">
      <alignment horizontal="left" indent="1"/>
    </xf>
    <xf numFmtId="0" fontId="5" fillId="3" borderId="4" xfId="0" applyFont="1" applyFill="1" applyBorder="1" applyAlignment="1">
      <alignment horizontal="left"/>
    </xf>
    <xf numFmtId="0" fontId="0" fillId="0" borderId="0" xfId="0" applyAlignment="1">
      <alignment horizontal="left" indent="1"/>
    </xf>
    <xf numFmtId="165" fontId="0" fillId="4" borderId="0" xfId="3" applyNumberFormat="1" applyFont="1" applyFill="1"/>
    <xf numFmtId="0" fontId="4" fillId="5" borderId="3" xfId="0" applyFont="1" applyFill="1" applyBorder="1" applyAlignment="1">
      <alignment horizontal="left" indent="1"/>
    </xf>
    <xf numFmtId="0" fontId="0" fillId="4" borderId="4" xfId="0" applyFill="1" applyBorder="1" applyAlignment="1">
      <alignment horizontal="left"/>
    </xf>
    <xf numFmtId="166" fontId="0" fillId="0" borderId="0" xfId="1" applyNumberFormat="1" applyFont="1"/>
    <xf numFmtId="0" fontId="4" fillId="5" borderId="5" xfId="0" applyFont="1" applyFill="1" applyBorder="1" applyAlignment="1">
      <alignment horizontal="left" indent="1"/>
    </xf>
    <xf numFmtId="0" fontId="0" fillId="4" borderId="6" xfId="0" applyFill="1" applyBorder="1"/>
    <xf numFmtId="0" fontId="0" fillId="0" borderId="1" xfId="0" applyBorder="1" applyAlignment="1">
      <alignment horizontal="left" indent="3"/>
    </xf>
    <xf numFmtId="166" fontId="0" fillId="0" borderId="1" xfId="1" applyNumberFormat="1" applyFont="1" applyBorder="1"/>
    <xf numFmtId="165" fontId="0" fillId="4" borderId="1" xfId="3" applyNumberFormat="1" applyFont="1" applyFill="1" applyBorder="1"/>
    <xf numFmtId="0" fontId="4" fillId="5" borderId="7" xfId="0" applyFont="1" applyFill="1" applyBorder="1" applyAlignment="1">
      <alignment horizontal="left" indent="1"/>
    </xf>
    <xf numFmtId="0" fontId="0" fillId="4" borderId="8" xfId="0" applyFill="1" applyBorder="1"/>
    <xf numFmtId="0" fontId="9" fillId="0" borderId="2" xfId="0" applyFont="1" applyBorder="1"/>
    <xf numFmtId="166" fontId="0" fillId="0" borderId="2" xfId="0" applyNumberFormat="1" applyBorder="1"/>
    <xf numFmtId="165" fontId="0" fillId="4" borderId="2" xfId="3" applyNumberFormat="1" applyFont="1" applyFill="1" applyBorder="1"/>
    <xf numFmtId="164" fontId="0" fillId="0" borderId="0" xfId="2" applyNumberFormat="1" applyFont="1"/>
    <xf numFmtId="0" fontId="4" fillId="6" borderId="9" xfId="0" applyFont="1" applyFill="1" applyBorder="1" applyAlignment="1">
      <alignment vertical="top" wrapText="1"/>
    </xf>
    <xf numFmtId="14" fontId="10" fillId="0" borderId="9" xfId="0" applyNumberFormat="1" applyFont="1" applyBorder="1" applyAlignment="1">
      <alignment horizontal="left" vertical="top" wrapText="1" indent="1"/>
    </xf>
    <xf numFmtId="0" fontId="10" fillId="0" borderId="9" xfId="0" applyFont="1" applyBorder="1" applyAlignment="1">
      <alignment horizontal="left" vertical="top" wrapText="1" indent="1"/>
    </xf>
    <xf numFmtId="0" fontId="11" fillId="0" borderId="9" xfId="5" applyBorder="1" applyAlignment="1">
      <alignment horizontal="left" vertical="top" wrapText="1" indent="1"/>
    </xf>
    <xf numFmtId="0" fontId="4" fillId="5" borderId="5" xfId="0" applyFont="1" applyFill="1" applyBorder="1" applyAlignment="1">
      <alignment horizontal="left" vertical="top" indent="1"/>
    </xf>
    <xf numFmtId="0" fontId="0" fillId="4" borderId="6" xfId="0" applyFill="1" applyBorder="1" applyAlignment="1">
      <alignment horizontal="left" vertical="top" wrapText="1"/>
    </xf>
  </cellXfs>
  <cellStyles count="6">
    <cellStyle name="Comma" xfId="1" builtinId="3"/>
    <cellStyle name="Currency" xfId="2" builtinId="4"/>
    <cellStyle name="Hyperlink" xfId="5" builtinId="8"/>
    <cellStyle name="Normal" xfId="0" builtinId="0"/>
    <cellStyle name="Percent" xfId="3" builtinId="5"/>
    <cellStyle name="Title" xfId="4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_EX_5_Region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_EX_5_Region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_EX_5_Region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_EX_5_Region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 1"/>
      <sheetName val="Support_EX_5_Region1"/>
    </sheetNames>
    <sheetDataSet>
      <sheetData sheetId="0">
        <row r="5">
          <cell r="B5">
            <v>1620866</v>
          </cell>
        </row>
        <row r="6">
          <cell r="B6">
            <v>364950</v>
          </cell>
        </row>
        <row r="7">
          <cell r="B7">
            <v>1985816</v>
          </cell>
        </row>
        <row r="9">
          <cell r="B9">
            <v>546622</v>
          </cell>
        </row>
        <row r="10">
          <cell r="B10">
            <v>113308</v>
          </cell>
        </row>
        <row r="11">
          <cell r="B11">
            <v>659930</v>
          </cell>
        </row>
        <row r="13">
          <cell r="B13">
            <v>565929</v>
          </cell>
        </row>
        <row r="14">
          <cell r="B14">
            <v>131028</v>
          </cell>
        </row>
        <row r="15">
          <cell r="B15">
            <v>69662</v>
          </cell>
        </row>
        <row r="16">
          <cell r="B16">
            <v>766619</v>
          </cell>
        </row>
        <row r="17">
          <cell r="B17">
            <v>1426549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 2"/>
      <sheetName val="Support_EX_5_Region2"/>
    </sheetNames>
    <sheetDataSet>
      <sheetData sheetId="0">
        <row r="5">
          <cell r="B5">
            <v>1898389</v>
          </cell>
        </row>
        <row r="6">
          <cell r="B6">
            <v>420943</v>
          </cell>
        </row>
        <row r="7">
          <cell r="B7">
            <v>2319332</v>
          </cell>
        </row>
        <row r="9">
          <cell r="B9">
            <v>600435</v>
          </cell>
        </row>
        <row r="10">
          <cell r="B10">
            <v>135322</v>
          </cell>
        </row>
        <row r="11">
          <cell r="B11">
            <v>735757</v>
          </cell>
        </row>
        <row r="13">
          <cell r="B13">
            <v>667687</v>
          </cell>
        </row>
        <row r="14">
          <cell r="B14">
            <v>141263</v>
          </cell>
        </row>
        <row r="15">
          <cell r="B15">
            <v>74708</v>
          </cell>
        </row>
        <row r="16">
          <cell r="B16">
            <v>883658</v>
          </cell>
        </row>
        <row r="17">
          <cell r="B17">
            <v>1619415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 3"/>
      <sheetName val="Support_EX_5_Region3"/>
    </sheetNames>
    <sheetDataSet>
      <sheetData sheetId="0">
        <row r="5">
          <cell r="B5">
            <v>1973195</v>
          </cell>
        </row>
        <row r="6">
          <cell r="B6">
            <v>486373</v>
          </cell>
        </row>
        <row r="7">
          <cell r="B7">
            <v>2459568</v>
          </cell>
        </row>
        <row r="9">
          <cell r="B9">
            <v>542971</v>
          </cell>
        </row>
        <row r="10">
          <cell r="B10">
            <v>132510</v>
          </cell>
        </row>
        <row r="11">
          <cell r="B11">
            <v>675481</v>
          </cell>
        </row>
        <row r="13">
          <cell r="B13">
            <v>782194</v>
          </cell>
        </row>
        <row r="14">
          <cell r="B14">
            <v>160279</v>
          </cell>
        </row>
        <row r="15">
          <cell r="B15">
            <v>73086</v>
          </cell>
        </row>
        <row r="16">
          <cell r="B16">
            <v>1015559</v>
          </cell>
        </row>
        <row r="17">
          <cell r="B17">
            <v>1691040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 4"/>
      <sheetName val="Support_EX_5_Region4"/>
    </sheetNames>
    <sheetDataSet>
      <sheetData sheetId="0">
        <row r="5">
          <cell r="B5">
            <v>1442706</v>
          </cell>
        </row>
        <row r="6">
          <cell r="B6">
            <v>255846</v>
          </cell>
        </row>
        <row r="7">
          <cell r="B7">
            <v>1698552</v>
          </cell>
        </row>
        <row r="9">
          <cell r="B9">
            <v>510073</v>
          </cell>
        </row>
        <row r="10">
          <cell r="B10">
            <v>97397</v>
          </cell>
        </row>
        <row r="11">
          <cell r="B11">
            <v>607470</v>
          </cell>
        </row>
        <row r="13">
          <cell r="B13">
            <v>420722</v>
          </cell>
        </row>
        <row r="14">
          <cell r="B14">
            <v>90420</v>
          </cell>
        </row>
        <row r="15">
          <cell r="B15">
            <v>53642</v>
          </cell>
        </row>
        <row r="16">
          <cell r="B16">
            <v>564784</v>
          </cell>
        </row>
        <row r="17">
          <cell r="B17">
            <v>1172254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ail.bailey@example.com?subject=Monthly%20Sales%20and%20Expenses%20Report%2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F6D14-50F8-4196-AF63-17DB42BBA149}">
  <dimension ref="A1:B5"/>
  <sheetViews>
    <sheetView tabSelected="1" zoomScale="120" zoomScaleNormal="120" workbookViewId="0">
      <selection activeCell="B3" sqref="B3"/>
    </sheetView>
  </sheetViews>
  <sheetFormatPr defaultRowHeight="15" x14ac:dyDescent="0.25"/>
  <cols>
    <col min="1" max="1" width="12" customWidth="1"/>
    <col min="2" max="2" width="46.140625" customWidth="1"/>
  </cols>
  <sheetData>
    <row r="1" spans="1:2" ht="28.5" x14ac:dyDescent="0.45">
      <c r="A1" s="1" t="s">
        <v>0</v>
      </c>
    </row>
    <row r="3" spans="1:2" x14ac:dyDescent="0.25">
      <c r="A3" s="24" t="s">
        <v>49</v>
      </c>
      <c r="B3" s="27" t="s">
        <v>66</v>
      </c>
    </row>
    <row r="4" spans="1:2" x14ac:dyDescent="0.25">
      <c r="A4" s="24" t="s">
        <v>50</v>
      </c>
      <c r="B4" s="25">
        <v>44287</v>
      </c>
    </row>
    <row r="5" spans="1:2" ht="81.75" customHeight="1" x14ac:dyDescent="0.25">
      <c r="A5" s="24" t="s">
        <v>51</v>
      </c>
      <c r="B5" s="26" t="s">
        <v>52</v>
      </c>
    </row>
  </sheetData>
  <hyperlinks>
    <hyperlink ref="B3" r:id="rId1" tooltip="Email me for more info" xr:uid="{BA5BDEA9-0697-4E42-A488-29EA16927FA2}"/>
  </hyperlinks>
  <pageMargins left="0.7" right="0.7" top="0.75" bottom="0.75" header="0.3" footer="0.3"/>
  <pageSetup orientation="portrait" horizontalDpi="4294967295" verticalDpi="4294967295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A1905-E4BD-46B5-A098-93FDE339BCEC}">
  <dimension ref="A1:F17"/>
  <sheetViews>
    <sheetView zoomScale="120" zoomScaleNormal="120" workbookViewId="0"/>
  </sheetViews>
  <sheetFormatPr defaultRowHeight="15" x14ac:dyDescent="0.25"/>
  <cols>
    <col min="1" max="1" width="33.42578125" customWidth="1"/>
    <col min="2" max="2" width="14.85546875" customWidth="1"/>
    <col min="3" max="3" width="16" customWidth="1"/>
    <col min="4" max="4" width="3.7109375" customWidth="1"/>
    <col min="5" max="5" width="21.5703125" customWidth="1"/>
    <col min="6" max="6" width="26.28515625" customWidth="1"/>
  </cols>
  <sheetData>
    <row r="1" spans="1:6" ht="28.5" x14ac:dyDescent="0.45">
      <c r="A1" s="1" t="s">
        <v>0</v>
      </c>
    </row>
    <row r="2" spans="1:6" ht="15.75" x14ac:dyDescent="0.25">
      <c r="A2" s="2" t="s">
        <v>67</v>
      </c>
    </row>
    <row r="3" spans="1:6" ht="15.75" thickBot="1" x14ac:dyDescent="0.3"/>
    <row r="4" spans="1:6" ht="17.25" thickTop="1" thickBot="1" x14ac:dyDescent="0.3">
      <c r="A4" s="3" t="s">
        <v>1</v>
      </c>
      <c r="B4" s="4"/>
      <c r="C4" s="5" t="s">
        <v>2</v>
      </c>
      <c r="E4" s="6" t="s">
        <v>16</v>
      </c>
      <c r="F4" s="7">
        <v>5</v>
      </c>
    </row>
    <row r="5" spans="1:6" ht="15.75" thickTop="1" x14ac:dyDescent="0.25">
      <c r="A5" s="8" t="s">
        <v>3</v>
      </c>
      <c r="B5" s="23">
        <v>110180</v>
      </c>
      <c r="C5" s="9">
        <f>IFERROR(B5/TOTAL_SALES,"")</f>
        <v>0.8115732795132623</v>
      </c>
      <c r="E5" s="10" t="s">
        <v>17</v>
      </c>
      <c r="F5" s="11" t="s">
        <v>68</v>
      </c>
    </row>
    <row r="6" spans="1:6" ht="15" customHeight="1" x14ac:dyDescent="0.25">
      <c r="A6" s="8" t="s">
        <v>4</v>
      </c>
      <c r="B6" s="12">
        <v>25581</v>
      </c>
      <c r="C6" s="9">
        <f>IFERROR(B6/TOTAL_SALES,"")</f>
        <v>0.18842672048673773</v>
      </c>
      <c r="E6" s="13" t="s">
        <v>19</v>
      </c>
      <c r="F6" s="14" t="s">
        <v>69</v>
      </c>
    </row>
    <row r="7" spans="1:6" ht="15" customHeight="1" thickBot="1" x14ac:dyDescent="0.3">
      <c r="A7" s="15" t="s">
        <v>5</v>
      </c>
      <c r="B7" s="16">
        <f>B5+B6</f>
        <v>135761</v>
      </c>
      <c r="C7" s="17">
        <f>IFERROR(C5+C6,"")</f>
        <v>1</v>
      </c>
      <c r="E7" s="28" t="s">
        <v>21</v>
      </c>
      <c r="F7" s="29" t="s">
        <v>70</v>
      </c>
    </row>
    <row r="8" spans="1:6" ht="15" customHeight="1" thickTop="1" x14ac:dyDescent="0.25">
      <c r="A8" s="3" t="s">
        <v>6</v>
      </c>
      <c r="B8" s="4"/>
      <c r="C8" s="4"/>
      <c r="E8" s="28"/>
      <c r="F8" s="29"/>
    </row>
    <row r="9" spans="1:6" ht="15.75" thickBot="1" x14ac:dyDescent="0.3">
      <c r="A9" s="8" t="s">
        <v>7</v>
      </c>
      <c r="B9" s="12">
        <v>35288</v>
      </c>
      <c r="C9" s="9">
        <f>IFERROR(B9/B5,"")</f>
        <v>0.32027591214376477</v>
      </c>
      <c r="E9" s="18" t="s">
        <v>23</v>
      </c>
      <c r="F9" s="19" t="s">
        <v>71</v>
      </c>
    </row>
    <row r="10" spans="1:6" ht="15.75" thickTop="1" x14ac:dyDescent="0.25">
      <c r="A10" s="8" t="s">
        <v>8</v>
      </c>
      <c r="B10" s="12">
        <v>6781</v>
      </c>
      <c r="C10" s="9">
        <f>IFERROR(B10/B6,"")</f>
        <v>0.26507955122942811</v>
      </c>
    </row>
    <row r="11" spans="1:6" ht="15.75" thickBot="1" x14ac:dyDescent="0.3">
      <c r="A11" s="15" t="s">
        <v>9</v>
      </c>
      <c r="B11" s="16">
        <f>B9+B10</f>
        <v>42069</v>
      </c>
      <c r="C11" s="17">
        <f>IFERROR(TOTAL_COST_OF_GOODS_SOLD/TOTAL_SALES,"")</f>
        <v>0.30987544287387392</v>
      </c>
    </row>
    <row r="12" spans="1:6" ht="16.5" thickTop="1" x14ac:dyDescent="0.25">
      <c r="A12" s="3" t="s">
        <v>10</v>
      </c>
      <c r="B12" s="4"/>
      <c r="C12" s="4"/>
    </row>
    <row r="13" spans="1:6" x14ac:dyDescent="0.25">
      <c r="A13" s="8" t="s">
        <v>11</v>
      </c>
      <c r="B13" s="12">
        <v>36250</v>
      </c>
      <c r="C13" s="9">
        <f>IFERROR(B13/TOTAL_SALES,"")</f>
        <v>0.26701335435066037</v>
      </c>
    </row>
    <row r="14" spans="1:6" x14ac:dyDescent="0.25">
      <c r="A14" s="8" t="s">
        <v>12</v>
      </c>
      <c r="B14" s="12">
        <v>8728</v>
      </c>
      <c r="C14" s="9">
        <f>IFERROR(B14/TOTAL_SALES,"")</f>
        <v>6.4289449842001758E-2</v>
      </c>
    </row>
    <row r="15" spans="1:6" x14ac:dyDescent="0.25">
      <c r="A15" s="8" t="s">
        <v>13</v>
      </c>
      <c r="B15" s="12">
        <v>4644</v>
      </c>
      <c r="C15" s="9">
        <f>IFERROR(B15/TOTAL_SALES,"")</f>
        <v>3.4207172899433563E-2</v>
      </c>
    </row>
    <row r="16" spans="1:6" ht="15.75" thickBot="1" x14ac:dyDescent="0.3">
      <c r="A16" s="15" t="s">
        <v>14</v>
      </c>
      <c r="B16" s="16">
        <f>SUM(B13:B15)</f>
        <v>49622</v>
      </c>
      <c r="C16" s="17">
        <f>IFERROR(TOTAL_PAYROLL_COSTS/TOTAL_SALES,"")</f>
        <v>0.36550997709209565</v>
      </c>
    </row>
    <row r="17" spans="1:3" ht="17.25" thickTop="1" thickBot="1" x14ac:dyDescent="0.3">
      <c r="A17" s="20" t="s">
        <v>15</v>
      </c>
      <c r="B17" s="21">
        <f>TOTAL_COST_OF_GOODS_SOLD+TOTAL_PAYROLL_COSTS</f>
        <v>91691</v>
      </c>
      <c r="C17" s="22">
        <f>IFERROR(B17/TOTAL_SALES,"")</f>
        <v>0.67538541996596957</v>
      </c>
    </row>
  </sheetData>
  <mergeCells count="2">
    <mergeCell ref="E7:E8"/>
    <mergeCell ref="F7:F8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B8F86-D7FC-4AD5-9FC3-A69A34491121}">
  <dimension ref="A1:F17"/>
  <sheetViews>
    <sheetView zoomScale="120" zoomScaleNormal="120" workbookViewId="0"/>
  </sheetViews>
  <sheetFormatPr defaultRowHeight="15" x14ac:dyDescent="0.25"/>
  <cols>
    <col min="1" max="1" width="33.42578125" customWidth="1"/>
    <col min="2" max="6" width="15.140625" customWidth="1"/>
  </cols>
  <sheetData>
    <row r="1" spans="1:6" ht="28.5" x14ac:dyDescent="0.45">
      <c r="A1" s="1" t="s">
        <v>0</v>
      </c>
    </row>
    <row r="2" spans="1:6" ht="15.75" x14ac:dyDescent="0.25">
      <c r="A2" s="2" t="s">
        <v>65</v>
      </c>
    </row>
    <row r="4" spans="1:6" ht="15.75" x14ac:dyDescent="0.25">
      <c r="A4" s="3" t="s">
        <v>1</v>
      </c>
      <c r="B4" s="5" t="s">
        <v>54</v>
      </c>
      <c r="C4" s="5" t="s">
        <v>55</v>
      </c>
      <c r="D4" s="5" t="s">
        <v>56</v>
      </c>
      <c r="E4" s="5" t="s">
        <v>57</v>
      </c>
      <c r="F4" s="5" t="s">
        <v>53</v>
      </c>
    </row>
    <row r="5" spans="1:6" x14ac:dyDescent="0.25">
      <c r="A5" s="8" t="s">
        <v>3</v>
      </c>
      <c r="B5" s="23">
        <f>'[1]Region 1'!B5</f>
        <v>1620866</v>
      </c>
      <c r="C5" s="23">
        <f>'[2]Region 2'!B5</f>
        <v>1898389</v>
      </c>
      <c r="D5" s="23">
        <f>'[3]Region 3'!B5</f>
        <v>1973195</v>
      </c>
      <c r="E5" s="23">
        <f>'[4]Region 4'!B5</f>
        <v>1442706</v>
      </c>
      <c r="F5" s="23">
        <f>SUM('Grill5-01:Grill5-08'!B5)</f>
        <v>1718300</v>
      </c>
    </row>
    <row r="6" spans="1:6" ht="15" customHeight="1" x14ac:dyDescent="0.25">
      <c r="A6" s="8" t="s">
        <v>4</v>
      </c>
      <c r="B6" s="12">
        <f>'[1]Region 1'!B6</f>
        <v>364950</v>
      </c>
      <c r="C6" s="12">
        <f>'[2]Region 2'!B6</f>
        <v>420943</v>
      </c>
      <c r="D6" s="12">
        <f>'[3]Region 3'!B6</f>
        <v>486373</v>
      </c>
      <c r="E6" s="12">
        <f>'[4]Region 4'!B6</f>
        <v>255846</v>
      </c>
      <c r="F6" s="12">
        <f>SUM('Grill5-01:Grill5-08'!B6)</f>
        <v>376538</v>
      </c>
    </row>
    <row r="7" spans="1:6" ht="15" customHeight="1" thickBot="1" x14ac:dyDescent="0.3">
      <c r="A7" s="15" t="s">
        <v>5</v>
      </c>
      <c r="B7" s="16">
        <f>'[1]Region 1'!B7</f>
        <v>1985816</v>
      </c>
      <c r="C7" s="16">
        <f>'[2]Region 2'!B7</f>
        <v>2319332</v>
      </c>
      <c r="D7" s="16">
        <f>'[3]Region 3'!B7</f>
        <v>2459568</v>
      </c>
      <c r="E7" s="16">
        <f>'[4]Region 4'!B7</f>
        <v>1698552</v>
      </c>
      <c r="F7" s="16">
        <f>SUM('Grill5-01:Grill5-08'!B7)</f>
        <v>2094838</v>
      </c>
    </row>
    <row r="8" spans="1:6" ht="15" customHeight="1" thickTop="1" x14ac:dyDescent="0.25">
      <c r="A8" s="3" t="s">
        <v>6</v>
      </c>
      <c r="B8" s="4"/>
      <c r="C8" s="4"/>
      <c r="D8" s="4"/>
      <c r="E8" s="4"/>
      <c r="F8" s="4"/>
    </row>
    <row r="9" spans="1:6" x14ac:dyDescent="0.25">
      <c r="A9" s="8" t="s">
        <v>7</v>
      </c>
      <c r="B9" s="12">
        <f>'[1]Region 1'!B9</f>
        <v>546622</v>
      </c>
      <c r="C9" s="12">
        <f>'[2]Region 2'!B9</f>
        <v>600435</v>
      </c>
      <c r="D9" s="12">
        <f>'[3]Region 3'!B9</f>
        <v>542971</v>
      </c>
      <c r="E9" s="12">
        <f>'[4]Region 4'!B9</f>
        <v>510073</v>
      </c>
      <c r="F9" s="12">
        <f>SUM('Grill5-01:Grill5-08'!B9)</f>
        <v>536234</v>
      </c>
    </row>
    <row r="10" spans="1:6" x14ac:dyDescent="0.25">
      <c r="A10" s="8" t="s">
        <v>8</v>
      </c>
      <c r="B10" s="12">
        <f>'[1]Region 1'!B10</f>
        <v>113308</v>
      </c>
      <c r="C10" s="12">
        <f>'[2]Region 2'!B10</f>
        <v>135322</v>
      </c>
      <c r="D10" s="12">
        <f>'[3]Region 3'!B10</f>
        <v>132510</v>
      </c>
      <c r="E10" s="12">
        <f>'[4]Region 4'!B10</f>
        <v>97397</v>
      </c>
      <c r="F10" s="12">
        <f>SUM('Grill5-01:Grill5-08'!B10)</f>
        <v>111287</v>
      </c>
    </row>
    <row r="11" spans="1:6" ht="15.75" thickBot="1" x14ac:dyDescent="0.3">
      <c r="A11" s="15" t="s">
        <v>9</v>
      </c>
      <c r="B11" s="16">
        <f>'[1]Region 1'!B11</f>
        <v>659930</v>
      </c>
      <c r="C11" s="16">
        <f>'[2]Region 2'!B11</f>
        <v>735757</v>
      </c>
      <c r="D11" s="16">
        <f>'[3]Region 3'!B11</f>
        <v>675481</v>
      </c>
      <c r="E11" s="16">
        <f>'[4]Region 4'!B11</f>
        <v>607470</v>
      </c>
      <c r="F11" s="16">
        <f>SUM('Grill5-01:Grill5-08'!B11)</f>
        <v>647521</v>
      </c>
    </row>
    <row r="12" spans="1:6" ht="16.5" thickTop="1" x14ac:dyDescent="0.25">
      <c r="A12" s="3" t="s">
        <v>10</v>
      </c>
      <c r="B12" s="4"/>
      <c r="C12" s="4"/>
      <c r="D12" s="4"/>
      <c r="E12" s="4"/>
      <c r="F12" s="4"/>
    </row>
    <row r="13" spans="1:6" x14ac:dyDescent="0.25">
      <c r="A13" s="8" t="s">
        <v>11</v>
      </c>
      <c r="B13" s="12">
        <f>'[1]Region 1'!B13</f>
        <v>565929</v>
      </c>
      <c r="C13" s="12">
        <f>'[2]Region 2'!B13</f>
        <v>667687</v>
      </c>
      <c r="D13" s="12">
        <f>'[3]Region 3'!B13</f>
        <v>782194</v>
      </c>
      <c r="E13" s="12">
        <f>'[4]Region 4'!B13</f>
        <v>420722</v>
      </c>
      <c r="F13" s="12">
        <f>SUM('Grill5-01:Grill5-08'!B13)</f>
        <v>574498</v>
      </c>
    </row>
    <row r="14" spans="1:6" x14ac:dyDescent="0.25">
      <c r="A14" s="8" t="s">
        <v>12</v>
      </c>
      <c r="B14" s="12">
        <f>'[1]Region 1'!B14</f>
        <v>131028</v>
      </c>
      <c r="C14" s="12">
        <f>'[2]Region 2'!B14</f>
        <v>141263</v>
      </c>
      <c r="D14" s="12">
        <f>'[3]Region 3'!B14</f>
        <v>160279</v>
      </c>
      <c r="E14" s="12">
        <f>'[4]Region 4'!B14</f>
        <v>90420</v>
      </c>
      <c r="F14" s="12">
        <f>SUM('Grill5-01:Grill5-08'!B14)</f>
        <v>126329</v>
      </c>
    </row>
    <row r="15" spans="1:6" x14ac:dyDescent="0.25">
      <c r="A15" s="8" t="s">
        <v>13</v>
      </c>
      <c r="B15" s="12">
        <f>'[1]Region 1'!B15</f>
        <v>69662</v>
      </c>
      <c r="C15" s="12">
        <f>'[2]Region 2'!B15</f>
        <v>74708</v>
      </c>
      <c r="D15" s="12">
        <f>'[3]Region 3'!B15</f>
        <v>73086</v>
      </c>
      <c r="E15" s="12">
        <f>'[4]Region 4'!B15</f>
        <v>53642</v>
      </c>
      <c r="F15" s="12">
        <f>SUM('Grill5-01:Grill5-08'!B15)</f>
        <v>70109</v>
      </c>
    </row>
    <row r="16" spans="1:6" ht="15.75" thickBot="1" x14ac:dyDescent="0.3">
      <c r="A16" s="15" t="s">
        <v>14</v>
      </c>
      <c r="B16" s="16">
        <f>'[1]Region 1'!B16</f>
        <v>766619</v>
      </c>
      <c r="C16" s="16">
        <f>'[2]Region 2'!B16</f>
        <v>883658</v>
      </c>
      <c r="D16" s="16">
        <f>'[3]Region 3'!B16</f>
        <v>1015559</v>
      </c>
      <c r="E16" s="16">
        <f>'[4]Region 4'!B16</f>
        <v>564784</v>
      </c>
      <c r="F16" s="16">
        <f>SUM('Grill5-01:Grill5-08'!B16)</f>
        <v>770936</v>
      </c>
    </row>
    <row r="17" spans="1:6" ht="17.25" thickTop="1" thickBot="1" x14ac:dyDescent="0.3">
      <c r="A17" s="20" t="s">
        <v>15</v>
      </c>
      <c r="B17" s="21">
        <f>'[1]Region 1'!B17</f>
        <v>1426549</v>
      </c>
      <c r="C17" s="21">
        <f>'[2]Region 2'!B17</f>
        <v>1619415</v>
      </c>
      <c r="D17" s="21">
        <f>'[3]Region 3'!B17</f>
        <v>1691040</v>
      </c>
      <c r="E17" s="21">
        <f>'[4]Region 4'!B17</f>
        <v>1172254</v>
      </c>
      <c r="F17" s="21">
        <f>SUM('Grill5-01:Grill5-08'!B17)</f>
        <v>1418457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71AB5-8344-4AE0-BF0A-AD84D93CDF12}">
  <dimension ref="A1:F17"/>
  <sheetViews>
    <sheetView zoomScale="120" zoomScaleNormal="120" workbookViewId="0">
      <selection activeCell="F5" sqref="F5"/>
    </sheetView>
  </sheetViews>
  <sheetFormatPr defaultRowHeight="15" x14ac:dyDescent="0.25"/>
  <cols>
    <col min="1" max="1" width="33.42578125" customWidth="1"/>
    <col min="2" max="2" width="14.85546875" customWidth="1"/>
    <col min="3" max="3" width="16" customWidth="1"/>
    <col min="4" max="4" width="3.7109375" customWidth="1"/>
    <col min="5" max="5" width="21.5703125" customWidth="1"/>
    <col min="6" max="6" width="26.28515625" customWidth="1"/>
  </cols>
  <sheetData>
    <row r="1" spans="1:6" ht="28.5" x14ac:dyDescent="0.45">
      <c r="A1" s="1" t="s">
        <v>0</v>
      </c>
    </row>
    <row r="2" spans="1:6" ht="15.75" x14ac:dyDescent="0.25">
      <c r="A2" s="2" t="s">
        <v>58</v>
      </c>
    </row>
    <row r="3" spans="1:6" ht="15.75" thickBot="1" x14ac:dyDescent="0.3"/>
    <row r="4" spans="1:6" ht="17.25" thickTop="1" thickBot="1" x14ac:dyDescent="0.3">
      <c r="A4" s="3" t="s">
        <v>1</v>
      </c>
      <c r="B4" s="4"/>
      <c r="C4" s="5" t="s">
        <v>2</v>
      </c>
      <c r="E4" s="6" t="s">
        <v>16</v>
      </c>
      <c r="F4" s="7">
        <v>5</v>
      </c>
    </row>
    <row r="5" spans="1:6" ht="15.75" thickTop="1" x14ac:dyDescent="0.25">
      <c r="A5" s="8" t="s">
        <v>3</v>
      </c>
      <c r="B5" s="23">
        <v>447631</v>
      </c>
      <c r="C5" s="9">
        <f>IFERROR(B5/TOTAL_SALES,"")</f>
        <v>0.82201397841169099</v>
      </c>
      <c r="E5" s="10" t="s">
        <v>17</v>
      </c>
      <c r="F5" s="11" t="s">
        <v>18</v>
      </c>
    </row>
    <row r="6" spans="1:6" ht="15" customHeight="1" x14ac:dyDescent="0.25">
      <c r="A6" s="8" t="s">
        <v>4</v>
      </c>
      <c r="B6" s="12">
        <v>96923</v>
      </c>
      <c r="C6" s="9">
        <f>IFERROR(B6/TOTAL_SALES,"")</f>
        <v>0.17798602158830895</v>
      </c>
      <c r="E6" s="13" t="s">
        <v>19</v>
      </c>
      <c r="F6" s="14" t="s">
        <v>20</v>
      </c>
    </row>
    <row r="7" spans="1:6" ht="15" customHeight="1" thickBot="1" x14ac:dyDescent="0.3">
      <c r="A7" s="15" t="s">
        <v>5</v>
      </c>
      <c r="B7" s="16">
        <f>SUM(B5:B6)</f>
        <v>544554</v>
      </c>
      <c r="C7" s="17">
        <f>IFERROR(C5+C6,"")</f>
        <v>1</v>
      </c>
      <c r="E7" s="28" t="s">
        <v>21</v>
      </c>
      <c r="F7" s="29" t="s">
        <v>22</v>
      </c>
    </row>
    <row r="8" spans="1:6" ht="15" customHeight="1" thickTop="1" x14ac:dyDescent="0.25">
      <c r="A8" s="3" t="s">
        <v>6</v>
      </c>
      <c r="B8" s="4"/>
      <c r="C8" s="4"/>
      <c r="E8" s="28"/>
      <c r="F8" s="29"/>
    </row>
    <row r="9" spans="1:6" ht="15.75" thickBot="1" x14ac:dyDescent="0.3">
      <c r="A9" s="8" t="s">
        <v>7</v>
      </c>
      <c r="B9" s="12">
        <v>139164</v>
      </c>
      <c r="C9" s="9">
        <f>IFERROR(B9/B5,"")</f>
        <v>0.31088999644796717</v>
      </c>
      <c r="E9" s="18" t="s">
        <v>23</v>
      </c>
      <c r="F9" s="19" t="s">
        <v>24</v>
      </c>
    </row>
    <row r="10" spans="1:6" ht="15.75" thickTop="1" x14ac:dyDescent="0.25">
      <c r="A10" s="8" t="s">
        <v>8</v>
      </c>
      <c r="B10" s="12">
        <v>27068</v>
      </c>
      <c r="C10" s="9">
        <f>IFERROR(B10/B6,"")</f>
        <v>0.27927323751844246</v>
      </c>
    </row>
    <row r="11" spans="1:6" ht="15.75" thickBot="1" x14ac:dyDescent="0.3">
      <c r="A11" s="15" t="s">
        <v>9</v>
      </c>
      <c r="B11" s="16">
        <f>SUM(B9:B10)</f>
        <v>166232</v>
      </c>
      <c r="C11" s="17">
        <f>IFERROR(TOTAL_COST_OF_GOODS_SOLD/TOTAL_SALES,"")</f>
        <v>0.30526265531058444</v>
      </c>
    </row>
    <row r="12" spans="1:6" ht="16.5" thickTop="1" x14ac:dyDescent="0.25">
      <c r="A12" s="3" t="s">
        <v>10</v>
      </c>
      <c r="B12" s="4"/>
      <c r="C12" s="4"/>
    </row>
    <row r="13" spans="1:6" x14ac:dyDescent="0.25">
      <c r="A13" s="8" t="s">
        <v>11</v>
      </c>
      <c r="B13" s="12">
        <v>145000</v>
      </c>
      <c r="C13" s="9">
        <f>IFERROR(B13/TOTAL_SALES,"")</f>
        <v>0.26627294997373996</v>
      </c>
    </row>
    <row r="14" spans="1:6" x14ac:dyDescent="0.25">
      <c r="A14" s="8" t="s">
        <v>12</v>
      </c>
      <c r="B14" s="12">
        <v>34500</v>
      </c>
      <c r="C14" s="9">
        <f>IFERROR(B14/TOTAL_SALES,"")</f>
        <v>6.3354598442027787E-2</v>
      </c>
    </row>
    <row r="15" spans="1:6" x14ac:dyDescent="0.25">
      <c r="A15" s="8" t="s">
        <v>13</v>
      </c>
      <c r="B15" s="12">
        <v>18404</v>
      </c>
      <c r="C15" s="9">
        <f>IFERROR(B15/TOTAL_SALES,"")</f>
        <v>3.3796464629770415E-2</v>
      </c>
    </row>
    <row r="16" spans="1:6" ht="15.75" thickBot="1" x14ac:dyDescent="0.3">
      <c r="A16" s="15" t="s">
        <v>14</v>
      </c>
      <c r="B16" s="16">
        <f>SUM(B13:B15)</f>
        <v>197904</v>
      </c>
      <c r="C16" s="17">
        <f>IFERROR(TOTAL_PAYROLL_COSTS/TOTAL_SALES,"")</f>
        <v>0.36342401304553817</v>
      </c>
    </row>
    <row r="17" spans="1:3" ht="17.25" thickTop="1" thickBot="1" x14ac:dyDescent="0.3">
      <c r="A17" s="20" t="s">
        <v>15</v>
      </c>
      <c r="B17" s="21">
        <f>TOTAL_COST_OF_GOODS_SOLD+TOTAL_PAYROLL_COSTS</f>
        <v>364136</v>
      </c>
      <c r="C17" s="22">
        <f>IFERROR(B17/TOTAL_SALES,"")</f>
        <v>0.66868666835612267</v>
      </c>
    </row>
  </sheetData>
  <mergeCells count="2">
    <mergeCell ref="E7:E8"/>
    <mergeCell ref="F7:F8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5C6C5-6CF3-44F9-B631-8800A68CAF5F}">
  <dimension ref="A1:F17"/>
  <sheetViews>
    <sheetView zoomScale="120" zoomScaleNormal="120" workbookViewId="0"/>
  </sheetViews>
  <sheetFormatPr defaultRowHeight="15" x14ac:dyDescent="0.25"/>
  <cols>
    <col min="1" max="1" width="33.42578125" customWidth="1"/>
    <col min="2" max="2" width="14.85546875" customWidth="1"/>
    <col min="3" max="3" width="16" customWidth="1"/>
    <col min="4" max="4" width="3.7109375" customWidth="1"/>
    <col min="5" max="5" width="21.5703125" customWidth="1"/>
    <col min="6" max="6" width="26.28515625" customWidth="1"/>
  </cols>
  <sheetData>
    <row r="1" spans="1:6" ht="28.5" x14ac:dyDescent="0.45">
      <c r="A1" s="1" t="s">
        <v>0</v>
      </c>
    </row>
    <row r="2" spans="1:6" ht="15.75" x14ac:dyDescent="0.25">
      <c r="A2" s="2" t="s">
        <v>59</v>
      </c>
    </row>
    <row r="3" spans="1:6" ht="15.75" thickBot="1" x14ac:dyDescent="0.3"/>
    <row r="4" spans="1:6" ht="17.25" thickTop="1" thickBot="1" x14ac:dyDescent="0.3">
      <c r="A4" s="3" t="s">
        <v>1</v>
      </c>
      <c r="B4" s="4"/>
      <c r="C4" s="5" t="s">
        <v>2</v>
      </c>
      <c r="E4" s="6" t="s">
        <v>16</v>
      </c>
      <c r="F4" s="7">
        <v>5</v>
      </c>
    </row>
    <row r="5" spans="1:6" ht="15.75" thickTop="1" x14ac:dyDescent="0.25">
      <c r="A5" s="8" t="s">
        <v>3</v>
      </c>
      <c r="B5" s="23">
        <v>148668</v>
      </c>
      <c r="C5" s="9">
        <f>IFERROR(B5/TOTAL_SALES,"")</f>
        <v>0.84305675271061109</v>
      </c>
      <c r="E5" s="10" t="s">
        <v>17</v>
      </c>
      <c r="F5" s="11" t="s">
        <v>25</v>
      </c>
    </row>
    <row r="6" spans="1:6" ht="15" customHeight="1" x14ac:dyDescent="0.25">
      <c r="A6" s="8" t="s">
        <v>4</v>
      </c>
      <c r="B6" s="12">
        <v>27676</v>
      </c>
      <c r="C6" s="9">
        <f>IFERROR(B6/TOTAL_SALES,"")</f>
        <v>0.15694324728938891</v>
      </c>
      <c r="E6" s="13" t="s">
        <v>19</v>
      </c>
      <c r="F6" s="14" t="s">
        <v>26</v>
      </c>
    </row>
    <row r="7" spans="1:6" ht="15" customHeight="1" thickBot="1" x14ac:dyDescent="0.3">
      <c r="A7" s="15" t="s">
        <v>5</v>
      </c>
      <c r="B7" s="16">
        <f>SUM(B5:B6)</f>
        <v>176344</v>
      </c>
      <c r="C7" s="17">
        <f>IFERROR(C5+C6,"")</f>
        <v>1</v>
      </c>
      <c r="E7" s="28" t="s">
        <v>21</v>
      </c>
      <c r="F7" s="29" t="s">
        <v>27</v>
      </c>
    </row>
    <row r="8" spans="1:6" ht="15" customHeight="1" thickTop="1" x14ac:dyDescent="0.25">
      <c r="A8" s="3" t="s">
        <v>6</v>
      </c>
      <c r="B8" s="4"/>
      <c r="C8" s="4"/>
      <c r="E8" s="28"/>
      <c r="F8" s="29"/>
    </row>
    <row r="9" spans="1:6" ht="15.75" thickBot="1" x14ac:dyDescent="0.3">
      <c r="A9" s="8" t="s">
        <v>7</v>
      </c>
      <c r="B9" s="12">
        <v>43037</v>
      </c>
      <c r="C9" s="9">
        <f>IFERROR(B9/B5,"")</f>
        <v>0.28948395081658462</v>
      </c>
      <c r="E9" s="18" t="s">
        <v>23</v>
      </c>
      <c r="F9" s="19" t="s">
        <v>28</v>
      </c>
    </row>
    <row r="10" spans="1:6" ht="15.75" thickTop="1" x14ac:dyDescent="0.25">
      <c r="A10" s="8" t="s">
        <v>8</v>
      </c>
      <c r="B10" s="12">
        <v>9126</v>
      </c>
      <c r="C10" s="9">
        <f>IFERROR(B10/B6,"")</f>
        <v>0.32974418268535916</v>
      </c>
    </row>
    <row r="11" spans="1:6" ht="15.75" thickBot="1" x14ac:dyDescent="0.3">
      <c r="A11" s="15" t="s">
        <v>9</v>
      </c>
      <c r="B11" s="16">
        <f>SUM(B9:B10)</f>
        <v>52163</v>
      </c>
      <c r="C11" s="17">
        <f>IFERROR(TOTAL_COST_OF_GOODS_SOLD/TOTAL_SALES,"")</f>
        <v>0.29580252234269383</v>
      </c>
    </row>
    <row r="12" spans="1:6" ht="16.5" thickTop="1" x14ac:dyDescent="0.25">
      <c r="A12" s="3" t="s">
        <v>10</v>
      </c>
      <c r="B12" s="4"/>
      <c r="C12" s="4"/>
    </row>
    <row r="13" spans="1:6" x14ac:dyDescent="0.25">
      <c r="A13" s="8" t="s">
        <v>11</v>
      </c>
      <c r="B13" s="12">
        <v>46875</v>
      </c>
      <c r="C13" s="9">
        <f>IFERROR(B13/TOTAL_SALES,"")</f>
        <v>0.26581567844667242</v>
      </c>
    </row>
    <row r="14" spans="1:6" x14ac:dyDescent="0.25">
      <c r="A14" s="8" t="s">
        <v>12</v>
      </c>
      <c r="B14" s="12">
        <v>10875</v>
      </c>
      <c r="C14" s="9">
        <f>IFERROR(B14/TOTAL_SALES,"")</f>
        <v>6.1669237399627999E-2</v>
      </c>
    </row>
    <row r="15" spans="1:6" x14ac:dyDescent="0.25">
      <c r="A15" s="8" t="s">
        <v>13</v>
      </c>
      <c r="B15" s="12">
        <v>6048</v>
      </c>
      <c r="C15" s="9">
        <f>IFERROR(B15/TOTAL_SALES,"")</f>
        <v>3.4296602095903461E-2</v>
      </c>
    </row>
    <row r="16" spans="1:6" ht="15.75" thickBot="1" x14ac:dyDescent="0.3">
      <c r="A16" s="15" t="s">
        <v>14</v>
      </c>
      <c r="B16" s="16">
        <f>SUM(B13:B15)</f>
        <v>63798</v>
      </c>
      <c r="C16" s="17">
        <f>IFERROR(TOTAL_PAYROLL_COSTS/TOTAL_SALES,"")</f>
        <v>0.36178151794220387</v>
      </c>
    </row>
    <row r="17" spans="1:3" ht="17.25" thickTop="1" thickBot="1" x14ac:dyDescent="0.3">
      <c r="A17" s="20" t="s">
        <v>15</v>
      </c>
      <c r="B17" s="21">
        <f>TOTAL_COST_OF_GOODS_SOLD+TOTAL_PAYROLL_COSTS</f>
        <v>115961</v>
      </c>
      <c r="C17" s="22">
        <f>IFERROR(B17/TOTAL_SALES,"")</f>
        <v>0.6575840402848977</v>
      </c>
    </row>
  </sheetData>
  <mergeCells count="2">
    <mergeCell ref="E7:E8"/>
    <mergeCell ref="F7:F8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79179-67DB-47DA-861E-F250C11209B1}">
  <dimension ref="A1:F17"/>
  <sheetViews>
    <sheetView zoomScale="120" zoomScaleNormal="120" workbookViewId="0"/>
  </sheetViews>
  <sheetFormatPr defaultRowHeight="15" x14ac:dyDescent="0.25"/>
  <cols>
    <col min="1" max="1" width="33.42578125" customWidth="1"/>
    <col min="2" max="2" width="14.85546875" customWidth="1"/>
    <col min="3" max="3" width="16" customWidth="1"/>
    <col min="4" max="4" width="3.7109375" customWidth="1"/>
    <col min="5" max="5" width="21.5703125" customWidth="1"/>
    <col min="6" max="6" width="26.28515625" customWidth="1"/>
  </cols>
  <sheetData>
    <row r="1" spans="1:6" ht="28.5" x14ac:dyDescent="0.45">
      <c r="A1" s="1" t="s">
        <v>0</v>
      </c>
    </row>
    <row r="2" spans="1:6" ht="15.75" x14ac:dyDescent="0.25">
      <c r="A2" s="2" t="s">
        <v>60</v>
      </c>
    </row>
    <row r="3" spans="1:6" ht="15.75" thickBot="1" x14ac:dyDescent="0.3"/>
    <row r="4" spans="1:6" ht="17.25" thickTop="1" thickBot="1" x14ac:dyDescent="0.3">
      <c r="A4" s="3" t="s">
        <v>1</v>
      </c>
      <c r="B4" s="4"/>
      <c r="C4" s="5" t="s">
        <v>2</v>
      </c>
      <c r="E4" s="6" t="s">
        <v>16</v>
      </c>
      <c r="F4" s="7">
        <v>5</v>
      </c>
    </row>
    <row r="5" spans="1:6" ht="15.75" thickTop="1" x14ac:dyDescent="0.25">
      <c r="A5" s="8" t="s">
        <v>3</v>
      </c>
      <c r="B5" s="23">
        <v>446752</v>
      </c>
      <c r="C5" s="9">
        <f>IFERROR(B5/TOTAL_SALES,"")</f>
        <v>0.81763559329788893</v>
      </c>
      <c r="E5" s="10" t="s">
        <v>17</v>
      </c>
      <c r="F5" s="11" t="s">
        <v>29</v>
      </c>
    </row>
    <row r="6" spans="1:6" ht="15" customHeight="1" x14ac:dyDescent="0.25">
      <c r="A6" s="8" t="s">
        <v>4</v>
      </c>
      <c r="B6" s="12">
        <v>99643</v>
      </c>
      <c r="C6" s="9">
        <f>IFERROR(B6/TOTAL_SALES,"")</f>
        <v>0.1823644067021111</v>
      </c>
      <c r="E6" s="13" t="s">
        <v>19</v>
      </c>
      <c r="F6" s="14" t="s">
        <v>30</v>
      </c>
    </row>
    <row r="7" spans="1:6" ht="15" customHeight="1" thickBot="1" x14ac:dyDescent="0.3">
      <c r="A7" s="15" t="s">
        <v>5</v>
      </c>
      <c r="B7" s="16">
        <f>SUM(B5:B6)</f>
        <v>546395</v>
      </c>
      <c r="C7" s="17">
        <f>IFERROR(C5+C6,"")</f>
        <v>1</v>
      </c>
      <c r="E7" s="28" t="s">
        <v>21</v>
      </c>
      <c r="F7" s="29" t="s">
        <v>31</v>
      </c>
    </row>
    <row r="8" spans="1:6" ht="15" customHeight="1" thickTop="1" x14ac:dyDescent="0.25">
      <c r="A8" s="3" t="s">
        <v>6</v>
      </c>
      <c r="B8" s="4"/>
      <c r="C8" s="4"/>
      <c r="E8" s="28"/>
      <c r="F8" s="29"/>
    </row>
    <row r="9" spans="1:6" ht="15.75" thickBot="1" x14ac:dyDescent="0.3">
      <c r="A9" s="8" t="s">
        <v>7</v>
      </c>
      <c r="B9" s="12">
        <v>144617</v>
      </c>
      <c r="C9" s="9">
        <f>IFERROR(B9/B5,"")</f>
        <v>0.32370756034668002</v>
      </c>
      <c r="E9" s="18" t="s">
        <v>23</v>
      </c>
      <c r="F9" s="19" t="s">
        <v>32</v>
      </c>
    </row>
    <row r="10" spans="1:6" ht="15.75" thickTop="1" x14ac:dyDescent="0.25">
      <c r="A10" s="8" t="s">
        <v>8</v>
      </c>
      <c r="B10" s="12">
        <v>30502</v>
      </c>
      <c r="C10" s="9">
        <f>IFERROR(B10/B6,"")</f>
        <v>0.306112822777315</v>
      </c>
    </row>
    <row r="11" spans="1:6" ht="15.75" thickBot="1" x14ac:dyDescent="0.3">
      <c r="A11" s="15" t="s">
        <v>9</v>
      </c>
      <c r="B11" s="16">
        <f>SUM(B9:B10)</f>
        <v>175119</v>
      </c>
      <c r="C11" s="17">
        <f>IFERROR(TOTAL_COST_OF_GOODS_SOLD/TOTAL_SALES,"")</f>
        <v>0.32049890646876344</v>
      </c>
    </row>
    <row r="12" spans="1:6" ht="16.5" thickTop="1" x14ac:dyDescent="0.25">
      <c r="A12" s="3" t="s">
        <v>10</v>
      </c>
      <c r="B12" s="4"/>
      <c r="C12" s="4"/>
    </row>
    <row r="13" spans="1:6" x14ac:dyDescent="0.25">
      <c r="A13" s="8" t="s">
        <v>11</v>
      </c>
      <c r="B13" s="12">
        <v>143813</v>
      </c>
      <c r="C13" s="9">
        <f>IFERROR(B13/TOTAL_SALES,"")</f>
        <v>0.26320336020644408</v>
      </c>
    </row>
    <row r="14" spans="1:6" x14ac:dyDescent="0.25">
      <c r="A14" s="8" t="s">
        <v>12</v>
      </c>
      <c r="B14" s="12">
        <v>33438</v>
      </c>
      <c r="C14" s="9">
        <f>IFERROR(B14/TOTAL_SALES,"")</f>
        <v>6.1197485335700366E-2</v>
      </c>
    </row>
    <row r="15" spans="1:6" x14ac:dyDescent="0.25">
      <c r="A15" s="8" t="s">
        <v>13</v>
      </c>
      <c r="B15" s="12">
        <v>22872</v>
      </c>
      <c r="C15" s="9">
        <f>IFERROR(B15/TOTAL_SALES,"")</f>
        <v>4.185982668216217E-2</v>
      </c>
    </row>
    <row r="16" spans="1:6" ht="15.75" thickBot="1" x14ac:dyDescent="0.3">
      <c r="A16" s="15" t="s">
        <v>14</v>
      </c>
      <c r="B16" s="16">
        <f>SUM(B13:B15)</f>
        <v>200123</v>
      </c>
      <c r="C16" s="17">
        <f>IFERROR(TOTAL_PAYROLL_COSTS/TOTAL_SALES,"")</f>
        <v>0.36626067222430658</v>
      </c>
    </row>
    <row r="17" spans="1:3" ht="17.25" thickTop="1" thickBot="1" x14ac:dyDescent="0.3">
      <c r="A17" s="20" t="s">
        <v>15</v>
      </c>
      <c r="B17" s="21">
        <f>TOTAL_COST_OF_GOODS_SOLD+TOTAL_PAYROLL_COSTS</f>
        <v>375242</v>
      </c>
      <c r="C17" s="22">
        <f>IFERROR(B17/TOTAL_SALES,"")</f>
        <v>0.68675957869307003</v>
      </c>
    </row>
  </sheetData>
  <mergeCells count="2">
    <mergeCell ref="E7:E8"/>
    <mergeCell ref="F7:F8"/>
  </mergeCells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5E00-52C0-46F5-B4C1-C463B4C731F5}">
  <dimension ref="A1:F17"/>
  <sheetViews>
    <sheetView zoomScale="120" zoomScaleNormal="120" workbookViewId="0"/>
  </sheetViews>
  <sheetFormatPr defaultRowHeight="15" x14ac:dyDescent="0.25"/>
  <cols>
    <col min="1" max="1" width="33.42578125" customWidth="1"/>
    <col min="2" max="2" width="14.85546875" customWidth="1"/>
    <col min="3" max="3" width="16" customWidth="1"/>
    <col min="4" max="4" width="3.7109375" customWidth="1"/>
    <col min="5" max="5" width="21.5703125" customWidth="1"/>
    <col min="6" max="6" width="26.28515625" customWidth="1"/>
  </cols>
  <sheetData>
    <row r="1" spans="1:6" ht="28.5" x14ac:dyDescent="0.45">
      <c r="A1" s="1" t="s">
        <v>0</v>
      </c>
    </row>
    <row r="2" spans="1:6" ht="15.75" x14ac:dyDescent="0.25">
      <c r="A2" s="2" t="s">
        <v>61</v>
      </c>
    </row>
    <row r="3" spans="1:6" ht="15.75" thickBot="1" x14ac:dyDescent="0.3"/>
    <row r="4" spans="1:6" ht="17.25" thickTop="1" thickBot="1" x14ac:dyDescent="0.3">
      <c r="A4" s="3" t="s">
        <v>1</v>
      </c>
      <c r="B4" s="4"/>
      <c r="C4" s="5" t="s">
        <v>2</v>
      </c>
      <c r="E4" s="6" t="s">
        <v>16</v>
      </c>
      <c r="F4" s="7">
        <v>5</v>
      </c>
    </row>
    <row r="5" spans="1:6" ht="15.75" thickTop="1" x14ac:dyDescent="0.25">
      <c r="A5" s="8" t="s">
        <v>3</v>
      </c>
      <c r="B5" s="23">
        <v>87532</v>
      </c>
      <c r="C5" s="9">
        <f>IFERROR(B5/TOTAL_SALES,"")</f>
        <v>0.81296554286245004</v>
      </c>
      <c r="E5" s="10" t="s">
        <v>17</v>
      </c>
      <c r="F5" s="11" t="s">
        <v>33</v>
      </c>
    </row>
    <row r="6" spans="1:6" ht="15" customHeight="1" x14ac:dyDescent="0.25">
      <c r="A6" s="8" t="s">
        <v>4</v>
      </c>
      <c r="B6" s="12">
        <v>20138</v>
      </c>
      <c r="C6" s="9">
        <f>IFERROR(B6/TOTAL_SALES,"")</f>
        <v>0.18703445713754993</v>
      </c>
      <c r="E6" s="13" t="s">
        <v>19</v>
      </c>
      <c r="F6" s="14" t="s">
        <v>34</v>
      </c>
    </row>
    <row r="7" spans="1:6" ht="15" customHeight="1" thickBot="1" x14ac:dyDescent="0.3">
      <c r="A7" s="15" t="s">
        <v>5</v>
      </c>
      <c r="B7" s="16">
        <f>SUM(B5:B6)</f>
        <v>107670</v>
      </c>
      <c r="C7" s="17">
        <f>IFERROR(C5+C6,"")</f>
        <v>1</v>
      </c>
      <c r="E7" s="28" t="s">
        <v>21</v>
      </c>
      <c r="F7" s="29" t="s">
        <v>35</v>
      </c>
    </row>
    <row r="8" spans="1:6" ht="15" customHeight="1" thickTop="1" x14ac:dyDescent="0.25">
      <c r="A8" s="3" t="s">
        <v>6</v>
      </c>
      <c r="B8" s="4"/>
      <c r="C8" s="4"/>
      <c r="E8" s="28"/>
      <c r="F8" s="29"/>
    </row>
    <row r="9" spans="1:6" ht="15.75" thickBot="1" x14ac:dyDescent="0.3">
      <c r="A9" s="8" t="s">
        <v>7</v>
      </c>
      <c r="B9" s="12">
        <v>25990</v>
      </c>
      <c r="C9" s="9">
        <f>IFERROR(B9/B5,"")</f>
        <v>0.29691998354887356</v>
      </c>
      <c r="E9" s="18" t="s">
        <v>23</v>
      </c>
      <c r="F9" s="19" t="s">
        <v>36</v>
      </c>
    </row>
    <row r="10" spans="1:6" ht="15.75" thickTop="1" x14ac:dyDescent="0.25">
      <c r="A10" s="8" t="s">
        <v>8</v>
      </c>
      <c r="B10" s="12">
        <v>6533</v>
      </c>
      <c r="C10" s="9">
        <f>IFERROR(B10/B6,"")</f>
        <v>0.32441156023438278</v>
      </c>
    </row>
    <row r="11" spans="1:6" ht="15.75" thickBot="1" x14ac:dyDescent="0.3">
      <c r="A11" s="15" t="s">
        <v>9</v>
      </c>
      <c r="B11" s="16">
        <f>SUM(B9:B10)</f>
        <v>32523</v>
      </c>
      <c r="C11" s="17">
        <f>IFERROR(TOTAL_COST_OF_GOODS_SOLD/TOTAL_SALES,"")</f>
        <v>0.30206185567010307</v>
      </c>
    </row>
    <row r="12" spans="1:6" ht="16.5" thickTop="1" x14ac:dyDescent="0.25">
      <c r="A12" s="3" t="s">
        <v>10</v>
      </c>
      <c r="B12" s="4"/>
      <c r="C12" s="4"/>
    </row>
    <row r="13" spans="1:6" x14ac:dyDescent="0.25">
      <c r="A13" s="8" t="s">
        <v>11</v>
      </c>
      <c r="B13" s="12">
        <v>35442</v>
      </c>
      <c r="C13" s="9">
        <f>IFERROR(B13/TOTAL_SALES,"")</f>
        <v>0.3291724714405127</v>
      </c>
    </row>
    <row r="14" spans="1:6" x14ac:dyDescent="0.25">
      <c r="A14" s="8" t="s">
        <v>12</v>
      </c>
      <c r="B14" s="12">
        <v>7010</v>
      </c>
      <c r="C14" s="9">
        <f>IFERROR(B14/TOTAL_SALES,"")</f>
        <v>6.5106343456858923E-2</v>
      </c>
    </row>
    <row r="15" spans="1:6" x14ac:dyDescent="0.25">
      <c r="A15" s="8" t="s">
        <v>13</v>
      </c>
      <c r="B15" s="12">
        <v>3848</v>
      </c>
      <c r="C15" s="9">
        <f>IFERROR(B15/TOTAL_SALES,"")</f>
        <v>3.5738831615120273E-2</v>
      </c>
    </row>
    <row r="16" spans="1:6" ht="15.75" thickBot="1" x14ac:dyDescent="0.3">
      <c r="A16" s="15" t="s">
        <v>14</v>
      </c>
      <c r="B16" s="16">
        <f>SUM(B13:B15)</f>
        <v>46300</v>
      </c>
      <c r="C16" s="17">
        <f>IFERROR(TOTAL_PAYROLL_COSTS/TOTAL_SALES,"")</f>
        <v>0.43001764651249186</v>
      </c>
    </row>
    <row r="17" spans="1:3" ht="17.25" thickTop="1" thickBot="1" x14ac:dyDescent="0.3">
      <c r="A17" s="20" t="s">
        <v>15</v>
      </c>
      <c r="B17" s="21">
        <f>TOTAL_COST_OF_GOODS_SOLD+TOTAL_PAYROLL_COSTS</f>
        <v>78823</v>
      </c>
      <c r="C17" s="22">
        <f>IFERROR(B17/TOTAL_SALES,"")</f>
        <v>0.73207950218259499</v>
      </c>
    </row>
  </sheetData>
  <mergeCells count="2">
    <mergeCell ref="E7:E8"/>
    <mergeCell ref="F7:F8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B02E1-2406-41BC-AF3E-BCDEFF69C944}">
  <dimension ref="A1:F17"/>
  <sheetViews>
    <sheetView zoomScale="120" zoomScaleNormal="120" workbookViewId="0"/>
  </sheetViews>
  <sheetFormatPr defaultRowHeight="15" x14ac:dyDescent="0.25"/>
  <cols>
    <col min="1" max="1" width="33.42578125" customWidth="1"/>
    <col min="2" max="2" width="14.85546875" customWidth="1"/>
    <col min="3" max="3" width="16" customWidth="1"/>
    <col min="4" max="4" width="3.7109375" customWidth="1"/>
    <col min="5" max="5" width="21.5703125" customWidth="1"/>
    <col min="6" max="6" width="26.28515625" customWidth="1"/>
  </cols>
  <sheetData>
    <row r="1" spans="1:6" ht="28.5" x14ac:dyDescent="0.45">
      <c r="A1" s="1" t="s">
        <v>0</v>
      </c>
    </row>
    <row r="2" spans="1:6" ht="15.75" x14ac:dyDescent="0.25">
      <c r="A2" s="2" t="s">
        <v>62</v>
      </c>
    </row>
    <row r="3" spans="1:6" ht="15.75" thickBot="1" x14ac:dyDescent="0.3"/>
    <row r="4" spans="1:6" ht="17.25" thickTop="1" thickBot="1" x14ac:dyDescent="0.3">
      <c r="A4" s="3" t="s">
        <v>1</v>
      </c>
      <c r="B4" s="4"/>
      <c r="C4" s="5" t="s">
        <v>2</v>
      </c>
      <c r="E4" s="6" t="s">
        <v>16</v>
      </c>
      <c r="F4" s="7">
        <v>5</v>
      </c>
    </row>
    <row r="5" spans="1:6" ht="15.75" thickTop="1" x14ac:dyDescent="0.25">
      <c r="A5" s="8" t="s">
        <v>3</v>
      </c>
      <c r="B5" s="23">
        <v>100108</v>
      </c>
      <c r="C5" s="9">
        <f>IFERROR(B5/TOTAL_SALES,"")</f>
        <v>0.81501925441060341</v>
      </c>
      <c r="E5" s="10" t="s">
        <v>17</v>
      </c>
      <c r="F5" s="11" t="s">
        <v>37</v>
      </c>
    </row>
    <row r="6" spans="1:6" ht="15" customHeight="1" x14ac:dyDescent="0.25">
      <c r="A6" s="8" t="s">
        <v>4</v>
      </c>
      <c r="B6" s="12">
        <v>22721</v>
      </c>
      <c r="C6" s="9">
        <f>IFERROR(B6/TOTAL_SALES,"")</f>
        <v>0.18498074558939664</v>
      </c>
      <c r="E6" s="13" t="s">
        <v>19</v>
      </c>
      <c r="F6" s="14" t="s">
        <v>38</v>
      </c>
    </row>
    <row r="7" spans="1:6" ht="15" customHeight="1" thickBot="1" x14ac:dyDescent="0.3">
      <c r="A7" s="15" t="s">
        <v>5</v>
      </c>
      <c r="B7" s="16">
        <f>SUM(B5:B6)</f>
        <v>122829</v>
      </c>
      <c r="C7" s="17">
        <f>IFERROR(C5+C6,"")</f>
        <v>1</v>
      </c>
      <c r="E7" s="28" t="s">
        <v>21</v>
      </c>
      <c r="F7" s="29" t="s">
        <v>39</v>
      </c>
    </row>
    <row r="8" spans="1:6" ht="15" customHeight="1" thickTop="1" x14ac:dyDescent="0.25">
      <c r="A8" s="3" t="s">
        <v>6</v>
      </c>
      <c r="B8" s="4"/>
      <c r="C8" s="4"/>
      <c r="E8" s="28"/>
      <c r="F8" s="29"/>
    </row>
    <row r="9" spans="1:6" ht="15.75" thickBot="1" x14ac:dyDescent="0.3">
      <c r="A9" s="8" t="s">
        <v>7</v>
      </c>
      <c r="B9" s="12">
        <v>32623</v>
      </c>
      <c r="C9" s="9">
        <f>IFERROR(B9/B5,"")</f>
        <v>0.32587805170415951</v>
      </c>
      <c r="E9" s="18" t="s">
        <v>23</v>
      </c>
      <c r="F9" s="19" t="s">
        <v>40</v>
      </c>
    </row>
    <row r="10" spans="1:6" ht="15.75" thickTop="1" x14ac:dyDescent="0.25">
      <c r="A10" s="8" t="s">
        <v>8</v>
      </c>
      <c r="B10" s="12">
        <v>7101</v>
      </c>
      <c r="C10" s="9">
        <f>IFERROR(B10/B6,"")</f>
        <v>0.31253025835130493</v>
      </c>
    </row>
    <row r="11" spans="1:6" ht="15.75" thickBot="1" x14ac:dyDescent="0.3">
      <c r="A11" s="15" t="s">
        <v>9</v>
      </c>
      <c r="B11" s="16">
        <f>SUM(B9:B10)</f>
        <v>39724</v>
      </c>
      <c r="C11" s="17">
        <f>IFERROR(TOTAL_COST_OF_GOODS_SOLD/TOTAL_SALES,"")</f>
        <v>0.32340896693777527</v>
      </c>
    </row>
    <row r="12" spans="1:6" ht="16.5" thickTop="1" x14ac:dyDescent="0.25">
      <c r="A12" s="3" t="s">
        <v>10</v>
      </c>
      <c r="B12" s="4"/>
      <c r="C12" s="4"/>
    </row>
    <row r="13" spans="1:6" x14ac:dyDescent="0.25">
      <c r="A13" s="8" t="s">
        <v>11</v>
      </c>
      <c r="B13" s="12">
        <v>34617</v>
      </c>
      <c r="C13" s="9">
        <f>IFERROR(B13/TOTAL_SALES,"")</f>
        <v>0.28183083799428471</v>
      </c>
    </row>
    <row r="14" spans="1:6" x14ac:dyDescent="0.25">
      <c r="A14" s="8" t="s">
        <v>12</v>
      </c>
      <c r="B14" s="12">
        <v>6688</v>
      </c>
      <c r="C14" s="9">
        <f>IFERROR(B14/TOTAL_SALES,"")</f>
        <v>5.4449682078336552E-2</v>
      </c>
    </row>
    <row r="15" spans="1:6" x14ac:dyDescent="0.25">
      <c r="A15" s="8" t="s">
        <v>13</v>
      </c>
      <c r="B15" s="12">
        <v>2892</v>
      </c>
      <c r="C15" s="9">
        <f>IFERROR(B15/TOTAL_SALES,"")</f>
        <v>2.3544928314974477E-2</v>
      </c>
    </row>
    <row r="16" spans="1:6" ht="15.75" thickBot="1" x14ac:dyDescent="0.3">
      <c r="A16" s="15" t="s">
        <v>14</v>
      </c>
      <c r="B16" s="16">
        <f>SUM(B13:B15)</f>
        <v>44197</v>
      </c>
      <c r="C16" s="17">
        <f>IFERROR(TOTAL_PAYROLL_COSTS/TOTAL_SALES,"")</f>
        <v>0.35982544838759578</v>
      </c>
    </row>
    <row r="17" spans="1:3" ht="17.25" thickTop="1" thickBot="1" x14ac:dyDescent="0.3">
      <c r="A17" s="20" t="s">
        <v>15</v>
      </c>
      <c r="B17" s="21">
        <f>TOTAL_COST_OF_GOODS_SOLD+TOTAL_PAYROLL_COSTS</f>
        <v>83921</v>
      </c>
      <c r="C17" s="22">
        <f>IFERROR(B17/TOTAL_SALES,"")</f>
        <v>0.68323441532537099</v>
      </c>
    </row>
  </sheetData>
  <mergeCells count="2">
    <mergeCell ref="E7:E8"/>
    <mergeCell ref="F7:F8"/>
  </mergeCells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B534E-9CD6-471F-B3D5-A209BC31C958}">
  <dimension ref="A1:F17"/>
  <sheetViews>
    <sheetView zoomScale="120" zoomScaleNormal="120" workbookViewId="0"/>
  </sheetViews>
  <sheetFormatPr defaultRowHeight="15" x14ac:dyDescent="0.25"/>
  <cols>
    <col min="1" max="1" width="33.42578125" customWidth="1"/>
    <col min="2" max="2" width="14.85546875" customWidth="1"/>
    <col min="3" max="3" width="16" customWidth="1"/>
    <col min="4" max="4" width="3.7109375" customWidth="1"/>
    <col min="5" max="5" width="21.5703125" customWidth="1"/>
    <col min="6" max="6" width="26.28515625" customWidth="1"/>
  </cols>
  <sheetData>
    <row r="1" spans="1:6" ht="28.5" x14ac:dyDescent="0.45">
      <c r="A1" s="1" t="s">
        <v>0</v>
      </c>
    </row>
    <row r="2" spans="1:6" ht="15.75" x14ac:dyDescent="0.25">
      <c r="A2" s="2" t="s">
        <v>63</v>
      </c>
    </row>
    <row r="3" spans="1:6" ht="15.75" thickBot="1" x14ac:dyDescent="0.3"/>
    <row r="4" spans="1:6" ht="17.25" thickTop="1" thickBot="1" x14ac:dyDescent="0.3">
      <c r="A4" s="3" t="s">
        <v>1</v>
      </c>
      <c r="B4" s="4"/>
      <c r="C4" s="5" t="s">
        <v>2</v>
      </c>
      <c r="E4" s="6" t="s">
        <v>16</v>
      </c>
      <c r="F4" s="7">
        <v>5</v>
      </c>
    </row>
    <row r="5" spans="1:6" ht="15.75" thickTop="1" x14ac:dyDescent="0.25">
      <c r="A5" s="8" t="s">
        <v>3</v>
      </c>
      <c r="B5" s="23">
        <v>244310</v>
      </c>
      <c r="C5" s="9">
        <f>IFERROR(B5/TOTAL_SALES,"")</f>
        <v>0.81523625200213556</v>
      </c>
      <c r="E5" s="10" t="s">
        <v>17</v>
      </c>
      <c r="F5" s="11" t="s">
        <v>41</v>
      </c>
    </row>
    <row r="6" spans="1:6" ht="15" customHeight="1" x14ac:dyDescent="0.25">
      <c r="A6" s="8" t="s">
        <v>4</v>
      </c>
      <c r="B6" s="12">
        <v>55370</v>
      </c>
      <c r="C6" s="9">
        <f>IFERROR(B6/TOTAL_SALES,"")</f>
        <v>0.18476374799786438</v>
      </c>
      <c r="E6" s="13" t="s">
        <v>19</v>
      </c>
      <c r="F6" s="14" t="s">
        <v>42</v>
      </c>
    </row>
    <row r="7" spans="1:6" ht="15" customHeight="1" thickBot="1" x14ac:dyDescent="0.3">
      <c r="A7" s="15" t="s">
        <v>5</v>
      </c>
      <c r="B7" s="16">
        <f>SUM(B5:B6)</f>
        <v>299680</v>
      </c>
      <c r="C7" s="17">
        <f>IFERROR(C5+C6,"")</f>
        <v>1</v>
      </c>
      <c r="E7" s="28" t="s">
        <v>21</v>
      </c>
      <c r="F7" s="29" t="s">
        <v>43</v>
      </c>
    </row>
    <row r="8" spans="1:6" ht="15" customHeight="1" thickTop="1" x14ac:dyDescent="0.25">
      <c r="A8" s="3" t="s">
        <v>6</v>
      </c>
      <c r="B8" s="4"/>
      <c r="C8" s="4"/>
      <c r="E8" s="28"/>
      <c r="F8" s="29"/>
    </row>
    <row r="9" spans="1:6" ht="15.75" thickBot="1" x14ac:dyDescent="0.3">
      <c r="A9" s="8" t="s">
        <v>7</v>
      </c>
      <c r="B9" s="12">
        <v>72795</v>
      </c>
      <c r="C9" s="9">
        <f>IFERROR(B9/B5,"")</f>
        <v>0.29796160615611311</v>
      </c>
      <c r="E9" s="18" t="s">
        <v>23</v>
      </c>
      <c r="F9" s="19" t="s">
        <v>44</v>
      </c>
    </row>
    <row r="10" spans="1:6" ht="15.75" thickTop="1" x14ac:dyDescent="0.25">
      <c r="A10" s="8" t="s">
        <v>8</v>
      </c>
      <c r="B10" s="12">
        <v>16552</v>
      </c>
      <c r="C10" s="9">
        <f>IFERROR(B10/B6,"")</f>
        <v>0.29893444103305039</v>
      </c>
    </row>
    <row r="11" spans="1:6" ht="15.75" thickBot="1" x14ac:dyDescent="0.3">
      <c r="A11" s="15" t="s">
        <v>9</v>
      </c>
      <c r="B11" s="16">
        <f>SUM(B9:B10)</f>
        <v>89347</v>
      </c>
      <c r="C11" s="17">
        <f>IFERROR(TOTAL_COST_OF_GOODS_SOLD/TOTAL_SALES,"")</f>
        <v>0.2981413507741591</v>
      </c>
    </row>
    <row r="12" spans="1:6" ht="16.5" thickTop="1" x14ac:dyDescent="0.25">
      <c r="A12" s="3" t="s">
        <v>10</v>
      </c>
      <c r="B12" s="4"/>
      <c r="C12" s="4"/>
    </row>
    <row r="13" spans="1:6" x14ac:dyDescent="0.25">
      <c r="A13" s="8" t="s">
        <v>11</v>
      </c>
      <c r="B13" s="12">
        <v>87063</v>
      </c>
      <c r="C13" s="9">
        <f>IFERROR(B13/TOTAL_SALES,"")</f>
        <v>0.29051988788040578</v>
      </c>
    </row>
    <row r="14" spans="1:6" x14ac:dyDescent="0.25">
      <c r="A14" s="8" t="s">
        <v>12</v>
      </c>
      <c r="B14" s="12">
        <v>14673</v>
      </c>
      <c r="C14" s="9">
        <f>IFERROR(B14/TOTAL_SALES,"")</f>
        <v>4.8962226374799786E-2</v>
      </c>
    </row>
    <row r="15" spans="1:6" x14ac:dyDescent="0.25">
      <c r="A15" s="8" t="s">
        <v>13</v>
      </c>
      <c r="B15" s="12">
        <v>6052</v>
      </c>
      <c r="C15" s="9">
        <f>IFERROR(B15/TOTAL_SALES,"")</f>
        <v>2.0194874532835024E-2</v>
      </c>
    </row>
    <row r="16" spans="1:6" ht="15.75" thickBot="1" x14ac:dyDescent="0.3">
      <c r="A16" s="15" t="s">
        <v>14</v>
      </c>
      <c r="B16" s="16">
        <f>SUM(B13:B15)</f>
        <v>107788</v>
      </c>
      <c r="C16" s="17">
        <f>IFERROR(TOTAL_PAYROLL_COSTS/TOTAL_SALES,"")</f>
        <v>0.35967698878804055</v>
      </c>
    </row>
    <row r="17" spans="1:3" ht="17.25" thickTop="1" thickBot="1" x14ac:dyDescent="0.3">
      <c r="A17" s="20" t="s">
        <v>15</v>
      </c>
      <c r="B17" s="21">
        <f>TOTAL_COST_OF_GOODS_SOLD+TOTAL_PAYROLL_COSTS</f>
        <v>197135</v>
      </c>
      <c r="C17" s="22">
        <f>IFERROR(B17/TOTAL_SALES,"")</f>
        <v>0.65781833956219971</v>
      </c>
    </row>
  </sheetData>
  <mergeCells count="2">
    <mergeCell ref="E7:E8"/>
    <mergeCell ref="F7:F8"/>
  </mergeCells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1A2F1-45D9-45F1-B9FA-2B14A51F7626}">
  <dimension ref="A1:F17"/>
  <sheetViews>
    <sheetView zoomScale="120" zoomScaleNormal="120" workbookViewId="0"/>
  </sheetViews>
  <sheetFormatPr defaultRowHeight="15" x14ac:dyDescent="0.25"/>
  <cols>
    <col min="1" max="1" width="33.42578125" customWidth="1"/>
    <col min="2" max="2" width="14.85546875" customWidth="1"/>
    <col min="3" max="3" width="16" customWidth="1"/>
    <col min="4" max="4" width="3.7109375" customWidth="1"/>
    <col min="5" max="5" width="21.5703125" customWidth="1"/>
    <col min="6" max="6" width="26.28515625" customWidth="1"/>
  </cols>
  <sheetData>
    <row r="1" spans="1:6" ht="28.5" x14ac:dyDescent="0.45">
      <c r="A1" s="1" t="s">
        <v>0</v>
      </c>
    </row>
    <row r="2" spans="1:6" ht="15.75" x14ac:dyDescent="0.25">
      <c r="A2" s="2" t="s">
        <v>64</v>
      </c>
    </row>
    <row r="3" spans="1:6" ht="15.75" thickBot="1" x14ac:dyDescent="0.3"/>
    <row r="4" spans="1:6" ht="17.25" thickTop="1" thickBot="1" x14ac:dyDescent="0.3">
      <c r="A4" s="3" t="s">
        <v>1</v>
      </c>
      <c r="B4" s="4"/>
      <c r="C4" s="5" t="s">
        <v>2</v>
      </c>
      <c r="E4" s="6" t="s">
        <v>16</v>
      </c>
      <c r="F4" s="7">
        <v>5</v>
      </c>
    </row>
    <row r="5" spans="1:6" ht="15.75" thickTop="1" x14ac:dyDescent="0.25">
      <c r="A5" s="8" t="s">
        <v>3</v>
      </c>
      <c r="B5" s="23">
        <v>133119</v>
      </c>
      <c r="C5" s="9">
        <f>IFERROR(B5/TOTAL_SALES,"")</f>
        <v>0.82373070140156557</v>
      </c>
      <c r="E5" s="10" t="s">
        <v>17</v>
      </c>
      <c r="F5" s="11" t="s">
        <v>45</v>
      </c>
    </row>
    <row r="6" spans="1:6" ht="15" customHeight="1" x14ac:dyDescent="0.25">
      <c r="A6" s="8" t="s">
        <v>4</v>
      </c>
      <c r="B6" s="12">
        <v>28486</v>
      </c>
      <c r="C6" s="9">
        <f>IFERROR(B6/TOTAL_SALES,"")</f>
        <v>0.17626929859843446</v>
      </c>
      <c r="E6" s="13" t="s">
        <v>19</v>
      </c>
      <c r="F6" s="14" t="s">
        <v>46</v>
      </c>
    </row>
    <row r="7" spans="1:6" ht="15" customHeight="1" thickBot="1" x14ac:dyDescent="0.3">
      <c r="A7" s="15" t="s">
        <v>5</v>
      </c>
      <c r="B7" s="16">
        <f>SUM(B5:B6)</f>
        <v>161605</v>
      </c>
      <c r="C7" s="17">
        <f>IFERROR(C5+C6,"")</f>
        <v>1</v>
      </c>
      <c r="E7" s="28" t="s">
        <v>21</v>
      </c>
      <c r="F7" s="29" t="s">
        <v>47</v>
      </c>
    </row>
    <row r="8" spans="1:6" ht="15" customHeight="1" thickTop="1" x14ac:dyDescent="0.25">
      <c r="A8" s="3" t="s">
        <v>6</v>
      </c>
      <c r="B8" s="4"/>
      <c r="C8" s="4"/>
      <c r="E8" s="28"/>
      <c r="F8" s="29"/>
    </row>
    <row r="9" spans="1:6" ht="15.75" thickBot="1" x14ac:dyDescent="0.3">
      <c r="A9" s="8" t="s">
        <v>7</v>
      </c>
      <c r="B9" s="12">
        <v>42720</v>
      </c>
      <c r="C9" s="9">
        <f>IFERROR(B9/B5,"")</f>
        <v>0.32091587226466545</v>
      </c>
      <c r="E9" s="18" t="s">
        <v>23</v>
      </c>
      <c r="F9" s="19" t="s">
        <v>48</v>
      </c>
    </row>
    <row r="10" spans="1:6" ht="15.75" thickTop="1" x14ac:dyDescent="0.25">
      <c r="A10" s="8" t="s">
        <v>8</v>
      </c>
      <c r="B10" s="12">
        <v>7624</v>
      </c>
      <c r="C10" s="9">
        <f>IFERROR(B10/B6,"")</f>
        <v>0.26764024433054834</v>
      </c>
    </row>
    <row r="11" spans="1:6" ht="15.75" thickBot="1" x14ac:dyDescent="0.3">
      <c r="A11" s="15" t="s">
        <v>9</v>
      </c>
      <c r="B11" s="16">
        <f>SUM(B9:B10)</f>
        <v>50344</v>
      </c>
      <c r="C11" s="17">
        <f>IFERROR(TOTAL_COST_OF_GOODS_SOLD/TOTAL_SALES,"")</f>
        <v>0.31152501469632748</v>
      </c>
    </row>
    <row r="12" spans="1:6" ht="16.5" thickTop="1" x14ac:dyDescent="0.25">
      <c r="A12" s="3" t="s">
        <v>10</v>
      </c>
      <c r="B12" s="4"/>
      <c r="C12" s="4"/>
    </row>
    <row r="13" spans="1:6" x14ac:dyDescent="0.25">
      <c r="A13" s="8" t="s">
        <v>11</v>
      </c>
      <c r="B13" s="12">
        <v>45438</v>
      </c>
      <c r="C13" s="9">
        <f>IFERROR(B13/TOTAL_SALES,"")</f>
        <v>0.28116704309891399</v>
      </c>
    </row>
    <row r="14" spans="1:6" x14ac:dyDescent="0.25">
      <c r="A14" s="8" t="s">
        <v>12</v>
      </c>
      <c r="B14" s="12">
        <v>10417</v>
      </c>
      <c r="C14" s="9">
        <f>IFERROR(B14/TOTAL_SALES,"")</f>
        <v>6.4459639243835271E-2</v>
      </c>
    </row>
    <row r="15" spans="1:6" x14ac:dyDescent="0.25">
      <c r="A15" s="8" t="s">
        <v>13</v>
      </c>
      <c r="B15" s="12">
        <v>5349</v>
      </c>
      <c r="C15" s="9">
        <f>IFERROR(B15/TOTAL_SALES,"")</f>
        <v>3.3099223415117104E-2</v>
      </c>
    </row>
    <row r="16" spans="1:6" ht="15.75" thickBot="1" x14ac:dyDescent="0.3">
      <c r="A16" s="15" t="s">
        <v>14</v>
      </c>
      <c r="B16" s="16">
        <f>SUM(B13:B15)</f>
        <v>61204</v>
      </c>
      <c r="C16" s="17">
        <f>IFERROR(TOTAL_PAYROLL_COSTS/TOTAL_SALES,"")</f>
        <v>0.37872590575786641</v>
      </c>
    </row>
    <row r="17" spans="1:3" ht="17.25" thickTop="1" thickBot="1" x14ac:dyDescent="0.3">
      <c r="A17" s="20" t="s">
        <v>15</v>
      </c>
      <c r="B17" s="21">
        <f>TOTAL_COST_OF_GOODS_SOLD+TOTAL_PAYROLL_COSTS</f>
        <v>111548</v>
      </c>
      <c r="C17" s="22">
        <f>IFERROR(B17/TOTAL_SALES,"")</f>
        <v>0.69025092045419389</v>
      </c>
    </row>
  </sheetData>
  <mergeCells count="2">
    <mergeCell ref="E7:E8"/>
    <mergeCell ref="F7:F8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24</vt:i4>
      </vt:variant>
    </vt:vector>
  </HeadingPairs>
  <TitlesOfParts>
    <vt:vector size="34" baseType="lpstr">
      <vt:lpstr>Documentation</vt:lpstr>
      <vt:lpstr>Region Report</vt:lpstr>
      <vt:lpstr>Grill5-01</vt:lpstr>
      <vt:lpstr>Grill5-02</vt:lpstr>
      <vt:lpstr>Grill5-03</vt:lpstr>
      <vt:lpstr>Grill5-04</vt:lpstr>
      <vt:lpstr>Grill5-05</vt:lpstr>
      <vt:lpstr>Grill5-06</vt:lpstr>
      <vt:lpstr>Grill5-07</vt:lpstr>
      <vt:lpstr>Grill5-08</vt:lpstr>
      <vt:lpstr>'Grill5-01'!TOTAL_COST_OF_GOODS_SOLD</vt:lpstr>
      <vt:lpstr>'Grill5-02'!TOTAL_COST_OF_GOODS_SOLD</vt:lpstr>
      <vt:lpstr>'Grill5-03'!TOTAL_COST_OF_GOODS_SOLD</vt:lpstr>
      <vt:lpstr>'Grill5-04'!TOTAL_COST_OF_GOODS_SOLD</vt:lpstr>
      <vt:lpstr>'Grill5-05'!TOTAL_COST_OF_GOODS_SOLD</vt:lpstr>
      <vt:lpstr>'Grill5-06'!TOTAL_COST_OF_GOODS_SOLD</vt:lpstr>
      <vt:lpstr>'Grill5-07'!TOTAL_COST_OF_GOODS_SOLD</vt:lpstr>
      <vt:lpstr>'Grill5-08'!TOTAL_COST_OF_GOODS_SOLD</vt:lpstr>
      <vt:lpstr>'Grill5-01'!TOTAL_PAYROLL_COSTS</vt:lpstr>
      <vt:lpstr>'Grill5-02'!TOTAL_PAYROLL_COSTS</vt:lpstr>
      <vt:lpstr>'Grill5-03'!TOTAL_PAYROLL_COSTS</vt:lpstr>
      <vt:lpstr>'Grill5-04'!TOTAL_PAYROLL_COSTS</vt:lpstr>
      <vt:lpstr>'Grill5-05'!TOTAL_PAYROLL_COSTS</vt:lpstr>
      <vt:lpstr>'Grill5-06'!TOTAL_PAYROLL_COSTS</vt:lpstr>
      <vt:lpstr>'Grill5-07'!TOTAL_PAYROLL_COSTS</vt:lpstr>
      <vt:lpstr>'Grill5-08'!TOTAL_PAYROLL_COSTS</vt:lpstr>
      <vt:lpstr>'Grill5-01'!TOTAL_SALES</vt:lpstr>
      <vt:lpstr>'Grill5-02'!TOTAL_SALES</vt:lpstr>
      <vt:lpstr>'Grill5-03'!TOTAL_SALES</vt:lpstr>
      <vt:lpstr>'Grill5-04'!TOTAL_SALES</vt:lpstr>
      <vt:lpstr>'Grill5-05'!TOTAL_SALES</vt:lpstr>
      <vt:lpstr>'Grill5-06'!TOTAL_SALES</vt:lpstr>
      <vt:lpstr>'Grill5-07'!TOTAL_SALES</vt:lpstr>
      <vt:lpstr>'Grill5-08'!TOTAL_SALES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Module 5, Review Assignment</dc:title>
  <dc:creator>Your Name</dc:creator>
  <cp:lastModifiedBy>Your Name</cp:lastModifiedBy>
  <dcterms:created xsi:type="dcterms:W3CDTF">2018-09-22T20:29:42Z</dcterms:created>
  <dcterms:modified xsi:type="dcterms:W3CDTF">2018-12-26T21:08:23Z</dcterms:modified>
</cp:coreProperties>
</file>