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akash\Documents\teaching\Teaching\COMP1631\Week6\"/>
    </mc:Choice>
  </mc:AlternateContent>
  <xr:revisionPtr revIDLastSave="0" documentId="13_ncr:1_{29F430D8-9CC6-49D0-8ECC-28650E7E7C12}" xr6:coauthVersionLast="47" xr6:coauthVersionMax="47" xr10:uidLastSave="{00000000-0000-0000-0000-000000000000}"/>
  <bookViews>
    <workbookView xWindow="-120" yWindow="-120" windowWidth="29040" windowHeight="15840" activeTab="3" xr2:uid="{00000000-000D-0000-FFFF-FFFF00000000}"/>
  </bookViews>
  <sheets>
    <sheet name="Documentation" sheetId="6" r:id="rId1"/>
    <sheet name="Student Representatives" sheetId="25" r:id="rId2"/>
    <sheet name="Academic Groups" sheetId="28" r:id="rId3"/>
    <sheet name="Academic PivotTable" sheetId="32" r:id="rId4"/>
  </sheets>
  <definedNames>
    <definedName name="AAA">#REF!</definedName>
    <definedName name="Online">#REF!</definedName>
    <definedName name="Other_referrals">#REF!</definedName>
    <definedName name="Q1_Sales">#REF!</definedName>
    <definedName name="Q2_Sales">#REF!</definedName>
    <definedName name="Q3_Sales">#REF!</definedName>
    <definedName name="Q4_Sales">#REF!</definedName>
    <definedName name="Totals_2020">#REF!</definedName>
    <definedName name="Totals_2021">#REF!</definedName>
    <definedName name="Walkup">#REF!</definedName>
  </definedNames>
  <calcPr calcId="191029"/>
  <pivotCaches>
    <pivotCache cacheId="8"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 i="28" l="1"/>
  <c r="A14" i="28"/>
  <c r="J2" i="25"/>
  <c r="J3" i="25"/>
  <c r="J4" i="25"/>
  <c r="J5" i="25"/>
  <c r="J6" i="25"/>
  <c r="J7" i="25"/>
  <c r="J8" i="25"/>
  <c r="J9" i="25"/>
  <c r="J10" i="25"/>
  <c r="J11" i="25"/>
  <c r="J12" i="25"/>
  <c r="J13" i="25"/>
  <c r="J14" i="25"/>
  <c r="J15" i="25"/>
  <c r="J16" i="25"/>
  <c r="J17" i="25"/>
  <c r="J18" i="25"/>
  <c r="J19" i="25"/>
  <c r="J20" i="25"/>
  <c r="J21" i="25"/>
  <c r="J22" i="25"/>
  <c r="J23" i="25"/>
  <c r="J24" i="25"/>
  <c r="J25" i="25"/>
  <c r="J26" i="25"/>
  <c r="J27" i="25"/>
  <c r="J28" i="25"/>
  <c r="J29" i="25"/>
  <c r="J30" i="25"/>
  <c r="J31" i="25"/>
  <c r="E2" i="25"/>
  <c r="E3" i="25"/>
  <c r="E4" i="25"/>
  <c r="E5" i="25"/>
  <c r="E6" i="25"/>
  <c r="E7" i="25"/>
  <c r="E8" i="25"/>
  <c r="E9" i="25"/>
  <c r="E10" i="25"/>
  <c r="E11" i="25"/>
  <c r="E12" i="25"/>
  <c r="E13" i="25"/>
  <c r="E14" i="25"/>
  <c r="E15" i="25"/>
  <c r="E16" i="25"/>
  <c r="E17" i="25"/>
  <c r="E18" i="25"/>
  <c r="E19" i="25"/>
  <c r="E20" i="25"/>
  <c r="E21" i="25"/>
  <c r="E22" i="25"/>
  <c r="E23" i="25"/>
  <c r="E24" i="25"/>
  <c r="E25" i="25"/>
  <c r="E26" i="25"/>
  <c r="E27" i="25"/>
  <c r="E28" i="25"/>
  <c r="E29" i="25"/>
  <c r="E30" i="25"/>
  <c r="E31" i="25"/>
  <c r="M3" i="25" l="1"/>
</calcChain>
</file>

<file path=xl/sharedStrings.xml><?xml version="1.0" encoding="utf-8"?>
<sst xmlns="http://schemas.openxmlformats.org/spreadsheetml/2006/main" count="265" uniqueCount="133">
  <si>
    <t>Note: Do not edit this sheet. If your name does not appear in cell B6, please download a new copy of the file from the SAM website.</t>
  </si>
  <si>
    <t>Author:</t>
  </si>
  <si>
    <t>Service</t>
  </si>
  <si>
    <t>2021</t>
  </si>
  <si>
    <t>2022</t>
  </si>
  <si>
    <t>2023</t>
  </si>
  <si>
    <t>Valerian State College</t>
  </si>
  <si>
    <t>Name</t>
  </si>
  <si>
    <t>Age</t>
  </si>
  <si>
    <t>Class</t>
  </si>
  <si>
    <t>Grad Student</t>
  </si>
  <si>
    <t>Group Name</t>
  </si>
  <si>
    <t>Type</t>
  </si>
  <si>
    <t>Shannon	Garner</t>
  </si>
  <si>
    <t>Kay 	Colbert</t>
  </si>
  <si>
    <t>Brandon 	Miles</t>
  </si>
  <si>
    <t>Michael 	Alvarez</t>
  </si>
  <si>
    <t>Ida 	Smith</t>
  </si>
  <si>
    <t>Betty 	Garza</t>
  </si>
  <si>
    <t>Leroy 	Pirkle</t>
  </si>
  <si>
    <t>Warren 	Stewart</t>
  </si>
  <si>
    <t>Stacy 	Wiggins</t>
  </si>
  <si>
    <t>Billy 	Herald</t>
  </si>
  <si>
    <t>Margaret 	Cruz</t>
  </si>
  <si>
    <t>Chester 	Keese</t>
  </si>
  <si>
    <t>Claudette 	Littell</t>
  </si>
  <si>
    <t>Florence 	Miller</t>
  </si>
  <si>
    <t>Kimberly 	Gerace</t>
  </si>
  <si>
    <t>Roman 	Goble</t>
  </si>
  <si>
    <t>Jocelyn 	Allen</t>
  </si>
  <si>
    <t>Ron 	Morse</t>
  </si>
  <si>
    <t>Roberta 	Ervin</t>
  </si>
  <si>
    <t>James 	Rusnak</t>
  </si>
  <si>
    <t>Suzanne 	Lawrence</t>
  </si>
  <si>
    <t>Emory 	Little</t>
  </si>
  <si>
    <t>Floretta 	Cauthen</t>
  </si>
  <si>
    <t>Beverly 	Berry</t>
  </si>
  <si>
    <t>Stephanie 	Papa</t>
  </si>
  <si>
    <t>Wallace 	Rivera</t>
  </si>
  <si>
    <t>Larry 	Russell</t>
  </si>
  <si>
    <t>Aaron 	Sifford</t>
  </si>
  <si>
    <t>Michael 	Crozier</t>
  </si>
  <si>
    <t>Laura L	i</t>
  </si>
  <si>
    <t>Yes</t>
  </si>
  <si>
    <t>No</t>
  </si>
  <si>
    <t>Qualified Driver</t>
  </si>
  <si>
    <t>Base Rate</t>
  </si>
  <si>
    <t>Student ID</t>
  </si>
  <si>
    <t>Student Name</t>
  </si>
  <si>
    <t>Postsecondary Years</t>
  </si>
  <si>
    <t>G62918</t>
  </si>
  <si>
    <t>P49234</t>
  </si>
  <si>
    <t>W99035</t>
  </si>
  <si>
    <t>V42056</t>
  </si>
  <si>
    <t>T59828</t>
  </si>
  <si>
    <t>F72412</t>
  </si>
  <si>
    <t>W20999</t>
  </si>
  <si>
    <t>Q18870</t>
  </si>
  <si>
    <t>W75774</t>
  </si>
  <si>
    <t>N25220</t>
  </si>
  <si>
    <t>O94361</t>
  </si>
  <si>
    <t>G87578</t>
  </si>
  <si>
    <t>B68170</t>
  </si>
  <si>
    <t>M89375</t>
  </si>
  <si>
    <t>S63900</t>
  </si>
  <si>
    <t>Y96036</t>
  </si>
  <si>
    <t>C82505</t>
  </si>
  <si>
    <t>Y75358</t>
  </si>
  <si>
    <t>J60811</t>
  </si>
  <si>
    <t>Q56783</t>
  </si>
  <si>
    <t>Q75281</t>
  </si>
  <si>
    <t>V73596</t>
  </si>
  <si>
    <t>L86947</t>
  </si>
  <si>
    <t>W90960</t>
  </si>
  <si>
    <t>P40886</t>
  </si>
  <si>
    <t>U88627</t>
  </si>
  <si>
    <t>Y88831</t>
  </si>
  <si>
    <t>P83373</t>
  </si>
  <si>
    <t>B53454</t>
  </si>
  <si>
    <t>A60088</t>
  </si>
  <si>
    <t>Post-Secondary Years</t>
  </si>
  <si>
    <t>Finance Certified</t>
  </si>
  <si>
    <t>Elected</t>
  </si>
  <si>
    <t>Astronomy Society</t>
  </si>
  <si>
    <t>Accounting and Finance Forum</t>
  </si>
  <si>
    <t>Communication Studies Club</t>
  </si>
  <si>
    <t>Computing Club</t>
  </si>
  <si>
    <t>Investigative Forensics Club</t>
  </si>
  <si>
    <t>Environmental Management Club</t>
  </si>
  <si>
    <t>History Club</t>
  </si>
  <si>
    <t>Humanities and English Club</t>
  </si>
  <si>
    <t>Nursing Club</t>
  </si>
  <si>
    <t>Psychology Association for Students</t>
  </si>
  <si>
    <t>Academic</t>
  </si>
  <si>
    <t>Activities</t>
  </si>
  <si>
    <t>Professional</t>
  </si>
  <si>
    <t>Field</t>
  </si>
  <si>
    <t>Office</t>
  </si>
  <si>
    <t>None</t>
  </si>
  <si>
    <t>Private</t>
  </si>
  <si>
    <t>Public</t>
  </si>
  <si>
    <t>Largest Academic Club, 2023:</t>
  </si>
  <si>
    <t>2023 membership in large groups:</t>
  </si>
  <si>
    <r>
      <rPr>
        <b/>
        <sz val="10"/>
        <color theme="0"/>
        <rFont val="Century Gothic"/>
        <family val="2"/>
      </rPr>
      <t>New Perspectives Excel 2019</t>
    </r>
    <r>
      <rPr>
        <sz val="10"/>
        <color theme="0"/>
        <rFont val="Century Gothic"/>
        <family val="2"/>
      </rPr>
      <t xml:space="preserve"> | Module 7: SAM Project 1a</t>
    </r>
  </si>
  <si>
    <t>SUMMARIZING YOUR DATA WITH PIVOTTABLES</t>
  </si>
  <si>
    <t>Instructions:</t>
  </si>
  <si>
    <t>Enter your first and last name is displayed in cell B6 of the Documentation sheet</t>
  </si>
  <si>
    <r>
      <t xml:space="preserve">Save the file as </t>
    </r>
    <r>
      <rPr>
        <b/>
        <sz val="12"/>
        <color theme="1"/>
        <rFont val="Century Gothic"/>
        <family val="2"/>
      </rPr>
      <t>Module_7_apply_2.xlsx</t>
    </r>
  </si>
  <si>
    <t>Lael Masterson works in the Student Activities Office at Valerian State College in Illinois. Lael has started compiling information on students who are interested in helping run student organizations at Valerian State, and she needs your help completing the workbook.</t>
  </si>
  <si>
    <r>
      <t xml:space="preserve">Switch to the </t>
    </r>
    <r>
      <rPr>
        <i/>
        <sz val="12"/>
        <color theme="1"/>
        <rFont val="Century Gothic"/>
        <family val="2"/>
      </rPr>
      <t>Student Representatives</t>
    </r>
    <r>
      <rPr>
        <sz val="12"/>
        <color theme="1"/>
        <rFont val="Century Gothic"/>
        <family val="2"/>
      </rPr>
      <t xml:space="preserve"> worksheet</t>
    </r>
  </si>
  <si>
    <t>Instructions</t>
  </si>
  <si>
    <t>Use a structured reference to look up the value in the Post-Secondary Years column</t>
  </si>
  <si>
    <t>Retrieve the base rate in the table showing the base rate by post-secondary years</t>
  </si>
  <si>
    <t>Fill the function to the rest of the column, if necessary</t>
  </si>
  <si>
    <t xml:space="preserve">Student organizations sometimes require transportation for off-campus activities, and school policy requires students to be over 23 years old to serve as transport. Lael wants to determine how many of the active students will be eligible to transport other group members. </t>
  </si>
  <si>
    <r>
      <t xml:space="preserve">Enter a function and structured references to determine if the first student is a qualified driver. Display </t>
    </r>
    <r>
      <rPr>
        <b/>
        <sz val="12"/>
        <color theme="1"/>
        <rFont val="Century Gothic"/>
        <family val="2"/>
      </rPr>
      <t>Yes</t>
    </r>
    <r>
      <rPr>
        <sz val="12"/>
        <color theme="1"/>
        <rFont val="Century Gothic"/>
        <family val="2"/>
      </rPr>
      <t xml:space="preserve"> if the student is older than 23; if not, display </t>
    </r>
    <r>
      <rPr>
        <b/>
        <sz val="12"/>
        <color theme="1"/>
        <rFont val="Century Gothic"/>
        <family val="2"/>
      </rPr>
      <t>No</t>
    </r>
    <r>
      <rPr>
        <sz val="12"/>
        <color theme="1"/>
        <rFont val="Century Gothic"/>
        <family val="2"/>
      </rPr>
      <t>.</t>
    </r>
  </si>
  <si>
    <r>
      <t xml:space="preserve">Switch to the </t>
    </r>
    <r>
      <rPr>
        <i/>
        <sz val="12"/>
        <color theme="1"/>
        <rFont val="Century Gothic"/>
        <family val="2"/>
      </rPr>
      <t>Academic Groups</t>
    </r>
    <r>
      <rPr>
        <sz val="12"/>
        <color theme="1"/>
        <rFont val="Century Gothic"/>
        <family val="2"/>
      </rPr>
      <t xml:space="preserve"> worksheet</t>
    </r>
  </si>
  <si>
    <t>Below the cell labeled "Largest Academic Club, 2023:", use a function and structured references to display the first value of the AcademicGroups table</t>
  </si>
  <si>
    <t>Below the cell labeled "2023 memberships in large groups:", use a function and structured references to display the total membership in 2023 for groups with at least 40 members</t>
  </si>
  <si>
    <r>
      <t xml:space="preserve">Switch to the </t>
    </r>
    <r>
      <rPr>
        <i/>
        <sz val="12"/>
        <color theme="1"/>
        <rFont val="Century Gothic"/>
        <family val="2"/>
      </rPr>
      <t>Academic PivotTable</t>
    </r>
    <r>
      <rPr>
        <sz val="12"/>
        <color theme="1"/>
        <rFont val="Century Gothic"/>
        <family val="2"/>
      </rPr>
      <t xml:space="preserve"> worksheet</t>
    </r>
  </si>
  <si>
    <t>create a PivotTable in the first cell based on the AcademicGroups table</t>
  </si>
  <si>
    <r>
      <rPr>
        <sz val="10"/>
        <color rgb="FF4B4B4B"/>
        <rFont val="Verdana"/>
        <family val="2"/>
      </rPr>
      <t xml:space="preserve">Change the PivotTable name to: </t>
    </r>
    <r>
      <rPr>
        <b/>
        <sz val="10"/>
        <color rgb="FF4B4B4B"/>
        <rFont val="Verdana"/>
        <family val="2"/>
      </rPr>
      <t>AcademicPivotTable</t>
    </r>
  </si>
  <si>
    <r>
      <rPr>
        <sz val="7"/>
        <color rgb="FF0070C0"/>
        <rFont val="Times New Roman"/>
        <family val="1"/>
      </rPr>
      <t xml:space="preserve"> </t>
    </r>
    <r>
      <rPr>
        <sz val="10"/>
        <color rgb="FF4B4B4B"/>
        <rFont val="Verdana"/>
        <family val="2"/>
      </rPr>
      <t xml:space="preserve">Add rows for Activities and Group Name (in that order). </t>
    </r>
  </si>
  <si>
    <t>Add values for 2021, 2022, and 2023 (in that order).</t>
  </si>
  <si>
    <r>
      <rPr>
        <sz val="7"/>
        <color rgb="FF0070C0"/>
        <rFont val="Times New Roman"/>
        <family val="1"/>
      </rPr>
      <t xml:space="preserve"> </t>
    </r>
    <r>
      <rPr>
        <sz val="10"/>
        <color rgb="FF4B4B4B"/>
        <rFont val="Verdana"/>
        <family val="2"/>
      </rPr>
      <t>Display all subtotals at the top of each group.</t>
    </r>
  </si>
  <si>
    <t>Display the report layout in Outline Form.</t>
  </si>
  <si>
    <r>
      <rPr>
        <sz val="7"/>
        <color rgb="FF0070C0"/>
        <rFont val="Times New Roman"/>
        <family val="1"/>
      </rPr>
      <t xml:space="preserve"> </t>
    </r>
    <r>
      <rPr>
        <sz val="10"/>
        <color rgb="FF4B4B4B"/>
        <rFont val="Verdana"/>
        <family val="2"/>
      </rPr>
      <t xml:space="preserve">Display the appropriate field with the name </t>
    </r>
    <r>
      <rPr>
        <b/>
        <sz val="10"/>
        <color rgb="FF4B4B4B"/>
        <rFont val="Verdana"/>
        <family val="2"/>
      </rPr>
      <t>2021 Membership</t>
    </r>
    <r>
      <rPr>
        <sz val="10"/>
        <color rgb="FF4B4B4B"/>
        <rFont val="Verdana"/>
        <family val="2"/>
      </rPr>
      <t xml:space="preserve"> as a number with zero decimal places.</t>
    </r>
  </si>
  <si>
    <r>
      <rPr>
        <sz val="7"/>
        <color rgb="FF0070C0"/>
        <rFont val="Times New Roman"/>
        <family val="1"/>
      </rPr>
      <t xml:space="preserve"> </t>
    </r>
    <r>
      <rPr>
        <sz val="10"/>
        <color rgb="FF4B4B4B"/>
        <rFont val="Verdana"/>
        <family val="2"/>
      </rPr>
      <t xml:space="preserve">Display the appropriate field with the name </t>
    </r>
    <r>
      <rPr>
        <b/>
        <sz val="10"/>
        <color rgb="FF4B4B4B"/>
        <rFont val="Verdana"/>
        <family val="2"/>
      </rPr>
      <t>2022 Membership</t>
    </r>
    <r>
      <rPr>
        <sz val="10"/>
        <color rgb="FF4B4B4B"/>
        <rFont val="Verdana"/>
        <family val="2"/>
      </rPr>
      <t xml:space="preserve"> as a number with zero decimal places.</t>
    </r>
  </si>
  <si>
    <r>
      <rPr>
        <sz val="10"/>
        <color rgb="FF4B4B4B"/>
        <rFont val="Verdana"/>
        <family val="2"/>
      </rPr>
      <t xml:space="preserve">Display the appropriate field with the name </t>
    </r>
    <r>
      <rPr>
        <b/>
        <sz val="10"/>
        <color rgb="FF4B4B4B"/>
        <rFont val="Verdana"/>
        <family val="2"/>
      </rPr>
      <t>2023 Membership</t>
    </r>
    <r>
      <rPr>
        <sz val="10"/>
        <color rgb="FF4B4B4B"/>
        <rFont val="Verdana"/>
        <family val="2"/>
      </rPr>
      <t xml:space="preserve"> as a number with zero decimal places.</t>
    </r>
  </si>
  <si>
    <t>Grand Total</t>
  </si>
  <si>
    <t>Sum of 2021</t>
  </si>
  <si>
    <t>Sum of 2022</t>
  </si>
  <si>
    <t>Sum of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</si>
</sst>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0"/>
      <name val="Arial"/>
      <family val="2"/>
    </font>
    <font>
      <i/>
      <sz val="10"/>
      <name val="Century Gothic"/>
      <family val="2"/>
    </font>
    <font>
      <sz val="10"/>
      <name val="Century Gothic"/>
      <family val="2"/>
    </font>
    <font>
      <i/>
      <sz val="10"/>
      <color rgb="FFCC6600"/>
      <name val="Century Gothic"/>
      <family val="2"/>
    </font>
    <font>
      <sz val="11"/>
      <color rgb="FF000000"/>
      <name val="Century Gothic"/>
      <family val="2"/>
    </font>
    <font>
      <sz val="28"/>
      <color rgb="FF0070C0"/>
      <name val="Century Gothic"/>
      <family val="2"/>
    </font>
    <font>
      <sz val="10"/>
      <color rgb="FF0070C0"/>
      <name val="Century Gothic"/>
      <family val="2"/>
    </font>
    <font>
      <sz val="11"/>
      <color rgb="FF4B4C4C"/>
      <name val="Century Gothic"/>
      <family val="2"/>
    </font>
    <font>
      <sz val="10"/>
      <color theme="0"/>
      <name val="Century Gothic"/>
      <family val="2"/>
    </font>
    <font>
      <b/>
      <sz val="10"/>
      <color theme="0"/>
      <name val="Century Gothic"/>
      <family val="2"/>
    </font>
    <font>
      <sz val="11"/>
      <color theme="1"/>
      <name val="Calibri"/>
      <family val="2"/>
      <scheme val="minor"/>
    </font>
    <font>
      <b/>
      <sz val="11"/>
      <color theme="0"/>
      <name val="Calibri"/>
      <family val="2"/>
      <scheme val="minor"/>
    </font>
    <font>
      <sz val="11"/>
      <color theme="0"/>
      <name val="Calibri"/>
      <family val="2"/>
      <scheme val="minor"/>
    </font>
    <font>
      <b/>
      <sz val="11"/>
      <color theme="8" tint="-0.499984740745262"/>
      <name val="Calibri"/>
      <family val="2"/>
      <scheme val="minor"/>
    </font>
    <font>
      <b/>
      <sz val="11"/>
      <color theme="1"/>
      <name val="Calibri"/>
      <family val="2"/>
      <scheme val="minor"/>
    </font>
    <font>
      <b/>
      <sz val="10"/>
      <name val="Arial"/>
      <family val="2"/>
    </font>
    <font>
      <sz val="12"/>
      <color theme="1"/>
      <name val="Century Gothic"/>
      <family val="2"/>
    </font>
    <font>
      <b/>
      <sz val="12"/>
      <color theme="1"/>
      <name val="Century Gothic"/>
      <family val="2"/>
    </font>
    <font>
      <i/>
      <sz val="12"/>
      <color theme="1"/>
      <name val="Century Gothic"/>
      <family val="2"/>
    </font>
    <font>
      <sz val="10"/>
      <color rgb="FF4B4B4B"/>
      <name val="Verdana"/>
      <family val="2"/>
    </font>
    <font>
      <sz val="7"/>
      <color rgb="FF0070C0"/>
      <name val="Times New Roman"/>
      <family val="1"/>
    </font>
    <font>
      <b/>
      <sz val="10"/>
      <color rgb="FF4B4B4B"/>
      <name val="Verdana"/>
      <family val="2"/>
    </font>
    <font>
      <sz val="10"/>
      <color rgb="FF0070C0"/>
      <name val="Verdana"/>
      <family val="1"/>
    </font>
  </fonts>
  <fills count="8">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rgb="FFE34601"/>
        <bgColor indexed="64"/>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s>
  <borders count="8">
    <border>
      <left/>
      <right/>
      <top/>
      <bottom/>
      <diagonal/>
    </border>
    <border>
      <left/>
      <right style="thick">
        <color rgb="FF93A5B2"/>
      </right>
      <top/>
      <bottom/>
      <diagonal/>
    </border>
    <border>
      <left/>
      <right/>
      <top/>
      <bottom style="thin">
        <color rgb="FF93A5B2"/>
      </bottom>
      <diagonal/>
    </border>
    <border>
      <left/>
      <right/>
      <top/>
      <bottom style="thick">
        <color rgb="FF93A5B2"/>
      </bottom>
      <diagonal/>
    </border>
    <border>
      <left/>
      <right style="thick">
        <color rgb="FF93A5B2"/>
      </right>
      <top/>
      <bottom style="thick">
        <color rgb="FF93A5B2"/>
      </bottom>
      <diagonal/>
    </border>
    <border>
      <left/>
      <right style="thick">
        <color rgb="FF93A5B2"/>
      </right>
      <top/>
      <bottom style="thin">
        <color rgb="FFE34601"/>
      </bottom>
      <diagonal/>
    </border>
    <border>
      <left/>
      <right/>
      <top/>
      <bottom style="thin">
        <color rgb="FFE34601"/>
      </bottom>
      <diagonal/>
    </border>
    <border>
      <left style="thin">
        <color theme="0"/>
      </left>
      <right style="thin">
        <color theme="0"/>
      </right>
      <top style="thin">
        <color theme="0"/>
      </top>
      <bottom style="thin">
        <color theme="0"/>
      </bottom>
      <diagonal/>
    </border>
  </borders>
  <cellStyleXfs count="9">
    <xf numFmtId="0" fontId="0" fillId="0" borderId="0"/>
    <xf numFmtId="0" fontId="1" fillId="0" borderId="0"/>
    <xf numFmtId="0" fontId="5" fillId="2" borderId="0">
      <alignment vertical="top" wrapText="1"/>
    </xf>
    <xf numFmtId="0" fontId="6" fillId="2" borderId="0">
      <alignment vertical="top" wrapText="1"/>
    </xf>
    <xf numFmtId="0" fontId="5" fillId="2" borderId="0">
      <alignment vertical="top" wrapText="1"/>
    </xf>
    <xf numFmtId="0" fontId="1" fillId="0" borderId="0"/>
    <xf numFmtId="0" fontId="13"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cellStyleXfs>
  <cellXfs count="36">
    <xf numFmtId="0" fontId="0" fillId="0" borderId="0" xfId="0"/>
    <xf numFmtId="0" fontId="3" fillId="2" borderId="0" xfId="5" applyFont="1" applyFill="1" applyBorder="1" applyAlignment="1">
      <alignment horizontal="left"/>
    </xf>
    <xf numFmtId="0" fontId="3" fillId="2" borderId="1" xfId="5" applyFont="1" applyFill="1" applyBorder="1" applyAlignment="1">
      <alignment horizontal="left"/>
    </xf>
    <xf numFmtId="0" fontId="1" fillId="0" borderId="0" xfId="5" applyFill="1"/>
    <xf numFmtId="0" fontId="1" fillId="0" borderId="0" xfId="5" applyFill="1" applyAlignment="1">
      <alignment wrapText="1"/>
    </xf>
    <xf numFmtId="0" fontId="7" fillId="2" borderId="1" xfId="5" applyFont="1" applyFill="1" applyBorder="1" applyAlignment="1">
      <alignment horizontal="left" wrapText="1"/>
    </xf>
    <xf numFmtId="0" fontId="3" fillId="2" borderId="0" xfId="5" applyFont="1" applyFill="1" applyBorder="1" applyAlignment="1">
      <alignment horizontal="right"/>
    </xf>
    <xf numFmtId="0" fontId="4" fillId="3" borderId="2" xfId="5" applyFont="1" applyFill="1" applyBorder="1" applyAlignment="1">
      <alignment horizontal="left"/>
    </xf>
    <xf numFmtId="0" fontId="8" fillId="2" borderId="0" xfId="2" applyFont="1" applyBorder="1" applyAlignment="1">
      <alignment horizontal="left" vertical="top" wrapText="1"/>
    </xf>
    <xf numFmtId="0" fontId="6" fillId="2" borderId="0" xfId="3" applyBorder="1" applyAlignment="1">
      <alignment horizontal="left" vertical="top" wrapText="1"/>
    </xf>
    <xf numFmtId="0" fontId="3" fillId="0" borderId="0" xfId="5" applyFont="1" applyFill="1" applyBorder="1" applyAlignment="1">
      <alignment vertical="center"/>
    </xf>
    <xf numFmtId="0" fontId="3" fillId="4" borderId="5" xfId="5" applyFont="1" applyFill="1" applyBorder="1" applyAlignment="1">
      <alignment horizontal="left"/>
    </xf>
    <xf numFmtId="0" fontId="9" fillId="4" borderId="6" xfId="5" applyFont="1" applyFill="1" applyBorder="1" applyAlignment="1">
      <alignment vertical="center"/>
    </xf>
    <xf numFmtId="2" fontId="0" fillId="0" borderId="0" xfId="0" applyNumberFormat="1"/>
    <xf numFmtId="0" fontId="11" fillId="7" borderId="7" xfId="8" applyBorder="1"/>
    <xf numFmtId="0" fontId="11" fillId="6" borderId="7" xfId="7" applyBorder="1"/>
    <xf numFmtId="0" fontId="12" fillId="5" borderId="7" xfId="6" applyFont="1" applyBorder="1"/>
    <xf numFmtId="0" fontId="0" fillId="0" borderId="0" xfId="0" applyAlignment="1">
      <alignment horizontal="left"/>
    </xf>
    <xf numFmtId="0" fontId="12" fillId="5" borderId="0" xfId="6" applyFont="1"/>
    <xf numFmtId="0" fontId="14" fillId="0" borderId="0" xfId="0" applyFont="1"/>
    <xf numFmtId="0" fontId="14" fillId="0" borderId="0" xfId="0" applyFont="1" applyAlignment="1">
      <alignment horizontal="left"/>
    </xf>
    <xf numFmtId="0" fontId="16" fillId="0" borderId="0" xfId="5" applyFont="1" applyFill="1"/>
    <xf numFmtId="0" fontId="17" fillId="0" borderId="0" xfId="0" applyFont="1"/>
    <xf numFmtId="0" fontId="15" fillId="0" borderId="0" xfId="0" applyFont="1"/>
    <xf numFmtId="0" fontId="20" fillId="0" borderId="0" xfId="0" applyFont="1" applyAlignment="1">
      <alignment horizontal="left" vertical="top"/>
    </xf>
    <xf numFmtId="0" fontId="23" fillId="0" borderId="0" xfId="0" applyFont="1" applyAlignment="1">
      <alignment horizontal="left" vertical="center"/>
    </xf>
    <xf numFmtId="0" fontId="20" fillId="0" borderId="0" xfId="0" applyFont="1" applyAlignment="1">
      <alignment horizontal="left" vertical="center"/>
    </xf>
    <xf numFmtId="0" fontId="2" fillId="2" borderId="0" xfId="5" applyFont="1" applyFill="1" applyBorder="1" applyAlignment="1">
      <alignment horizontal="center" vertical="center" wrapText="1"/>
    </xf>
    <xf numFmtId="0" fontId="2" fillId="2" borderId="1" xfId="5" applyFont="1" applyFill="1" applyBorder="1" applyAlignment="1">
      <alignment horizontal="center" vertical="center" wrapText="1"/>
    </xf>
    <xf numFmtId="0" fontId="2" fillId="2" borderId="3" xfId="5" applyFont="1" applyFill="1" applyBorder="1" applyAlignment="1">
      <alignment horizontal="center" vertical="center" wrapText="1"/>
    </xf>
    <xf numFmtId="0" fontId="2" fillId="2" borderId="4" xfId="5" applyFont="1" applyFill="1" applyBorder="1" applyAlignment="1">
      <alignment horizontal="center" vertical="center" wrapText="1"/>
    </xf>
    <xf numFmtId="0" fontId="17" fillId="0" borderId="0" xfId="0" applyFont="1" applyAlignment="1">
      <alignment horizontal="left" vertical="top" wrapText="1"/>
    </xf>
    <xf numFmtId="0" fontId="17" fillId="0" borderId="0" xfId="0" applyFont="1" applyAlignment="1">
      <alignment horizontal="left" wrapText="1"/>
    </xf>
    <xf numFmtId="0" fontId="0" fillId="0" borderId="0" xfId="0" pivotButton="1"/>
    <xf numFmtId="0" fontId="0" fillId="0" borderId="0" xfId="0" applyNumberFormat="1"/>
    <xf numFmtId="1" fontId="0" fillId="0" borderId="0" xfId="0" applyNumberFormat="1"/>
  </cellXfs>
  <cellStyles count="9">
    <cellStyle name="20% - Accent5" xfId="7" builtinId="46"/>
    <cellStyle name="40% - Accent5" xfId="8" builtinId="47"/>
    <cellStyle name="Accent5" xfId="6" builtinId="45"/>
    <cellStyle name="Normal" xfId="0" builtinId="0"/>
    <cellStyle name="Normal 2" xfId="1" xr:uid="{00000000-0005-0000-0000-000003000000}"/>
    <cellStyle name="Normal 2 2" xfId="5" xr:uid="{00000000-0005-0000-0000-000004000000}"/>
    <cellStyle name="Project Header" xfId="4" xr:uid="{00000000-0005-0000-0000-000006000000}"/>
    <cellStyle name="Student Name" xfId="3" xr:uid="{00000000-0005-0000-0000-000007000000}"/>
    <cellStyle name="Submission" xfId="2" xr:uid="{00000000-0005-0000-0000-000008000000}"/>
  </cellStyles>
  <dxfs count="2">
    <dxf>
      <numFmt numFmtId="0" formatCode="Genera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3841648</xdr:colOff>
      <xdr:row>0</xdr:row>
      <xdr:rowOff>0</xdr:rowOff>
    </xdr:from>
    <xdr:to>
      <xdr:col>3</xdr:col>
      <xdr:colOff>0</xdr:colOff>
      <xdr:row>1</xdr:row>
      <xdr:rowOff>0</xdr:rowOff>
    </xdr:to>
    <xdr:pic>
      <xdr:nvPicPr>
        <xdr:cNvPr id="2" name="Picture 1" descr="SAM logo" title="SAM logo">
          <a:extLst>
            <a:ext uri="{FF2B5EF4-FFF2-40B4-BE49-F238E27FC236}">
              <a16:creationId xmlns:a16="http://schemas.microsoft.com/office/drawing/2014/main" id="{C0C22176-135C-474F-AB8A-1448BB12E7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2448" y="0"/>
          <a:ext cx="666852" cy="1905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342.837287037037" createdVersion="8" refreshedVersion="8" minRefreshableVersion="3" recordCount="10" xr:uid="{8F3EC8C1-55F2-466F-A94E-DA2D1618D460}">
  <cacheSource type="worksheet">
    <worksheetSource name="AcademicGroups"/>
  </cacheSource>
  <cacheFields count="7">
    <cacheField name="Group Name" numFmtId="0">
      <sharedItems count="10">
        <s v="Computing Club"/>
        <s v="Astronomy Society"/>
        <s v="Humanities and English Club"/>
        <s v="Environmental Management Club"/>
        <s v="Communication Studies Club"/>
        <s v="Nursing Club"/>
        <s v="History Club"/>
        <s v="Psychology Association for Students"/>
        <s v="Investigative Forensics Club"/>
        <s v="Accounting and Finance Forum"/>
      </sharedItems>
    </cacheField>
    <cacheField name="Type" numFmtId="0">
      <sharedItems/>
    </cacheField>
    <cacheField name="Activities" numFmtId="0">
      <sharedItems count="3">
        <s v="Field"/>
        <s v="Professional"/>
        <s v="Service"/>
      </sharedItems>
    </cacheField>
    <cacheField name="Office" numFmtId="0">
      <sharedItems/>
    </cacheField>
    <cacheField name="2021" numFmtId="0">
      <sharedItems containsSemiMixedTypes="0" containsString="0" containsNumber="1" containsInteger="1" minValue="5" maxValue="54"/>
    </cacheField>
    <cacheField name="2022" numFmtId="0">
      <sharedItems containsSemiMixedTypes="0" containsString="0" containsNumber="1" containsInteger="1" minValue="6" maxValue="81"/>
    </cacheField>
    <cacheField name="2023" numFmtId="0">
      <sharedItems containsSemiMixedTypes="0" containsString="0" containsNumber="1" containsInteger="1" minValue="5" maxValue="9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Academic"/>
    <x v="0"/>
    <s v="Public"/>
    <n v="54"/>
    <n v="81"/>
    <n v="93"/>
  </r>
  <r>
    <x v="1"/>
    <s v="Academic"/>
    <x v="0"/>
    <s v="Private"/>
    <n v="37"/>
    <n v="51"/>
    <n v="76"/>
  </r>
  <r>
    <x v="2"/>
    <s v="Academic"/>
    <x v="1"/>
    <s v="None"/>
    <n v="47"/>
    <n v="54"/>
    <n v="64"/>
  </r>
  <r>
    <x v="3"/>
    <s v="Academic"/>
    <x v="2"/>
    <s v="Private"/>
    <n v="45"/>
    <n v="44"/>
    <n v="52"/>
  </r>
  <r>
    <x v="4"/>
    <s v="Academic"/>
    <x v="1"/>
    <s v="Public"/>
    <n v="30"/>
    <n v="32"/>
    <n v="51"/>
  </r>
  <r>
    <x v="5"/>
    <s v="Academic"/>
    <x v="2"/>
    <s v="Private"/>
    <n v="44"/>
    <n v="47"/>
    <n v="41"/>
  </r>
  <r>
    <x v="6"/>
    <s v="Academic"/>
    <x v="1"/>
    <s v="None"/>
    <n v="48"/>
    <n v="40"/>
    <n v="40"/>
  </r>
  <r>
    <x v="7"/>
    <s v="Academic"/>
    <x v="1"/>
    <s v="Private"/>
    <n v="29"/>
    <n v="26"/>
    <n v="23"/>
  </r>
  <r>
    <x v="8"/>
    <s v="Academic"/>
    <x v="0"/>
    <s v="Public"/>
    <n v="6"/>
    <n v="8"/>
    <n v="10"/>
  </r>
  <r>
    <x v="9"/>
    <s v="Academic"/>
    <x v="1"/>
    <s v="None"/>
    <n v="5"/>
    <n v="6"/>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876A2D-6EC3-4A1F-B837-A30E04328511}" name="AcademicPivotTable" cacheId="8"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1:E15" firstHeaderRow="0" firstDataRow="1" firstDataCol="2"/>
  <pivotFields count="7">
    <pivotField axis="axisRow" compact="0" showAll="0">
      <items count="11">
        <item x="9"/>
        <item x="1"/>
        <item x="4"/>
        <item x="0"/>
        <item x="3"/>
        <item x="6"/>
        <item x="2"/>
        <item x="8"/>
        <item x="5"/>
        <item x="7"/>
        <item t="default"/>
      </items>
    </pivotField>
    <pivotField compact="0" showAll="0"/>
    <pivotField axis="axisRow" compact="0" showAll="0">
      <items count="4">
        <item x="0"/>
        <item x="1"/>
        <item x="2"/>
        <item t="default"/>
      </items>
    </pivotField>
    <pivotField compact="0" showAll="0"/>
    <pivotField dataField="1" compact="0" showAll="0"/>
    <pivotField dataField="1" compact="0" showAll="0"/>
    <pivotField dataField="1" compact="0" showAll="0"/>
  </pivotFields>
  <rowFields count="2">
    <field x="2"/>
    <field x="0"/>
  </rowFields>
  <rowItems count="14">
    <i>
      <x/>
    </i>
    <i r="1">
      <x v="1"/>
    </i>
    <i r="1">
      <x v="3"/>
    </i>
    <i r="1">
      <x v="7"/>
    </i>
    <i>
      <x v="1"/>
    </i>
    <i r="1">
      <x/>
    </i>
    <i r="1">
      <x v="2"/>
    </i>
    <i r="1">
      <x v="5"/>
    </i>
    <i r="1">
      <x v="6"/>
    </i>
    <i r="1">
      <x v="9"/>
    </i>
    <i>
      <x v="2"/>
    </i>
    <i r="1">
      <x v="4"/>
    </i>
    <i r="1">
      <x v="8"/>
    </i>
    <i t="grand">
      <x/>
    </i>
  </rowItems>
  <colFields count="1">
    <field x="-2"/>
  </colFields>
  <colItems count="3">
    <i>
      <x/>
    </i>
    <i i="1">
      <x v="1"/>
    </i>
    <i i="2">
      <x v="2"/>
    </i>
  </colItems>
  <dataFields count="3">
    <dataField name="Sum of 2021" fld="4" baseField="2" baseItem="1" numFmtId="1"/>
    <dataField name="Sum of 2022" fld="5" baseField="0" baseItem="0"/>
    <dataField name="Sum of 2023"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D412C0-9149-4012-A8DA-50451699200B}" name="StudentRepresentatives" displayName="StudentRepresentatives" ref="A1:J31" totalsRowShown="0">
  <autoFilter ref="A1:J31" xr:uid="{1A9B7A2C-E01B-400B-853F-1C0BC5C27B56}"/>
  <tableColumns count="10">
    <tableColumn id="1" xr3:uid="{6C82407D-E9F1-4813-99E9-2925EADB66E2}" name="Student ID"/>
    <tableColumn id="2" xr3:uid="{6F12DEC4-7556-41C4-AFAA-756E40A641DB}" name="Name"/>
    <tableColumn id="3" xr3:uid="{000CF54F-9F39-418F-B82E-765C6DC0A1A6}" name="Age"/>
    <tableColumn id="4" xr3:uid="{0A5CF5FA-4D44-4472-BEC8-607E2B9A7530}" name="Post-Secondary Years"/>
    <tableColumn id="5" xr3:uid="{D74478F3-7DCF-40EB-8C00-F638C8B509CF}" name="Base Rate" dataDxfId="1">
      <calculatedColumnFormula>HLOOKUP(StudentRepresentatives[[#This Row],[Post-Secondary Years]],$L$13:$Q$14,2,TRUE)</calculatedColumnFormula>
    </tableColumn>
    <tableColumn id="6" xr3:uid="{462D1CEB-F948-4B00-BFD0-99BB48BDA26A}" name="Class"/>
    <tableColumn id="15" xr3:uid="{E803B205-6028-4314-B03F-FAA2B2D15432}" name="Finance Certified"/>
    <tableColumn id="8" xr3:uid="{1FD14ED6-7F13-473E-9D30-95A3A1F25A8A}" name="Grad Student"/>
    <tableColumn id="9" xr3:uid="{4857A5F3-8DB4-4869-A2D4-E1AE5CDD3BF3}" name="Elected"/>
    <tableColumn id="10" xr3:uid="{F7F5D44F-C3ED-4D59-AB8F-F6218A8170A0}" name="Qualified Driver" dataDxfId="0">
      <calculatedColumnFormula>IF(StudentRepresentatives[[#This Row],[Age]]&gt;=23,"Yes","No")</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38640B6-5436-4BA1-8473-EA5840E25D96}" name="AcademicGroups" displayName="AcademicGroups" ref="A1:G11" totalsRowShown="0">
  <autoFilter ref="A1:G11" xr:uid="{59EE90F8-E683-4224-9B51-D2303ACC3251}"/>
  <sortState xmlns:xlrd2="http://schemas.microsoft.com/office/spreadsheetml/2017/richdata2" ref="A2:G11">
    <sortCondition descending="1" ref="G1:G11"/>
  </sortState>
  <tableColumns count="7">
    <tableColumn id="1" xr3:uid="{A8813951-E7B3-4D9F-91B3-8B7F18A0C9C7}" name="Group Name"/>
    <tableColumn id="2" xr3:uid="{2DD0BBD3-6AB3-4C57-A097-5028D2360D11}" name="Type"/>
    <tableColumn id="3" xr3:uid="{48B7F2EA-06DD-4464-B72B-4B9F7F13D492}" name="Activities"/>
    <tableColumn id="4" xr3:uid="{24541820-1555-42AB-9576-1E55EF98DB23}" name="Office"/>
    <tableColumn id="5" xr3:uid="{FAA37AC0-8A6B-455E-BA5C-5A3D26ABD5BA}" name="2021"/>
    <tableColumn id="6" xr3:uid="{18CF3F3D-44F7-4D87-BB00-3224C4AAA19F}" name="2022"/>
    <tableColumn id="7" xr3:uid="{55BF6EC9-5829-4994-B060-9EA15B1FE851}" name="202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AB745-FF8B-8A4A-B5FC-CB63BCBBC092}">
  <dimension ref="A1:J26"/>
  <sheetViews>
    <sheetView showGridLines="0" topLeftCell="A10" zoomScaleNormal="100" workbookViewId="0">
      <selection activeCell="A27" sqref="A27"/>
    </sheetView>
  </sheetViews>
  <sheetFormatPr defaultColWidth="8.85546875" defaultRowHeight="12.75" x14ac:dyDescent="0.2"/>
  <cols>
    <col min="1" max="1" width="8.7109375" style="3" customWidth="1"/>
    <col min="2" max="2" width="80.7109375" style="3" customWidth="1"/>
    <col min="3" max="3" width="3.7109375" style="3" customWidth="1"/>
    <col min="4" max="16384" width="8.85546875" style="3"/>
  </cols>
  <sheetData>
    <row r="1" spans="1:3" ht="32.25" customHeight="1" x14ac:dyDescent="0.25">
      <c r="A1" s="12"/>
      <c r="B1" s="12" t="s">
        <v>103</v>
      </c>
      <c r="C1" s="11"/>
    </row>
    <row r="2" spans="1:3" ht="5.0999999999999996" customHeight="1" x14ac:dyDescent="0.25">
      <c r="A2" s="10"/>
      <c r="B2"/>
      <c r="C2" s="2"/>
    </row>
    <row r="3" spans="1:3" s="4" customFormat="1" ht="34.5" x14ac:dyDescent="0.25">
      <c r="A3" s="1"/>
      <c r="B3" s="9" t="s">
        <v>6</v>
      </c>
      <c r="C3" s="5"/>
    </row>
    <row r="4" spans="1:3" ht="16.5" x14ac:dyDescent="0.25">
      <c r="A4" s="1"/>
      <c r="B4" s="8" t="s">
        <v>104</v>
      </c>
      <c r="C4" s="2"/>
    </row>
    <row r="5" spans="1:3" ht="15.75" customHeight="1" x14ac:dyDescent="0.25">
      <c r="A5" s="1"/>
      <c r="B5" s="1"/>
      <c r="C5" s="2"/>
    </row>
    <row r="6" spans="1:3" ht="13.5" x14ac:dyDescent="0.25">
      <c r="A6" s="6" t="s">
        <v>1</v>
      </c>
      <c r="B6" s="7"/>
      <c r="C6" s="2"/>
    </row>
    <row r="7" spans="1:3" ht="13.5" x14ac:dyDescent="0.25">
      <c r="A7" s="1"/>
      <c r="B7" s="1"/>
      <c r="C7" s="2"/>
    </row>
    <row r="8" spans="1:3" x14ac:dyDescent="0.2">
      <c r="A8" s="27" t="s">
        <v>0</v>
      </c>
      <c r="B8" s="27"/>
      <c r="C8" s="28"/>
    </row>
    <row r="9" spans="1:3" x14ac:dyDescent="0.2">
      <c r="A9" s="27"/>
      <c r="B9" s="27"/>
      <c r="C9" s="28"/>
    </row>
    <row r="10" spans="1:3" ht="13.5" thickBot="1" x14ac:dyDescent="0.25">
      <c r="A10" s="29"/>
      <c r="B10" s="29"/>
      <c r="C10" s="30"/>
    </row>
    <row r="11" spans="1:3" ht="13.5" thickTop="1" x14ac:dyDescent="0.2"/>
    <row r="14" spans="1:3" x14ac:dyDescent="0.2">
      <c r="A14" s="21" t="s">
        <v>105</v>
      </c>
    </row>
    <row r="15" spans="1:3" ht="17.25" x14ac:dyDescent="0.3">
      <c r="A15" s="3">
        <v>1</v>
      </c>
      <c r="B15" s="22" t="s">
        <v>107</v>
      </c>
    </row>
    <row r="16" spans="1:3" ht="17.25" x14ac:dyDescent="0.3">
      <c r="A16" s="3">
        <v>2</v>
      </c>
      <c r="B16" s="22" t="s">
        <v>106</v>
      </c>
    </row>
    <row r="20" spans="1:10" ht="17.25" customHeight="1" x14ac:dyDescent="0.2">
      <c r="A20" s="31" t="s">
        <v>108</v>
      </c>
      <c r="B20" s="31"/>
      <c r="C20" s="31"/>
      <c r="D20" s="31"/>
      <c r="E20" s="31"/>
      <c r="F20" s="31"/>
      <c r="G20" s="31"/>
      <c r="H20" s="31"/>
      <c r="I20" s="31"/>
      <c r="J20" s="31"/>
    </row>
    <row r="21" spans="1:10" x14ac:dyDescent="0.2">
      <c r="A21" s="31"/>
      <c r="B21" s="31"/>
      <c r="C21" s="31"/>
      <c r="D21" s="31"/>
      <c r="E21" s="31"/>
      <c r="F21" s="31"/>
      <c r="G21" s="31"/>
      <c r="H21" s="31"/>
      <c r="I21" s="31"/>
      <c r="J21" s="31"/>
    </row>
    <row r="22" spans="1:10" x14ac:dyDescent="0.2">
      <c r="A22" s="31"/>
      <c r="B22" s="31"/>
      <c r="C22" s="31"/>
      <c r="D22" s="31"/>
      <c r="E22" s="31"/>
      <c r="F22" s="31"/>
      <c r="G22" s="31"/>
      <c r="H22" s="31"/>
      <c r="I22" s="31"/>
      <c r="J22" s="31"/>
    </row>
    <row r="23" spans="1:10" x14ac:dyDescent="0.2">
      <c r="A23" s="31"/>
      <c r="B23" s="31"/>
      <c r="C23" s="31"/>
      <c r="D23" s="31"/>
      <c r="E23" s="31"/>
      <c r="F23" s="31"/>
      <c r="G23" s="31"/>
      <c r="H23" s="31"/>
      <c r="I23" s="31"/>
      <c r="J23" s="31"/>
    </row>
    <row r="24" spans="1:10" x14ac:dyDescent="0.2">
      <c r="A24" s="31"/>
      <c r="B24" s="31"/>
      <c r="C24" s="31"/>
      <c r="D24" s="31"/>
      <c r="E24" s="31"/>
      <c r="F24" s="31"/>
      <c r="G24" s="31"/>
      <c r="H24" s="31"/>
      <c r="I24" s="31"/>
      <c r="J24" s="31"/>
    </row>
    <row r="25" spans="1:10" x14ac:dyDescent="0.2">
      <c r="A25" s="31"/>
      <c r="B25" s="31"/>
      <c r="C25" s="31"/>
      <c r="D25" s="31"/>
      <c r="E25" s="31"/>
      <c r="F25" s="31"/>
      <c r="G25" s="31"/>
      <c r="H25" s="31"/>
      <c r="I25" s="31"/>
      <c r="J25" s="31"/>
    </row>
    <row r="26" spans="1:10" ht="17.25" x14ac:dyDescent="0.3">
      <c r="A26" s="3">
        <v>3</v>
      </c>
      <c r="B26" s="22" t="s">
        <v>109</v>
      </c>
    </row>
  </sheetData>
  <mergeCells count="2">
    <mergeCell ref="A8:C10"/>
    <mergeCell ref="A20:J25"/>
  </mergeCells>
  <dataValidations count="2">
    <dataValidation allowBlank="1" showInputMessage="1" showErrorMessage="1" error="                                                                " sqref="J3" xr:uid="{9EBB145F-3DA3-4B48-A16F-7CD4B8A7B76E}"/>
    <dataValidation allowBlank="1" error="pavI8MeUFtEyxX2I4tky56b3b5c8-f9d6-4109-a6cb-11c3b5d08cae" sqref="A1:C2 A3:C3 A4:C11" xr:uid="{00000000-0002-0000-0000-000001000000}"/>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ED47-E60B-4E94-B2AD-559CA4868BCB}">
  <dimension ref="A1:Q46"/>
  <sheetViews>
    <sheetView topLeftCell="A25" zoomScale="130" zoomScaleNormal="130" workbookViewId="0">
      <selection activeCell="J3" sqref="J3"/>
    </sheetView>
  </sheetViews>
  <sheetFormatPr defaultRowHeight="15" x14ac:dyDescent="0.25"/>
  <cols>
    <col min="1" max="1" width="12.5703125" bestFit="1" customWidth="1"/>
    <col min="2" max="2" width="18.7109375" bestFit="1" customWidth="1"/>
    <col min="3" max="3" width="6.7109375" bestFit="1" customWidth="1"/>
    <col min="4" max="4" width="22.5703125" bestFit="1" customWidth="1"/>
    <col min="5" max="5" width="11.85546875" bestFit="1" customWidth="1"/>
    <col min="6" max="6" width="7.7109375" bestFit="1" customWidth="1"/>
    <col min="7" max="7" width="18.5703125" bestFit="1" customWidth="1"/>
    <col min="8" max="8" width="15" bestFit="1" customWidth="1"/>
    <col min="9" max="9" width="9.85546875" bestFit="1" customWidth="1"/>
    <col min="10" max="10" width="17.5703125" bestFit="1" customWidth="1"/>
    <col min="11" max="11" width="20.85546875" bestFit="1" customWidth="1"/>
    <col min="12" max="12" width="10" bestFit="1" customWidth="1"/>
    <col min="13" max="13" width="18.28515625" bestFit="1" customWidth="1"/>
    <col min="14" max="14" width="6.7109375" bestFit="1" customWidth="1"/>
    <col min="16" max="16" width="23.7109375" bestFit="1" customWidth="1"/>
    <col min="17" max="17" width="13.85546875" bestFit="1" customWidth="1"/>
    <col min="18" max="18" width="27.28515625" bestFit="1" customWidth="1"/>
  </cols>
  <sheetData>
    <row r="1" spans="1:17" x14ac:dyDescent="0.25">
      <c r="A1" t="s">
        <v>47</v>
      </c>
      <c r="B1" t="s">
        <v>7</v>
      </c>
      <c r="C1" t="s">
        <v>8</v>
      </c>
      <c r="D1" t="s">
        <v>80</v>
      </c>
      <c r="E1" t="s">
        <v>46</v>
      </c>
      <c r="F1" t="s">
        <v>9</v>
      </c>
      <c r="G1" t="s">
        <v>81</v>
      </c>
      <c r="H1" t="s">
        <v>10</v>
      </c>
      <c r="I1" t="s">
        <v>82</v>
      </c>
      <c r="J1" t="s">
        <v>45</v>
      </c>
    </row>
    <row r="2" spans="1:17" x14ac:dyDescent="0.25">
      <c r="A2" t="s">
        <v>50</v>
      </c>
      <c r="B2" t="s">
        <v>14</v>
      </c>
      <c r="C2">
        <v>24</v>
      </c>
      <c r="D2">
        <v>6</v>
      </c>
      <c r="E2" s="13">
        <f>HLOOKUP(StudentRepresentatives[[#This Row],[Post-Secondary Years]],$L$13:$Q$14,2,TRUE)</f>
        <v>16.5</v>
      </c>
      <c r="F2">
        <v>2022</v>
      </c>
      <c r="G2" t="s">
        <v>43</v>
      </c>
      <c r="H2" t="s">
        <v>43</v>
      </c>
      <c r="I2" t="s">
        <v>44</v>
      </c>
      <c r="J2" t="str">
        <f>IF(StudentRepresentatives[[#This Row],[Age]]&gt;=23,"Yes","No")</f>
        <v>Yes</v>
      </c>
      <c r="L2" s="16" t="s">
        <v>47</v>
      </c>
      <c r="M2" s="14" t="s">
        <v>50</v>
      </c>
    </row>
    <row r="3" spans="1:17" x14ac:dyDescent="0.25">
      <c r="A3" t="s">
        <v>51</v>
      </c>
      <c r="B3" t="s">
        <v>41</v>
      </c>
      <c r="C3">
        <v>25</v>
      </c>
      <c r="D3">
        <v>7</v>
      </c>
      <c r="E3" s="13">
        <f>HLOOKUP(StudentRepresentatives[[#This Row],[Post-Secondary Years]],$L$13:$Q$14,2,TRUE)</f>
        <v>16.5</v>
      </c>
      <c r="F3">
        <v>2023</v>
      </c>
      <c r="G3" t="s">
        <v>43</v>
      </c>
      <c r="H3" t="s">
        <v>43</v>
      </c>
      <c r="I3" t="s">
        <v>43</v>
      </c>
      <c r="J3" t="str">
        <f>IF(StudentRepresentatives[[#This Row],[Age]]&gt;=23,"Yes","No")</f>
        <v>Yes</v>
      </c>
      <c r="L3" s="16" t="s">
        <v>48</v>
      </c>
      <c r="M3" s="14" t="str">
        <f>VLOOKUP(M2,StudentRepresentatives[[Student ID]:[Name]],2,FALSE)</f>
        <v>Kay 	Colbert</v>
      </c>
    </row>
    <row r="4" spans="1:17" x14ac:dyDescent="0.25">
      <c r="A4" t="s">
        <v>52</v>
      </c>
      <c r="B4" t="s">
        <v>15</v>
      </c>
      <c r="C4">
        <v>21</v>
      </c>
      <c r="D4">
        <v>3</v>
      </c>
      <c r="E4" s="13">
        <f>HLOOKUP(StudentRepresentatives[[#This Row],[Post-Secondary Years]],$L$13:$Q$14,2,TRUE)</f>
        <v>15.75</v>
      </c>
      <c r="F4">
        <v>2022</v>
      </c>
      <c r="G4" t="s">
        <v>43</v>
      </c>
      <c r="H4" t="s">
        <v>44</v>
      </c>
      <c r="I4" t="s">
        <v>43</v>
      </c>
      <c r="J4" t="str">
        <f>IF(StudentRepresentatives[[#This Row],[Age]]&gt;=23,"Yes","No")</f>
        <v>No</v>
      </c>
    </row>
    <row r="5" spans="1:17" x14ac:dyDescent="0.25">
      <c r="A5" t="s">
        <v>53</v>
      </c>
      <c r="B5" t="s">
        <v>16</v>
      </c>
      <c r="C5">
        <v>22</v>
      </c>
      <c r="D5">
        <v>4</v>
      </c>
      <c r="E5" s="13">
        <f>HLOOKUP(StudentRepresentatives[[#This Row],[Post-Secondary Years]],$L$13:$Q$14,2,TRUE)</f>
        <v>15.75</v>
      </c>
      <c r="F5">
        <v>2023</v>
      </c>
      <c r="G5" t="s">
        <v>43</v>
      </c>
      <c r="H5" t="s">
        <v>44</v>
      </c>
      <c r="I5" t="s">
        <v>44</v>
      </c>
      <c r="J5" t="str">
        <f>IF(StudentRepresentatives[[#This Row],[Age]]&gt;=23,"Yes","No")</f>
        <v>No</v>
      </c>
    </row>
    <row r="6" spans="1:17" x14ac:dyDescent="0.25">
      <c r="A6" t="s">
        <v>54</v>
      </c>
      <c r="B6" t="s">
        <v>17</v>
      </c>
      <c r="C6">
        <v>19</v>
      </c>
      <c r="D6">
        <v>2</v>
      </c>
      <c r="E6" s="13">
        <f>HLOOKUP(StudentRepresentatives[[#This Row],[Post-Secondary Years]],$L$13:$Q$14,2,TRUE)</f>
        <v>15.75</v>
      </c>
      <c r="F6">
        <v>2024</v>
      </c>
      <c r="G6" t="s">
        <v>44</v>
      </c>
      <c r="H6" t="s">
        <v>44</v>
      </c>
      <c r="I6" t="s">
        <v>43</v>
      </c>
      <c r="J6" t="str">
        <f>IF(StudentRepresentatives[[#This Row],[Age]]&gt;=23,"Yes","No")</f>
        <v>No</v>
      </c>
    </row>
    <row r="7" spans="1:17" x14ac:dyDescent="0.25">
      <c r="A7" t="s">
        <v>55</v>
      </c>
      <c r="B7" t="s">
        <v>18</v>
      </c>
      <c r="C7">
        <v>24</v>
      </c>
      <c r="D7">
        <v>6</v>
      </c>
      <c r="E7" s="13">
        <f>HLOOKUP(StudentRepresentatives[[#This Row],[Post-Secondary Years]],$L$13:$Q$14,2,TRUE)</f>
        <v>16.5</v>
      </c>
      <c r="F7">
        <v>2025</v>
      </c>
      <c r="G7" t="s">
        <v>43</v>
      </c>
      <c r="H7" t="s">
        <v>43</v>
      </c>
      <c r="I7" t="s">
        <v>44</v>
      </c>
      <c r="J7" t="str">
        <f>IF(StudentRepresentatives[[#This Row],[Age]]&gt;=23,"Yes","No")</f>
        <v>Yes</v>
      </c>
    </row>
    <row r="8" spans="1:17" x14ac:dyDescent="0.25">
      <c r="A8" t="s">
        <v>56</v>
      </c>
      <c r="B8" t="s">
        <v>19</v>
      </c>
      <c r="C8">
        <v>28</v>
      </c>
      <c r="D8">
        <v>10</v>
      </c>
      <c r="E8" s="13">
        <f>HLOOKUP(StudentRepresentatives[[#This Row],[Post-Secondary Years]],$L$13:$Q$14,2,TRUE)</f>
        <v>17.5</v>
      </c>
      <c r="F8">
        <v>2022</v>
      </c>
      <c r="G8" t="s">
        <v>43</v>
      </c>
      <c r="H8" t="s">
        <v>43</v>
      </c>
      <c r="I8" t="s">
        <v>44</v>
      </c>
      <c r="J8" t="str">
        <f>IF(StudentRepresentatives[[#This Row],[Age]]&gt;=23,"Yes","No")</f>
        <v>Yes</v>
      </c>
    </row>
    <row r="9" spans="1:17" x14ac:dyDescent="0.25">
      <c r="A9" t="s">
        <v>57</v>
      </c>
      <c r="B9" t="s">
        <v>20</v>
      </c>
      <c r="C9">
        <v>18</v>
      </c>
      <c r="D9">
        <v>0</v>
      </c>
      <c r="E9" s="13">
        <f>HLOOKUP(StudentRepresentatives[[#This Row],[Post-Secondary Years]],$L$13:$Q$14,2,TRUE)</f>
        <v>15</v>
      </c>
      <c r="F9">
        <v>2026</v>
      </c>
      <c r="G9" t="s">
        <v>44</v>
      </c>
      <c r="H9" t="s">
        <v>44</v>
      </c>
      <c r="I9" t="s">
        <v>44</v>
      </c>
      <c r="J9" t="str">
        <f>IF(StudentRepresentatives[[#This Row],[Age]]&gt;=23,"Yes","No")</f>
        <v>No</v>
      </c>
    </row>
    <row r="10" spans="1:17" x14ac:dyDescent="0.25">
      <c r="A10" t="s">
        <v>58</v>
      </c>
      <c r="B10" t="s">
        <v>21</v>
      </c>
      <c r="C10">
        <v>24</v>
      </c>
      <c r="D10">
        <v>6</v>
      </c>
      <c r="E10" s="13">
        <f>HLOOKUP(StudentRepresentatives[[#This Row],[Post-Secondary Years]],$L$13:$Q$14,2,TRUE)</f>
        <v>16.5</v>
      </c>
      <c r="F10">
        <v>2025</v>
      </c>
      <c r="G10" t="s">
        <v>43</v>
      </c>
      <c r="H10" t="s">
        <v>43</v>
      </c>
      <c r="I10" t="s">
        <v>43</v>
      </c>
      <c r="J10" t="str">
        <f>IF(StudentRepresentatives[[#This Row],[Age]]&gt;=23,"Yes","No")</f>
        <v>Yes</v>
      </c>
    </row>
    <row r="11" spans="1:17" x14ac:dyDescent="0.25">
      <c r="A11" t="s">
        <v>59</v>
      </c>
      <c r="B11" t="s">
        <v>22</v>
      </c>
      <c r="C11">
        <v>21</v>
      </c>
      <c r="D11">
        <v>3</v>
      </c>
      <c r="E11" s="13">
        <f>HLOOKUP(StudentRepresentatives[[#This Row],[Post-Secondary Years]],$L$13:$Q$14,2,TRUE)</f>
        <v>15.75</v>
      </c>
      <c r="F11">
        <v>2022</v>
      </c>
      <c r="G11" t="s">
        <v>44</v>
      </c>
      <c r="H11" t="s">
        <v>44</v>
      </c>
      <c r="I11" t="s">
        <v>44</v>
      </c>
      <c r="J11" t="str">
        <f>IF(StudentRepresentatives[[#This Row],[Age]]&gt;=23,"Yes","No")</f>
        <v>No</v>
      </c>
    </row>
    <row r="12" spans="1:17" x14ac:dyDescent="0.25">
      <c r="A12" t="s">
        <v>60</v>
      </c>
      <c r="B12" t="s">
        <v>23</v>
      </c>
      <c r="C12">
        <v>23</v>
      </c>
      <c r="D12">
        <v>5</v>
      </c>
      <c r="E12" s="13">
        <f>HLOOKUP(StudentRepresentatives[[#This Row],[Post-Secondary Years]],$L$13:$Q$14,2,TRUE)</f>
        <v>16.5</v>
      </c>
      <c r="F12">
        <v>2023</v>
      </c>
      <c r="G12" t="s">
        <v>43</v>
      </c>
      <c r="H12" t="s">
        <v>44</v>
      </c>
      <c r="I12" t="s">
        <v>44</v>
      </c>
      <c r="J12" t="str">
        <f>IF(StudentRepresentatives[[#This Row],[Age]]&gt;=23,"Yes","No")</f>
        <v>Yes</v>
      </c>
    </row>
    <row r="13" spans="1:17" x14ac:dyDescent="0.25">
      <c r="A13" t="s">
        <v>61</v>
      </c>
      <c r="B13" t="s">
        <v>24</v>
      </c>
      <c r="C13">
        <v>18</v>
      </c>
      <c r="D13">
        <v>0</v>
      </c>
      <c r="E13" s="13">
        <f>HLOOKUP(StudentRepresentatives[[#This Row],[Post-Secondary Years]],$L$13:$Q$14,2,TRUE)</f>
        <v>15</v>
      </c>
      <c r="F13">
        <v>2024</v>
      </c>
      <c r="G13" t="s">
        <v>44</v>
      </c>
      <c r="H13" t="s">
        <v>44</v>
      </c>
      <c r="I13" t="s">
        <v>44</v>
      </c>
      <c r="J13" t="str">
        <f>IF(StudentRepresentatives[[#This Row],[Age]]&gt;=23,"Yes","No")</f>
        <v>No</v>
      </c>
      <c r="L13" s="16" t="s">
        <v>49</v>
      </c>
      <c r="M13" s="14">
        <v>0</v>
      </c>
      <c r="N13" s="14">
        <v>1</v>
      </c>
      <c r="O13" s="14">
        <v>2</v>
      </c>
      <c r="P13" s="14">
        <v>5</v>
      </c>
      <c r="Q13" s="14">
        <v>8</v>
      </c>
    </row>
    <row r="14" spans="1:17" x14ac:dyDescent="0.25">
      <c r="A14" t="s">
        <v>62</v>
      </c>
      <c r="B14" t="s">
        <v>25</v>
      </c>
      <c r="C14">
        <v>19</v>
      </c>
      <c r="D14">
        <v>1</v>
      </c>
      <c r="E14" s="13">
        <f>HLOOKUP(StudentRepresentatives[[#This Row],[Post-Secondary Years]],$L$13:$Q$14,2,TRUE)</f>
        <v>15.25</v>
      </c>
      <c r="F14">
        <v>2026</v>
      </c>
      <c r="G14" t="s">
        <v>43</v>
      </c>
      <c r="H14" t="s">
        <v>44</v>
      </c>
      <c r="I14" t="s">
        <v>44</v>
      </c>
      <c r="J14" t="str">
        <f>IF(StudentRepresentatives[[#This Row],[Age]]&gt;=23,"Yes","No")</f>
        <v>No</v>
      </c>
      <c r="L14" s="16" t="s">
        <v>46</v>
      </c>
      <c r="M14" s="15">
        <v>15</v>
      </c>
      <c r="N14" s="15">
        <v>15.25</v>
      </c>
      <c r="O14" s="15">
        <v>15.75</v>
      </c>
      <c r="P14" s="15">
        <v>16.5</v>
      </c>
      <c r="Q14" s="15">
        <v>17.5</v>
      </c>
    </row>
    <row r="15" spans="1:17" x14ac:dyDescent="0.25">
      <c r="A15" t="s">
        <v>63</v>
      </c>
      <c r="B15" t="s">
        <v>26</v>
      </c>
      <c r="C15">
        <v>21</v>
      </c>
      <c r="D15">
        <v>3</v>
      </c>
      <c r="E15" s="13">
        <f>HLOOKUP(StudentRepresentatives[[#This Row],[Post-Secondary Years]],$L$13:$Q$14,2,TRUE)</f>
        <v>15.75</v>
      </c>
      <c r="F15">
        <v>2023</v>
      </c>
      <c r="G15" t="s">
        <v>43</v>
      </c>
      <c r="H15" t="s">
        <v>44</v>
      </c>
      <c r="I15" t="s">
        <v>44</v>
      </c>
      <c r="J15" t="str">
        <f>IF(StudentRepresentatives[[#This Row],[Age]]&gt;=23,"Yes","No")</f>
        <v>No</v>
      </c>
    </row>
    <row r="16" spans="1:17" x14ac:dyDescent="0.25">
      <c r="A16" t="s">
        <v>64</v>
      </c>
      <c r="B16" t="s">
        <v>27</v>
      </c>
      <c r="C16">
        <v>26</v>
      </c>
      <c r="D16">
        <v>8</v>
      </c>
      <c r="E16" s="13">
        <f>HLOOKUP(StudentRepresentatives[[#This Row],[Post-Secondary Years]],$L$13:$Q$14,2,TRUE)</f>
        <v>17.5</v>
      </c>
      <c r="F16">
        <v>2023</v>
      </c>
      <c r="G16" t="s">
        <v>43</v>
      </c>
      <c r="H16" t="s">
        <v>43</v>
      </c>
      <c r="I16" t="s">
        <v>44</v>
      </c>
      <c r="J16" t="str">
        <f>IF(StudentRepresentatives[[#This Row],[Age]]&gt;=23,"Yes","No")</f>
        <v>Yes</v>
      </c>
    </row>
    <row r="17" spans="1:10" x14ac:dyDescent="0.25">
      <c r="A17" t="s">
        <v>65</v>
      </c>
      <c r="B17" t="s">
        <v>28</v>
      </c>
      <c r="C17">
        <v>22</v>
      </c>
      <c r="D17">
        <v>4</v>
      </c>
      <c r="E17" s="13">
        <f>HLOOKUP(StudentRepresentatives[[#This Row],[Post-Secondary Years]],$L$13:$Q$14,2,TRUE)</f>
        <v>15.75</v>
      </c>
      <c r="F17">
        <v>2025</v>
      </c>
      <c r="G17" t="s">
        <v>43</v>
      </c>
      <c r="H17" t="s">
        <v>44</v>
      </c>
      <c r="I17" t="s">
        <v>44</v>
      </c>
      <c r="J17" t="str">
        <f>IF(StudentRepresentatives[[#This Row],[Age]]&gt;=23,"Yes","No")</f>
        <v>No</v>
      </c>
    </row>
    <row r="18" spans="1:10" x14ac:dyDescent="0.25">
      <c r="A18" t="s">
        <v>66</v>
      </c>
      <c r="B18" t="s">
        <v>29</v>
      </c>
      <c r="C18">
        <v>22</v>
      </c>
      <c r="D18">
        <v>4</v>
      </c>
      <c r="E18" s="13">
        <f>HLOOKUP(StudentRepresentatives[[#This Row],[Post-Secondary Years]],$L$13:$Q$14,2,TRUE)</f>
        <v>15.75</v>
      </c>
      <c r="F18">
        <v>2022</v>
      </c>
      <c r="G18" t="s">
        <v>43</v>
      </c>
      <c r="H18" t="s">
        <v>44</v>
      </c>
      <c r="I18" t="s">
        <v>43</v>
      </c>
      <c r="J18" t="str">
        <f>IF(StudentRepresentatives[[#This Row],[Age]]&gt;=23,"Yes","No")</f>
        <v>No</v>
      </c>
    </row>
    <row r="19" spans="1:10" x14ac:dyDescent="0.25">
      <c r="A19" t="s">
        <v>67</v>
      </c>
      <c r="B19" t="s">
        <v>30</v>
      </c>
      <c r="C19">
        <v>20</v>
      </c>
      <c r="D19">
        <v>2</v>
      </c>
      <c r="E19" s="13">
        <f>HLOOKUP(StudentRepresentatives[[#This Row],[Post-Secondary Years]],$L$13:$Q$14,2,TRUE)</f>
        <v>15.75</v>
      </c>
      <c r="F19">
        <v>2022</v>
      </c>
      <c r="G19" t="s">
        <v>43</v>
      </c>
      <c r="H19" t="s">
        <v>44</v>
      </c>
      <c r="I19" t="s">
        <v>44</v>
      </c>
      <c r="J19" t="str">
        <f>IF(StudentRepresentatives[[#This Row],[Age]]&gt;=23,"Yes","No")</f>
        <v>No</v>
      </c>
    </row>
    <row r="20" spans="1:10" x14ac:dyDescent="0.25">
      <c r="A20" t="s">
        <v>68</v>
      </c>
      <c r="B20" t="s">
        <v>31</v>
      </c>
      <c r="C20">
        <v>21</v>
      </c>
      <c r="D20">
        <v>3</v>
      </c>
      <c r="E20" s="13">
        <f>HLOOKUP(StudentRepresentatives[[#This Row],[Post-Secondary Years]],$L$13:$Q$14,2,TRUE)</f>
        <v>15.75</v>
      </c>
      <c r="F20">
        <v>2026</v>
      </c>
      <c r="G20" t="s">
        <v>44</v>
      </c>
      <c r="H20" t="s">
        <v>44</v>
      </c>
      <c r="I20" t="s">
        <v>44</v>
      </c>
      <c r="J20" t="str">
        <f>IF(StudentRepresentatives[[#This Row],[Age]]&gt;=23,"Yes","No")</f>
        <v>No</v>
      </c>
    </row>
    <row r="21" spans="1:10" x14ac:dyDescent="0.25">
      <c r="A21" t="s">
        <v>69</v>
      </c>
      <c r="B21" t="s">
        <v>32</v>
      </c>
      <c r="C21">
        <v>19</v>
      </c>
      <c r="D21">
        <v>1</v>
      </c>
      <c r="E21" s="13">
        <f>HLOOKUP(StudentRepresentatives[[#This Row],[Post-Secondary Years]],$L$13:$Q$14,2,TRUE)</f>
        <v>15.25</v>
      </c>
      <c r="F21">
        <v>2022</v>
      </c>
      <c r="G21" t="s">
        <v>43</v>
      </c>
      <c r="H21" t="s">
        <v>44</v>
      </c>
      <c r="I21" t="s">
        <v>43</v>
      </c>
      <c r="J21" t="str">
        <f>IF(StudentRepresentatives[[#This Row],[Age]]&gt;=23,"Yes","No")</f>
        <v>No</v>
      </c>
    </row>
    <row r="22" spans="1:10" x14ac:dyDescent="0.25">
      <c r="A22" t="s">
        <v>70</v>
      </c>
      <c r="B22" t="s">
        <v>33</v>
      </c>
      <c r="C22">
        <v>24</v>
      </c>
      <c r="D22">
        <v>2</v>
      </c>
      <c r="E22" s="13">
        <f>HLOOKUP(StudentRepresentatives[[#This Row],[Post-Secondary Years]],$L$13:$Q$14,2,TRUE)</f>
        <v>15.75</v>
      </c>
      <c r="F22">
        <v>2025</v>
      </c>
      <c r="G22" t="s">
        <v>43</v>
      </c>
      <c r="H22" t="s">
        <v>44</v>
      </c>
      <c r="I22" t="s">
        <v>43</v>
      </c>
      <c r="J22" t="str">
        <f>IF(StudentRepresentatives[[#This Row],[Age]]&gt;=23,"Yes","No")</f>
        <v>Yes</v>
      </c>
    </row>
    <row r="23" spans="1:10" x14ac:dyDescent="0.25">
      <c r="A23" t="s">
        <v>71</v>
      </c>
      <c r="B23" t="s">
        <v>13</v>
      </c>
      <c r="C23">
        <v>18</v>
      </c>
      <c r="D23">
        <v>0</v>
      </c>
      <c r="E23" s="13">
        <f>HLOOKUP(StudentRepresentatives[[#This Row],[Post-Secondary Years]],$L$13:$Q$14,2,TRUE)</f>
        <v>15</v>
      </c>
      <c r="F23">
        <v>2024</v>
      </c>
      <c r="G23" t="s">
        <v>44</v>
      </c>
      <c r="H23" t="s">
        <v>44</v>
      </c>
      <c r="I23" t="s">
        <v>44</v>
      </c>
      <c r="J23" t="str">
        <f>IF(StudentRepresentatives[[#This Row],[Age]]&gt;=23,"Yes","No")</f>
        <v>No</v>
      </c>
    </row>
    <row r="24" spans="1:10" x14ac:dyDescent="0.25">
      <c r="A24" t="s">
        <v>72</v>
      </c>
      <c r="B24" t="s">
        <v>34</v>
      </c>
      <c r="C24">
        <v>25</v>
      </c>
      <c r="D24">
        <v>5</v>
      </c>
      <c r="E24" s="13">
        <f>HLOOKUP(StudentRepresentatives[[#This Row],[Post-Secondary Years]],$L$13:$Q$14,2,TRUE)</f>
        <v>16.5</v>
      </c>
      <c r="F24">
        <v>2023</v>
      </c>
      <c r="G24" t="s">
        <v>43</v>
      </c>
      <c r="H24" t="s">
        <v>43</v>
      </c>
      <c r="I24" t="s">
        <v>43</v>
      </c>
      <c r="J24" t="str">
        <f>IF(StudentRepresentatives[[#This Row],[Age]]&gt;=23,"Yes","No")</f>
        <v>Yes</v>
      </c>
    </row>
    <row r="25" spans="1:10" x14ac:dyDescent="0.25">
      <c r="A25" t="s">
        <v>73</v>
      </c>
      <c r="B25" t="s">
        <v>42</v>
      </c>
      <c r="C25">
        <v>24</v>
      </c>
      <c r="D25">
        <v>6</v>
      </c>
      <c r="E25" s="13">
        <f>HLOOKUP(StudentRepresentatives[[#This Row],[Post-Secondary Years]],$L$13:$Q$14,2,TRUE)</f>
        <v>16.5</v>
      </c>
      <c r="F25">
        <v>2022</v>
      </c>
      <c r="G25" t="s">
        <v>43</v>
      </c>
      <c r="H25" t="s">
        <v>43</v>
      </c>
      <c r="I25" t="s">
        <v>43</v>
      </c>
      <c r="J25" t="str">
        <f>IF(StudentRepresentatives[[#This Row],[Age]]&gt;=23,"Yes","No")</f>
        <v>Yes</v>
      </c>
    </row>
    <row r="26" spans="1:10" x14ac:dyDescent="0.25">
      <c r="A26" t="s">
        <v>74</v>
      </c>
      <c r="B26" t="s">
        <v>35</v>
      </c>
      <c r="C26">
        <v>18</v>
      </c>
      <c r="D26">
        <v>0</v>
      </c>
      <c r="E26" s="13">
        <f>HLOOKUP(StudentRepresentatives[[#This Row],[Post-Secondary Years]],$L$13:$Q$14,2,TRUE)</f>
        <v>15</v>
      </c>
      <c r="F26">
        <v>2025</v>
      </c>
      <c r="G26" t="s">
        <v>44</v>
      </c>
      <c r="H26" t="s">
        <v>44</v>
      </c>
      <c r="I26" t="s">
        <v>44</v>
      </c>
      <c r="J26" t="str">
        <f>IF(StudentRepresentatives[[#This Row],[Age]]&gt;=23,"Yes","No")</f>
        <v>No</v>
      </c>
    </row>
    <row r="27" spans="1:10" x14ac:dyDescent="0.25">
      <c r="A27" t="s">
        <v>75</v>
      </c>
      <c r="B27" t="s">
        <v>36</v>
      </c>
      <c r="C27">
        <v>23</v>
      </c>
      <c r="D27">
        <v>5</v>
      </c>
      <c r="E27" s="13">
        <f>HLOOKUP(StudentRepresentatives[[#This Row],[Post-Secondary Years]],$L$13:$Q$14,2,TRUE)</f>
        <v>16.5</v>
      </c>
      <c r="F27">
        <v>2023</v>
      </c>
      <c r="G27" t="s">
        <v>43</v>
      </c>
      <c r="H27" t="s">
        <v>44</v>
      </c>
      <c r="I27" t="s">
        <v>44</v>
      </c>
      <c r="J27" t="str">
        <f>IF(StudentRepresentatives[[#This Row],[Age]]&gt;=23,"Yes","No")</f>
        <v>Yes</v>
      </c>
    </row>
    <row r="28" spans="1:10" x14ac:dyDescent="0.25">
      <c r="A28" t="s">
        <v>76</v>
      </c>
      <c r="B28" t="s">
        <v>37</v>
      </c>
      <c r="C28">
        <v>19</v>
      </c>
      <c r="D28">
        <v>1</v>
      </c>
      <c r="E28" s="13">
        <f>HLOOKUP(StudentRepresentatives[[#This Row],[Post-Secondary Years]],$L$13:$Q$14,2,TRUE)</f>
        <v>15.25</v>
      </c>
      <c r="F28">
        <v>2023</v>
      </c>
      <c r="G28" t="s">
        <v>43</v>
      </c>
      <c r="H28" t="s">
        <v>44</v>
      </c>
      <c r="I28" t="s">
        <v>43</v>
      </c>
      <c r="J28" t="str">
        <f>IF(StudentRepresentatives[[#This Row],[Age]]&gt;=23,"Yes","No")</f>
        <v>No</v>
      </c>
    </row>
    <row r="29" spans="1:10" x14ac:dyDescent="0.25">
      <c r="A29" t="s">
        <v>77</v>
      </c>
      <c r="B29" t="s">
        <v>38</v>
      </c>
      <c r="C29">
        <v>29</v>
      </c>
      <c r="D29">
        <v>9</v>
      </c>
      <c r="E29" s="13">
        <f>HLOOKUP(StudentRepresentatives[[#This Row],[Post-Secondary Years]],$L$13:$Q$14,2,TRUE)</f>
        <v>17.5</v>
      </c>
      <c r="F29">
        <v>2023</v>
      </c>
      <c r="G29" t="s">
        <v>43</v>
      </c>
      <c r="H29" t="s">
        <v>43</v>
      </c>
      <c r="I29" t="s">
        <v>44</v>
      </c>
      <c r="J29" t="str">
        <f>IF(StudentRepresentatives[[#This Row],[Age]]&gt;=23,"Yes","No")</f>
        <v>Yes</v>
      </c>
    </row>
    <row r="30" spans="1:10" x14ac:dyDescent="0.25">
      <c r="A30" t="s">
        <v>78</v>
      </c>
      <c r="B30" t="s">
        <v>39</v>
      </c>
      <c r="C30">
        <v>19</v>
      </c>
      <c r="D30">
        <v>1</v>
      </c>
      <c r="E30" s="13">
        <f>HLOOKUP(StudentRepresentatives[[#This Row],[Post-Secondary Years]],$L$13:$Q$14,2,TRUE)</f>
        <v>15.25</v>
      </c>
      <c r="F30">
        <v>2022</v>
      </c>
      <c r="G30" t="s">
        <v>44</v>
      </c>
      <c r="H30" t="s">
        <v>44</v>
      </c>
      <c r="I30" t="s">
        <v>44</v>
      </c>
      <c r="J30" t="str">
        <f>IF(StudentRepresentatives[[#This Row],[Age]]&gt;=23,"Yes","No")</f>
        <v>No</v>
      </c>
    </row>
    <row r="31" spans="1:10" x14ac:dyDescent="0.25">
      <c r="A31" t="s">
        <v>79</v>
      </c>
      <c r="B31" t="s">
        <v>40</v>
      </c>
      <c r="C31">
        <v>25</v>
      </c>
      <c r="D31">
        <v>7</v>
      </c>
      <c r="E31" s="13">
        <f>HLOOKUP(StudentRepresentatives[[#This Row],[Post-Secondary Years]],$L$13:$Q$14,2,TRUE)</f>
        <v>16.5</v>
      </c>
      <c r="F31">
        <v>2023</v>
      </c>
      <c r="G31" t="s">
        <v>43</v>
      </c>
      <c r="H31" t="s">
        <v>43</v>
      </c>
      <c r="I31" t="s">
        <v>43</v>
      </c>
      <c r="J31" t="str">
        <f>IF(StudentRepresentatives[[#This Row],[Age]]&gt;=23,"Yes","No")</f>
        <v>Yes</v>
      </c>
    </row>
    <row r="34" spans="1:9" x14ac:dyDescent="0.25">
      <c r="A34" s="23" t="s">
        <v>110</v>
      </c>
    </row>
    <row r="35" spans="1:9" ht="17.25" x14ac:dyDescent="0.3">
      <c r="A35">
        <v>1</v>
      </c>
      <c r="B35" s="22" t="s">
        <v>111</v>
      </c>
    </row>
    <row r="36" spans="1:9" ht="17.25" x14ac:dyDescent="0.3">
      <c r="A36">
        <v>2</v>
      </c>
      <c r="B36" s="22" t="s">
        <v>112</v>
      </c>
    </row>
    <row r="37" spans="1:9" ht="17.25" x14ac:dyDescent="0.3">
      <c r="A37">
        <v>3</v>
      </c>
      <c r="B37" s="22" t="s">
        <v>113</v>
      </c>
    </row>
    <row r="39" spans="1:9" ht="17.25" customHeight="1" x14ac:dyDescent="0.25">
      <c r="A39" s="32" t="s">
        <v>114</v>
      </c>
      <c r="B39" s="32"/>
      <c r="C39" s="32"/>
      <c r="D39" s="32"/>
      <c r="E39" s="32"/>
      <c r="F39" s="32"/>
      <c r="G39" s="32"/>
      <c r="H39" s="32"/>
      <c r="I39" s="32"/>
    </row>
    <row r="40" spans="1:9" ht="15" customHeight="1" x14ac:dyDescent="0.25">
      <c r="A40" s="32"/>
      <c r="B40" s="32"/>
      <c r="C40" s="32"/>
      <c r="D40" s="32"/>
      <c r="E40" s="32"/>
      <c r="F40" s="32"/>
      <c r="G40" s="32"/>
      <c r="H40" s="32"/>
      <c r="I40" s="32"/>
    </row>
    <row r="41" spans="1:9" x14ac:dyDescent="0.25">
      <c r="A41" s="32"/>
      <c r="B41" s="32"/>
      <c r="C41" s="32"/>
      <c r="D41" s="32"/>
      <c r="E41" s="32"/>
      <c r="F41" s="32"/>
      <c r="G41" s="32"/>
      <c r="H41" s="32"/>
      <c r="I41" s="32"/>
    </row>
    <row r="43" spans="1:9" ht="17.25" x14ac:dyDescent="0.3">
      <c r="A43">
        <v>4</v>
      </c>
      <c r="B43" s="22" t="s">
        <v>115</v>
      </c>
    </row>
    <row r="44" spans="1:9" ht="17.25" x14ac:dyDescent="0.3">
      <c r="A44">
        <v>5</v>
      </c>
      <c r="B44" s="22" t="s">
        <v>113</v>
      </c>
    </row>
    <row r="46" spans="1:9" ht="17.25" x14ac:dyDescent="0.3">
      <c r="A46">
        <v>6</v>
      </c>
      <c r="B46" s="22" t="s">
        <v>116</v>
      </c>
    </row>
  </sheetData>
  <mergeCells count="1">
    <mergeCell ref="A39:I41"/>
  </mergeCells>
  <dataValidations count="1">
    <dataValidation allowBlank="1" error="pavI8MeUFtEyxX2I4tky56b3b5c8-f9d6-4109-a6cb-11c3b5d08cae" sqref="A1:K31 O1:Q31 L1:N6 L10:N31" xr:uid="{00000000-0002-0000-0100-000000000000}"/>
  </dataValidations>
  <pageMargins left="0.7" right="0.7" top="0.75" bottom="0.75" header="0.3" footer="0.3"/>
  <pageSetup paperSize="0"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3400C-9FC7-454C-A288-DB3F1749FCA7}">
  <dimension ref="A1:L17"/>
  <sheetViews>
    <sheetView workbookViewId="0">
      <selection activeCell="B4" sqref="B4"/>
    </sheetView>
  </sheetViews>
  <sheetFormatPr defaultRowHeight="15" x14ac:dyDescent="0.25"/>
  <cols>
    <col min="1" max="1" width="33.42578125" bestFit="1" customWidth="1"/>
    <col min="2" max="2" width="9.5703125" bestFit="1" customWidth="1"/>
    <col min="3" max="3" width="12" bestFit="1" customWidth="1"/>
    <col min="4" max="4" width="8.7109375" bestFit="1" customWidth="1"/>
    <col min="5" max="7" width="7.28515625" bestFit="1" customWidth="1"/>
  </cols>
  <sheetData>
    <row r="1" spans="1:12" x14ac:dyDescent="0.25">
      <c r="A1" t="s">
        <v>11</v>
      </c>
      <c r="B1" t="s">
        <v>12</v>
      </c>
      <c r="C1" t="s">
        <v>94</v>
      </c>
      <c r="D1" t="s">
        <v>97</v>
      </c>
      <c r="E1" t="s">
        <v>3</v>
      </c>
      <c r="F1" t="s">
        <v>4</v>
      </c>
      <c r="G1" t="s">
        <v>5</v>
      </c>
      <c r="K1" t="s">
        <v>110</v>
      </c>
    </row>
    <row r="2" spans="1:12" ht="17.25" x14ac:dyDescent="0.3">
      <c r="A2" t="s">
        <v>86</v>
      </c>
      <c r="B2" t="s">
        <v>93</v>
      </c>
      <c r="C2" t="s">
        <v>96</v>
      </c>
      <c r="D2" t="s">
        <v>100</v>
      </c>
      <c r="E2">
        <v>54</v>
      </c>
      <c r="F2">
        <v>81</v>
      </c>
      <c r="G2">
        <v>93</v>
      </c>
      <c r="K2">
        <v>1</v>
      </c>
      <c r="L2" s="22" t="s">
        <v>117</v>
      </c>
    </row>
    <row r="3" spans="1:12" ht="17.25" x14ac:dyDescent="0.3">
      <c r="A3" t="s">
        <v>83</v>
      </c>
      <c r="B3" t="s">
        <v>93</v>
      </c>
      <c r="C3" t="s">
        <v>96</v>
      </c>
      <c r="D3" t="s">
        <v>99</v>
      </c>
      <c r="E3">
        <v>37</v>
      </c>
      <c r="F3">
        <v>51</v>
      </c>
      <c r="G3">
        <v>76</v>
      </c>
      <c r="K3">
        <v>2</v>
      </c>
      <c r="L3" s="22" t="s">
        <v>118</v>
      </c>
    </row>
    <row r="4" spans="1:12" ht="17.25" x14ac:dyDescent="0.3">
      <c r="A4" t="s">
        <v>90</v>
      </c>
      <c r="B4" t="s">
        <v>93</v>
      </c>
      <c r="C4" t="s">
        <v>95</v>
      </c>
      <c r="D4" t="s">
        <v>98</v>
      </c>
      <c r="E4">
        <v>47</v>
      </c>
      <c r="F4">
        <v>54</v>
      </c>
      <c r="G4">
        <v>64</v>
      </c>
      <c r="K4">
        <v>3</v>
      </c>
      <c r="L4" s="22" t="s">
        <v>119</v>
      </c>
    </row>
    <row r="5" spans="1:12" x14ac:dyDescent="0.25">
      <c r="A5" t="s">
        <v>88</v>
      </c>
      <c r="B5" t="s">
        <v>93</v>
      </c>
      <c r="C5" t="s">
        <v>2</v>
      </c>
      <c r="D5" t="s">
        <v>99</v>
      </c>
      <c r="E5">
        <v>45</v>
      </c>
      <c r="F5">
        <v>44</v>
      </c>
      <c r="G5">
        <v>52</v>
      </c>
    </row>
    <row r="6" spans="1:12" x14ac:dyDescent="0.25">
      <c r="A6" t="s">
        <v>85</v>
      </c>
      <c r="B6" t="s">
        <v>93</v>
      </c>
      <c r="C6" t="s">
        <v>95</v>
      </c>
      <c r="D6" t="s">
        <v>100</v>
      </c>
      <c r="E6">
        <v>30</v>
      </c>
      <c r="F6">
        <v>32</v>
      </c>
      <c r="G6">
        <v>51</v>
      </c>
    </row>
    <row r="7" spans="1:12" x14ac:dyDescent="0.25">
      <c r="A7" t="s">
        <v>91</v>
      </c>
      <c r="B7" t="s">
        <v>93</v>
      </c>
      <c r="C7" t="s">
        <v>2</v>
      </c>
      <c r="D7" t="s">
        <v>99</v>
      </c>
      <c r="E7">
        <v>44</v>
      </c>
      <c r="F7">
        <v>47</v>
      </c>
      <c r="G7">
        <v>41</v>
      </c>
    </row>
    <row r="8" spans="1:12" x14ac:dyDescent="0.25">
      <c r="A8" t="s">
        <v>89</v>
      </c>
      <c r="B8" t="s">
        <v>93</v>
      </c>
      <c r="C8" t="s">
        <v>95</v>
      </c>
      <c r="D8" t="s">
        <v>98</v>
      </c>
      <c r="E8">
        <v>48</v>
      </c>
      <c r="F8">
        <v>40</v>
      </c>
      <c r="G8">
        <v>40</v>
      </c>
    </row>
    <row r="9" spans="1:12" x14ac:dyDescent="0.25">
      <c r="A9" t="s">
        <v>92</v>
      </c>
      <c r="B9" t="s">
        <v>93</v>
      </c>
      <c r="C9" t="s">
        <v>95</v>
      </c>
      <c r="D9" t="s">
        <v>99</v>
      </c>
      <c r="E9">
        <v>29</v>
      </c>
      <c r="F9">
        <v>26</v>
      </c>
      <c r="G9">
        <v>23</v>
      </c>
    </row>
    <row r="10" spans="1:12" x14ac:dyDescent="0.25">
      <c r="A10" t="s">
        <v>87</v>
      </c>
      <c r="B10" t="s">
        <v>93</v>
      </c>
      <c r="C10" t="s">
        <v>96</v>
      </c>
      <c r="D10" t="s">
        <v>100</v>
      </c>
      <c r="E10">
        <v>6</v>
      </c>
      <c r="F10">
        <v>8</v>
      </c>
      <c r="G10">
        <v>10</v>
      </c>
    </row>
    <row r="11" spans="1:12" x14ac:dyDescent="0.25">
      <c r="A11" t="s">
        <v>84</v>
      </c>
      <c r="B11" t="s">
        <v>93</v>
      </c>
      <c r="C11" t="s">
        <v>95</v>
      </c>
      <c r="D11" t="s">
        <v>98</v>
      </c>
      <c r="E11">
        <v>5</v>
      </c>
      <c r="F11">
        <v>6</v>
      </c>
      <c r="G11">
        <v>5</v>
      </c>
    </row>
    <row r="13" spans="1:12" x14ac:dyDescent="0.25">
      <c r="A13" s="18" t="s">
        <v>101</v>
      </c>
    </row>
    <row r="14" spans="1:12" x14ac:dyDescent="0.25">
      <c r="A14" s="19" t="str">
        <f>INDEX(AcademicGroups[],1,1)</f>
        <v>Computing Club</v>
      </c>
    </row>
    <row r="16" spans="1:12" x14ac:dyDescent="0.25">
      <c r="A16" s="18" t="s">
        <v>102</v>
      </c>
    </row>
    <row r="17" spans="1:1" x14ac:dyDescent="0.25">
      <c r="A17" s="20">
        <f>SUMIF(AcademicGroups[2023],"&gt;40",AcademicGroups[2023])</f>
        <v>377</v>
      </c>
    </row>
  </sheetData>
  <dataValidations count="1">
    <dataValidation allowBlank="1" error="pavI8MeUFtEyxX2I4tky56b3b5c8-f9d6-4109-a6cb-11c3b5d08cae" sqref="A1:G17" xr:uid="{00000000-0002-0000-0200-000000000000}"/>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986B0-D20D-4E7F-8311-FE7AC4EAA6E7}">
  <dimension ref="A1:U15"/>
  <sheetViews>
    <sheetView tabSelected="1" workbookViewId="0">
      <selection activeCell="I12" sqref="I12"/>
    </sheetView>
  </sheetViews>
  <sheetFormatPr defaultRowHeight="15" x14ac:dyDescent="0.25"/>
  <cols>
    <col min="1" max="1" width="37.28515625" bestFit="1" customWidth="1"/>
    <col min="2" max="2" width="33.42578125" bestFit="1" customWidth="1"/>
    <col min="3" max="5" width="11.5703125" bestFit="1" customWidth="1"/>
  </cols>
  <sheetData>
    <row r="1" spans="1:21" x14ac:dyDescent="0.25">
      <c r="A1" s="33" t="s">
        <v>94</v>
      </c>
      <c r="B1" s="33" t="s">
        <v>11</v>
      </c>
      <c r="C1" t="s">
        <v>130</v>
      </c>
      <c r="D1" t="s">
        <v>131</v>
      </c>
      <c r="E1" t="s">
        <v>132</v>
      </c>
      <c r="O1" t="s">
        <v>110</v>
      </c>
    </row>
    <row r="2" spans="1:21" ht="17.25" x14ac:dyDescent="0.3">
      <c r="A2" t="s">
        <v>96</v>
      </c>
      <c r="C2" s="35">
        <v>97</v>
      </c>
      <c r="D2" s="34">
        <v>140</v>
      </c>
      <c r="E2" s="34">
        <v>179</v>
      </c>
      <c r="O2">
        <v>1</v>
      </c>
      <c r="P2" s="22" t="s">
        <v>120</v>
      </c>
    </row>
    <row r="3" spans="1:21" x14ac:dyDescent="0.25">
      <c r="B3" t="s">
        <v>83</v>
      </c>
      <c r="C3" s="35">
        <v>37</v>
      </c>
      <c r="D3" s="34">
        <v>51</v>
      </c>
      <c r="E3" s="34">
        <v>76</v>
      </c>
      <c r="O3">
        <v>2</v>
      </c>
      <c r="P3" s="24" t="s">
        <v>121</v>
      </c>
      <c r="Q3" s="17"/>
      <c r="R3" s="17"/>
      <c r="S3" s="17"/>
      <c r="T3" s="17"/>
      <c r="U3" s="17"/>
    </row>
    <row r="4" spans="1:21" x14ac:dyDescent="0.25">
      <c r="B4" t="s">
        <v>86</v>
      </c>
      <c r="C4" s="35">
        <v>54</v>
      </c>
      <c r="D4" s="34">
        <v>81</v>
      </c>
      <c r="E4" s="34">
        <v>93</v>
      </c>
      <c r="O4">
        <v>3</v>
      </c>
      <c r="P4" s="25" t="s">
        <v>122</v>
      </c>
      <c r="Q4" s="17"/>
      <c r="R4" s="17"/>
      <c r="S4" s="17"/>
      <c r="T4" s="17"/>
      <c r="U4" s="17"/>
    </row>
    <row r="5" spans="1:21" x14ac:dyDescent="0.25">
      <c r="B5" t="s">
        <v>87</v>
      </c>
      <c r="C5" s="35">
        <v>6</v>
      </c>
      <c r="D5" s="34">
        <v>8</v>
      </c>
      <c r="E5" s="34">
        <v>10</v>
      </c>
      <c r="O5">
        <v>4</v>
      </c>
      <c r="P5" s="26" t="s">
        <v>123</v>
      </c>
      <c r="Q5" s="17"/>
      <c r="R5" s="17"/>
      <c r="S5" s="17"/>
      <c r="T5" s="17"/>
      <c r="U5" s="17"/>
    </row>
    <row r="6" spans="1:21" x14ac:dyDescent="0.25">
      <c r="A6" t="s">
        <v>95</v>
      </c>
      <c r="C6" s="35">
        <v>159</v>
      </c>
      <c r="D6" s="34">
        <v>158</v>
      </c>
      <c r="E6" s="34">
        <v>183</v>
      </c>
      <c r="O6">
        <v>5</v>
      </c>
      <c r="P6" s="25" t="s">
        <v>124</v>
      </c>
      <c r="Q6" s="17"/>
      <c r="R6" s="17"/>
      <c r="S6" s="17"/>
      <c r="T6" s="17"/>
      <c r="U6" s="17"/>
    </row>
    <row r="7" spans="1:21" x14ac:dyDescent="0.25">
      <c r="B7" t="s">
        <v>84</v>
      </c>
      <c r="C7" s="35">
        <v>5</v>
      </c>
      <c r="D7" s="34">
        <v>6</v>
      </c>
      <c r="E7" s="34">
        <v>5</v>
      </c>
      <c r="O7">
        <v>6</v>
      </c>
      <c r="P7" s="26" t="s">
        <v>125</v>
      </c>
      <c r="Q7" s="17"/>
      <c r="R7" s="17"/>
      <c r="S7" s="17"/>
      <c r="T7" s="17"/>
      <c r="U7" s="17"/>
    </row>
    <row r="8" spans="1:21" x14ac:dyDescent="0.25">
      <c r="B8" t="s">
        <v>85</v>
      </c>
      <c r="C8" s="35">
        <v>30</v>
      </c>
      <c r="D8" s="34">
        <v>32</v>
      </c>
      <c r="E8" s="34">
        <v>51</v>
      </c>
      <c r="O8">
        <v>7</v>
      </c>
      <c r="P8" s="25" t="s">
        <v>126</v>
      </c>
      <c r="Q8" s="17"/>
      <c r="R8" s="17"/>
      <c r="S8" s="17"/>
      <c r="T8" s="17"/>
      <c r="U8" s="17"/>
    </row>
    <row r="9" spans="1:21" x14ac:dyDescent="0.25">
      <c r="B9" t="s">
        <v>89</v>
      </c>
      <c r="C9" s="35">
        <v>48</v>
      </c>
      <c r="D9" s="34">
        <v>40</v>
      </c>
      <c r="E9" s="34">
        <v>40</v>
      </c>
      <c r="O9">
        <v>8</v>
      </c>
      <c r="P9" s="25" t="s">
        <v>127</v>
      </c>
      <c r="Q9" s="17"/>
      <c r="R9" s="17"/>
      <c r="S9" s="17"/>
      <c r="T9" s="17"/>
      <c r="U9" s="17"/>
    </row>
    <row r="10" spans="1:21" x14ac:dyDescent="0.25">
      <c r="B10" t="s">
        <v>90</v>
      </c>
      <c r="C10" s="35">
        <v>47</v>
      </c>
      <c r="D10" s="34">
        <v>54</v>
      </c>
      <c r="E10" s="34">
        <v>64</v>
      </c>
      <c r="O10">
        <v>9</v>
      </c>
      <c r="P10" s="26" t="s">
        <v>128</v>
      </c>
      <c r="Q10" s="17"/>
      <c r="R10" s="17"/>
      <c r="S10" s="17"/>
      <c r="T10" s="17"/>
      <c r="U10" s="17"/>
    </row>
    <row r="11" spans="1:21" x14ac:dyDescent="0.25">
      <c r="B11" t="s">
        <v>92</v>
      </c>
      <c r="C11" s="35">
        <v>29</v>
      </c>
      <c r="D11" s="34">
        <v>26</v>
      </c>
      <c r="E11" s="34">
        <v>23</v>
      </c>
    </row>
    <row r="12" spans="1:21" x14ac:dyDescent="0.25">
      <c r="A12" t="s">
        <v>2</v>
      </c>
      <c r="C12" s="35">
        <v>89</v>
      </c>
      <c r="D12" s="34">
        <v>91</v>
      </c>
      <c r="E12" s="34">
        <v>93</v>
      </c>
    </row>
    <row r="13" spans="1:21" x14ac:dyDescent="0.25">
      <c r="B13" t="s">
        <v>88</v>
      </c>
      <c r="C13" s="35">
        <v>45</v>
      </c>
      <c r="D13" s="34">
        <v>44</v>
      </c>
      <c r="E13" s="34">
        <v>52</v>
      </c>
    </row>
    <row r="14" spans="1:21" x14ac:dyDescent="0.25">
      <c r="B14" t="s">
        <v>91</v>
      </c>
      <c r="C14" s="35">
        <v>44</v>
      </c>
      <c r="D14" s="34">
        <v>47</v>
      </c>
      <c r="E14" s="34">
        <v>41</v>
      </c>
    </row>
    <row r="15" spans="1:21" x14ac:dyDescent="0.25">
      <c r="A15" t="s">
        <v>129</v>
      </c>
      <c r="C15" s="35">
        <v>345</v>
      </c>
      <c r="D15" s="34">
        <v>389</v>
      </c>
      <c r="E15" s="34">
        <v>455</v>
      </c>
    </row>
  </sheetData>
  <pageMargins left="0.7" right="0.7" top="0.75" bottom="0.75" header="0.3" footer="0.3"/>
  <pageSetup orientation="portrait"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GradingEngineProps xmlns="http://tempuri.org/temp">
  <UserID>{56b3b5c8-f9d6-4109-a6cb-11c3b5d08cae}</UserID>
  <AssignmentID>{56b3b5c8-f9d6-4109-a6cb-11c3b5d08cae}</AssignmentID>
</GradingEngineProps>
</file>

<file path=customXml/itemProps1.xml><?xml version="1.0" encoding="utf-8"?>
<ds:datastoreItem xmlns:ds="http://schemas.openxmlformats.org/officeDocument/2006/customXml" ds:itemID="{2F83C008-4728-4A3F-9A8E-B5E4F27011DF}">
  <ds:schemaRefs>
    <ds:schemaRef ds:uri="http://tempuri.org/tem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Documentation</vt:lpstr>
      <vt:lpstr>Student Representatives</vt:lpstr>
      <vt:lpstr>Academic Groups</vt:lpstr>
      <vt:lpstr>Academic PivotTable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Your Name</dc:creator>
  <cp:keywords>© 2020 Cengage Learning.</cp:keywords>
  <dc:description/>
  <cp:lastModifiedBy>Mukto Akash</cp:lastModifiedBy>
  <dcterms:created xsi:type="dcterms:W3CDTF">2015-06-05T18:17:20Z</dcterms:created>
  <dcterms:modified xsi:type="dcterms:W3CDTF">2024-02-21T01:08:22Z</dcterms:modified>
  <cp:category/>
</cp:coreProperties>
</file>