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Users\Patrick Carey\Documents\Cengage\Active\Excel 2019\disk\data\Excel6\Case2\"/>
    </mc:Choice>
  </mc:AlternateContent>
  <xr:revisionPtr revIDLastSave="0" documentId="13_ncr:1_{081D6050-0770-45EB-B780-A50753997A43}" xr6:coauthVersionLast="37" xr6:coauthVersionMax="37" xr10:uidLastSave="{00000000-0000-0000-0000-000000000000}"/>
  <bookViews>
    <workbookView xWindow="0" yWindow="0" windowWidth="28800" windowHeight="12165" xr2:uid="{41109388-E61D-4EE3-9BB4-30479FAC9081}"/>
  </bookViews>
  <sheets>
    <sheet name="Documentation" sheetId="1" r:id="rId1"/>
    <sheet name="Dashboard" sheetId="2" r:id="rId2"/>
    <sheet name="Patient Log" sheetId="3" r:id="rId3"/>
    <sheet name="Dept Lookup" sheetId="4" r:id="rId4"/>
    <sheet name="Physician Lookup" sheetId="5" r:id="rId5"/>
    <sheet name="Patient Lookup" sheetId="6" r:id="rId6"/>
    <sheet name="Terms" sheetId="7" r:id="rId7"/>
  </sheets>
  <definedNames>
    <definedName name="_xlchart.v1.0" hidden="1">'Patient Log'!$M$4</definedName>
    <definedName name="_xlchart.v1.1" hidden="1">'Patient Log'!$M$5:$M$320</definedName>
    <definedName name="_xlchart.v1.2" hidden="1">'Patient Log'!$M$4</definedName>
    <definedName name="_xlchart.v1.3" hidden="1">'Patient Log'!$M$5:$M$320</definedName>
    <definedName name="_xlchart.v1.4" hidden="1">'Patient Log'!$L$4</definedName>
    <definedName name="_xlchart.v1.5" hidden="1">'Patient Log'!$L$5:$L$320</definedName>
    <definedName name="_xlchart.v1.6" hidden="1">'Patient Log'!$M$4</definedName>
    <definedName name="_xlchart.v1.7" hidden="1">'Patient Log'!$M$5:$M$320</definedName>
    <definedName name="_xlchart.v1.8" hidden="1">'Patient Log'!$M$4</definedName>
    <definedName name="_xlchart.v1.9" hidden="1">'Patient Log'!$M$5:$M$320</definedName>
    <definedName name="Slicer_Department">#N/A</definedName>
    <definedName name="Slicer_Physician">#N/A</definedName>
  </definedNames>
  <calcPr calcId="17902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3" l="1"/>
  <c r="M6" i="3"/>
  <c r="M7" i="3"/>
  <c r="M8" i="3"/>
  <c r="M9" i="3"/>
  <c r="M10" i="3"/>
  <c r="M11" i="3"/>
  <c r="M12" i="3"/>
  <c r="D19" i="2" s="1"/>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19" i="2" l="1"/>
  <c r="A19" i="2"/>
  <c r="B19" i="2" s="1"/>
</calcChain>
</file>

<file path=xl/sharedStrings.xml><?xml version="1.0" encoding="utf-8"?>
<sst xmlns="http://schemas.openxmlformats.org/spreadsheetml/2006/main" count="1791" uniqueCount="1120">
  <si>
    <t>Mercy Field Clinic</t>
  </si>
  <si>
    <t>Author</t>
  </si>
  <si>
    <t>Date</t>
  </si>
  <si>
    <t>Purpose</t>
  </si>
  <si>
    <t>To track a sample of appointments made at Mercy Field Clinic in order to determine patient wait times and averge length of exam visits by department and doctor</t>
  </si>
  <si>
    <t>Average Waiting Time (min.)</t>
  </si>
  <si>
    <t>Average Length of Visit (min.)</t>
  </si>
  <si>
    <t>Patient Appointments Dashboard</t>
  </si>
  <si>
    <t>Patient Log</t>
  </si>
  <si>
    <t>Appt Time</t>
  </si>
  <si>
    <t>Dept</t>
  </si>
  <si>
    <t>Patient Name</t>
  </si>
  <si>
    <t>Physician ID</t>
  </si>
  <si>
    <t>Physician</t>
  </si>
  <si>
    <t>Exam Start</t>
  </si>
  <si>
    <t>Exam End</t>
  </si>
  <si>
    <t>114-22-1738</t>
  </si>
  <si>
    <t>140-03-208</t>
  </si>
  <si>
    <t>165-22-4072</t>
  </si>
  <si>
    <t>810-03-453</t>
  </si>
  <si>
    <t>278-20-6731</t>
  </si>
  <si>
    <t>310-03-147</t>
  </si>
  <si>
    <t>328-50-3011</t>
  </si>
  <si>
    <t>600-03-115</t>
  </si>
  <si>
    <t>381-11-3318</t>
  </si>
  <si>
    <t>810-03-457</t>
  </si>
  <si>
    <t>400-81-8290</t>
  </si>
  <si>
    <t>310-03-148</t>
  </si>
  <si>
    <t>404-61-8945</t>
  </si>
  <si>
    <t>140-03-210</t>
  </si>
  <si>
    <t>473-30-6349</t>
  </si>
  <si>
    <t>810-03-455</t>
  </si>
  <si>
    <t>513-65-2091</t>
  </si>
  <si>
    <t>600-03-113</t>
  </si>
  <si>
    <t>556-72-1223</t>
  </si>
  <si>
    <t>310-03-149</t>
  </si>
  <si>
    <t>624-91-8305</t>
  </si>
  <si>
    <t>140-03-211</t>
  </si>
  <si>
    <t>767-82-1673</t>
  </si>
  <si>
    <t>810-03-456</t>
  </si>
  <si>
    <t>793-89-2875</t>
  </si>
  <si>
    <t>420-03-209</t>
  </si>
  <si>
    <t>833-33-3775</t>
  </si>
  <si>
    <t>420-03-210</t>
  </si>
  <si>
    <t>839-93-5081</t>
  </si>
  <si>
    <t>420-03-208</t>
  </si>
  <si>
    <t>840-65-1782</t>
  </si>
  <si>
    <t>600-03-112</t>
  </si>
  <si>
    <t>880-29-5374</t>
  </si>
  <si>
    <t>810-03-454</t>
  </si>
  <si>
    <t>881-83-4055</t>
  </si>
  <si>
    <t>600-03-114</t>
  </si>
  <si>
    <t>907-25-1653</t>
  </si>
  <si>
    <t>420-03-211</t>
  </si>
  <si>
    <t>977-50-7675</t>
  </si>
  <si>
    <t>140-03-209</t>
  </si>
  <si>
    <t>978-57-6324</t>
  </si>
  <si>
    <t>310-03-150</t>
  </si>
  <si>
    <t>105-43-3003</t>
  </si>
  <si>
    <t>292-44-7254</t>
  </si>
  <si>
    <t>326-77-1137</t>
  </si>
  <si>
    <t>344-21-1113</t>
  </si>
  <si>
    <t>490-57-5599</t>
  </si>
  <si>
    <t>629-75-5772</t>
  </si>
  <si>
    <t>751-35-3126</t>
  </si>
  <si>
    <t>760-61-4773</t>
  </si>
  <si>
    <t>821-12-7357</t>
  </si>
  <si>
    <t>969-89-5693</t>
  </si>
  <si>
    <t>970-43-9820</t>
  </si>
  <si>
    <t>219-57-7936</t>
  </si>
  <si>
    <t>435-13-6863</t>
  </si>
  <si>
    <t>547-27-9026</t>
  </si>
  <si>
    <t>742-83-9409</t>
  </si>
  <si>
    <t>864-37-4579</t>
  </si>
  <si>
    <t>120-56-9859</t>
  </si>
  <si>
    <t>326-32-1156</t>
  </si>
  <si>
    <t>549-62-8524</t>
  </si>
  <si>
    <t>705-49-3375</t>
  </si>
  <si>
    <t>836-77-7441</t>
  </si>
  <si>
    <t>878-40-3930</t>
  </si>
  <si>
    <t>902-27-2790</t>
  </si>
  <si>
    <t>920-47-8105</t>
  </si>
  <si>
    <t>312-93-6248</t>
  </si>
  <si>
    <t>476-20-6355</t>
  </si>
  <si>
    <t>623-66-9037</t>
  </si>
  <si>
    <t>767-99-6733</t>
  </si>
  <si>
    <t>900-89-2560</t>
  </si>
  <si>
    <t>124-52-6180</t>
  </si>
  <si>
    <t>542-85-1608</t>
  </si>
  <si>
    <t>546-77-2086</t>
  </si>
  <si>
    <t>596-81-9925</t>
  </si>
  <si>
    <t>928-98-4301</t>
  </si>
  <si>
    <t>117-13-6732</t>
  </si>
  <si>
    <t>251-46-7699</t>
  </si>
  <si>
    <t>629-88-9483</t>
  </si>
  <si>
    <t>914-12-1601</t>
  </si>
  <si>
    <t>991-94-6719</t>
  </si>
  <si>
    <t>122-80-5112</t>
  </si>
  <si>
    <t>213-14-1638</t>
  </si>
  <si>
    <t>248-28-2106</t>
  </si>
  <si>
    <t>520-74-8193</t>
  </si>
  <si>
    <t>720-80-5362</t>
  </si>
  <si>
    <t>908-39-1912</t>
  </si>
  <si>
    <t>148-30-7939</t>
  </si>
  <si>
    <t>221-37-6208</t>
  </si>
  <si>
    <t>318-20-6361</t>
  </si>
  <si>
    <t>513-56-1774</t>
  </si>
  <si>
    <t>553-48-6068</t>
  </si>
  <si>
    <t>737-41-7184</t>
  </si>
  <si>
    <t>766-23-9204</t>
  </si>
  <si>
    <t>310-66-9061</t>
  </si>
  <si>
    <t>634-11-4204</t>
  </si>
  <si>
    <t>145-57-5051</t>
  </si>
  <si>
    <t>224-21-7390</t>
  </si>
  <si>
    <t>321-63-6391</t>
  </si>
  <si>
    <t>685-93-5563</t>
  </si>
  <si>
    <t>194-67-2244</t>
  </si>
  <si>
    <t>564-27-4206</t>
  </si>
  <si>
    <t>625-20-9765</t>
  </si>
  <si>
    <t>179-31-2033</t>
  </si>
  <si>
    <t>179-48-7882</t>
  </si>
  <si>
    <t>427-83-2349</t>
  </si>
  <si>
    <t>523-51-2938</t>
  </si>
  <si>
    <t>662-42-9061</t>
  </si>
  <si>
    <t>843-79-6827</t>
  </si>
  <si>
    <t>302-72-8187</t>
  </si>
  <si>
    <t>532-44-9383</t>
  </si>
  <si>
    <t>598-70-4843</t>
  </si>
  <si>
    <t>602-77-4967</t>
  </si>
  <si>
    <t>124-25-3371</t>
  </si>
  <si>
    <t>233-80-9307</t>
  </si>
  <si>
    <t>416-25-5374</t>
  </si>
  <si>
    <t>865-99-9966</t>
  </si>
  <si>
    <t>601-49-5609</t>
  </si>
  <si>
    <t>692-68-9578</t>
  </si>
  <si>
    <t>797-59-2639</t>
  </si>
  <si>
    <t>462-19-5669</t>
  </si>
  <si>
    <t>471-78-6998</t>
  </si>
  <si>
    <t>451-26-6169</t>
  </si>
  <si>
    <t>607-49-2022</t>
  </si>
  <si>
    <t>618-80-1160</t>
  </si>
  <si>
    <t>310-70-7527</t>
  </si>
  <si>
    <t>628-72-2724</t>
  </si>
  <si>
    <t>754-46-7198</t>
  </si>
  <si>
    <t>896-75-6131</t>
  </si>
  <si>
    <t>974-39-5890</t>
  </si>
  <si>
    <t>464-61-7906</t>
  </si>
  <si>
    <t>782-11-5686</t>
  </si>
  <si>
    <t>195-41-4904</t>
  </si>
  <si>
    <t>349-29-4695</t>
  </si>
  <si>
    <t>869-34-4378</t>
  </si>
  <si>
    <t>911-51-3141</t>
  </si>
  <si>
    <t>934-97-7905</t>
  </si>
  <si>
    <t>317-45-7532</t>
  </si>
  <si>
    <t>147-46-1352</t>
  </si>
  <si>
    <t>298-53-2680</t>
  </si>
  <si>
    <t>691-48-4620</t>
  </si>
  <si>
    <t>906-60-7270</t>
  </si>
  <si>
    <t>398-16-7135</t>
  </si>
  <si>
    <t>435-67-1749</t>
  </si>
  <si>
    <t>930-72-9266</t>
  </si>
  <si>
    <t>341-84-9172</t>
  </si>
  <si>
    <t>517-17-9010</t>
  </si>
  <si>
    <t>179-18-8447</t>
  </si>
  <si>
    <t>394-13-3589</t>
  </si>
  <si>
    <t>152-32-5093</t>
  </si>
  <si>
    <t>212-62-1612</t>
  </si>
  <si>
    <t>365-70-9418</t>
  </si>
  <si>
    <t>474-46-4268</t>
  </si>
  <si>
    <t>428-96-1316</t>
  </si>
  <si>
    <t>916-82-1279</t>
  </si>
  <si>
    <t>291-10-4620</t>
  </si>
  <si>
    <t>553-85-7168</t>
  </si>
  <si>
    <t>781-70-9538</t>
  </si>
  <si>
    <t>909-66-1372</t>
  </si>
  <si>
    <t>240-94-6210</t>
  </si>
  <si>
    <t>420-25-6045</t>
  </si>
  <si>
    <t>158-51-9622</t>
  </si>
  <si>
    <t>850-68-4107</t>
  </si>
  <si>
    <t>874-87-6383</t>
  </si>
  <si>
    <t>875-91-6861</t>
  </si>
  <si>
    <t>460-52-1776</t>
  </si>
  <si>
    <t>628-97-2619</t>
  </si>
  <si>
    <t>718-41-3318</t>
  </si>
  <si>
    <t>778-38-3980</t>
  </si>
  <si>
    <t>586-19-6659</t>
  </si>
  <si>
    <t>586-33-3425</t>
  </si>
  <si>
    <t>832-66-1730</t>
  </si>
  <si>
    <t>490-31-2420</t>
  </si>
  <si>
    <t>297-56-3333</t>
  </si>
  <si>
    <t>871-19-4422</t>
  </si>
  <si>
    <t>986-82-5568</t>
  </si>
  <si>
    <t>360-67-6175</t>
  </si>
  <si>
    <t>379-89-2939</t>
  </si>
  <si>
    <t>903-63-8071</t>
  </si>
  <si>
    <t>256-15-1355</t>
  </si>
  <si>
    <t>624-88-9401</t>
  </si>
  <si>
    <t>191-46-8976</t>
  </si>
  <si>
    <t>275-90-8067</t>
  </si>
  <si>
    <t>351-80-2393</t>
  </si>
  <si>
    <t>447-58-7759</t>
  </si>
  <si>
    <t>508-91-6252</t>
  </si>
  <si>
    <t>521-26-1746</t>
  </si>
  <si>
    <t>542-28-4482</t>
  </si>
  <si>
    <t>731-26-6962</t>
  </si>
  <si>
    <t>971-48-2493</t>
  </si>
  <si>
    <t>478-91-3955</t>
  </si>
  <si>
    <t>486-64-5539</t>
  </si>
  <si>
    <t>310-32-9817</t>
  </si>
  <si>
    <t>431-18-9601</t>
  </si>
  <si>
    <t>798-72-2019</t>
  </si>
  <si>
    <t>425-65-3536</t>
  </si>
  <si>
    <t>671-17-6366</t>
  </si>
  <si>
    <t>896-40-4952</t>
  </si>
  <si>
    <t>976-58-1242</t>
  </si>
  <si>
    <t>184-12-9338</t>
  </si>
  <si>
    <t>185-10-5387</t>
  </si>
  <si>
    <t>310-87-2300</t>
  </si>
  <si>
    <t>422-69-4010</t>
  </si>
  <si>
    <t>462-98-4673</t>
  </si>
  <si>
    <t>529-17-1033</t>
  </si>
  <si>
    <t>907-51-1729</t>
  </si>
  <si>
    <t>742-89-3320</t>
  </si>
  <si>
    <t>233-22-5391</t>
  </si>
  <si>
    <t>418-49-6775</t>
  </si>
  <si>
    <t>568-16-9188</t>
  </si>
  <si>
    <t>590-74-2271</t>
  </si>
  <si>
    <t>868-89-7032</t>
  </si>
  <si>
    <t>390-90-5564</t>
  </si>
  <si>
    <t>580-11-8465</t>
  </si>
  <si>
    <t>329-53-4345</t>
  </si>
  <si>
    <t>508-56-7801</t>
  </si>
  <si>
    <t>285-21-4815</t>
  </si>
  <si>
    <t>585-63-6808</t>
  </si>
  <si>
    <t>690-15-5414</t>
  </si>
  <si>
    <t>764-48-5324</t>
  </si>
  <si>
    <t>852-72-1787</t>
  </si>
  <si>
    <t>402-32-5284</t>
  </si>
  <si>
    <t>708-34-7140</t>
  </si>
  <si>
    <t>827-15-9331</t>
  </si>
  <si>
    <t>452-45-3226</t>
  </si>
  <si>
    <t>476-77-7140</t>
  </si>
  <si>
    <t>623-87-2184</t>
  </si>
  <si>
    <t>626-70-3120</t>
  </si>
  <si>
    <t>631-56-7714</t>
  </si>
  <si>
    <t>931-86-2099</t>
  </si>
  <si>
    <t>150-54-6095</t>
  </si>
  <si>
    <t>647-36-1546</t>
  </si>
  <si>
    <t>178-47-6623</t>
  </si>
  <si>
    <t>360-72-2825</t>
  </si>
  <si>
    <t>822-70-2842</t>
  </si>
  <si>
    <t>122-19-8782</t>
  </si>
  <si>
    <t>132-48-1876</t>
  </si>
  <si>
    <t>200-57-3375</t>
  </si>
  <si>
    <t>525-95-5741</t>
  </si>
  <si>
    <t>109-92-3117</t>
  </si>
  <si>
    <t>609-11-6478</t>
  </si>
  <si>
    <t>618-49-4155</t>
  </si>
  <si>
    <t>201-29-5232</t>
  </si>
  <si>
    <t>320-14-8797</t>
  </si>
  <si>
    <t>454-61-4059</t>
  </si>
  <si>
    <t>111-77-9144</t>
  </si>
  <si>
    <t>467-51-3508</t>
  </si>
  <si>
    <t>779-77-1588</t>
  </si>
  <si>
    <t>315-25-3608</t>
  </si>
  <si>
    <t>530-38-3353</t>
  </si>
  <si>
    <t>680-82-6293</t>
  </si>
  <si>
    <t>864-35-4242</t>
  </si>
  <si>
    <t>954-84-3911</t>
  </si>
  <si>
    <t>277-80-3807</t>
  </si>
  <si>
    <t>332-40-7271</t>
  </si>
  <si>
    <t>374-98-1104</t>
  </si>
  <si>
    <t>385-86-3561</t>
  </si>
  <si>
    <t>411-12-4256</t>
  </si>
  <si>
    <t>435-18-4711</t>
  </si>
  <si>
    <t>850-24-9864</t>
  </si>
  <si>
    <t>984-23-4300</t>
  </si>
  <si>
    <t>135-10-2329</t>
  </si>
  <si>
    <t>314-23-2127</t>
  </si>
  <si>
    <t>345-87-4768</t>
  </si>
  <si>
    <t>985-66-7074</t>
  </si>
  <si>
    <t>566-73-4184</t>
  </si>
  <si>
    <t>596-57-6299</t>
  </si>
  <si>
    <t>675-25-9611</t>
  </si>
  <si>
    <t>786-94-9237</t>
  </si>
  <si>
    <t>640-86-6365</t>
  </si>
  <si>
    <t>709-57-1505</t>
  </si>
  <si>
    <t>800-65-1381</t>
  </si>
  <si>
    <t>985-12-6078</t>
  </si>
  <si>
    <t>156-65-3269</t>
  </si>
  <si>
    <t>539-60-4684</t>
  </si>
  <si>
    <t>660-90-8106</t>
  </si>
  <si>
    <t>745-96-1622</t>
  </si>
  <si>
    <t>846-76-3698</t>
  </si>
  <si>
    <t>375-26-3309</t>
  </si>
  <si>
    <t>430-51-3597</t>
  </si>
  <si>
    <t>461-90-3627</t>
  </si>
  <si>
    <t>910-50-1891</t>
  </si>
  <si>
    <t>250-67-6583</t>
  </si>
  <si>
    <t>317-61-9258</t>
  </si>
  <si>
    <t>306-71-4033</t>
  </si>
  <si>
    <t>529-71-6633</t>
  </si>
  <si>
    <t>657-26-6837</t>
  </si>
  <si>
    <t>692-48-1331</t>
  </si>
  <si>
    <t>831-62-1367</t>
  </si>
  <si>
    <t>118-35-8665</t>
  </si>
  <si>
    <t>440-66-3573</t>
  </si>
  <si>
    <t>722-90-1866</t>
  </si>
  <si>
    <t>417-42-2395</t>
  </si>
  <si>
    <t>871-87-2095</t>
  </si>
  <si>
    <t>875-26-4878</t>
  </si>
  <si>
    <t>346-57-6133</t>
  </si>
  <si>
    <t>464-11-9888</t>
  </si>
  <si>
    <t>561-53-4911</t>
  </si>
  <si>
    <t>694-99-2153</t>
  </si>
  <si>
    <t>270-63-3160</t>
  </si>
  <si>
    <t>486-79-4222</t>
  </si>
  <si>
    <t>711-83-7727</t>
  </si>
  <si>
    <t>821-66-9615</t>
  </si>
  <si>
    <t>868-92-1556</t>
  </si>
  <si>
    <t>537-56-4401</t>
  </si>
  <si>
    <t>725-97-3607</t>
  </si>
  <si>
    <t>101-75-7197</t>
  </si>
  <si>
    <t>520-59-5281</t>
  </si>
  <si>
    <t>213-86-3123</t>
  </si>
  <si>
    <t>251-41-7647</t>
  </si>
  <si>
    <t>275-78-8839</t>
  </si>
  <si>
    <t>356-99-1891</t>
  </si>
  <si>
    <t>529-47-8259</t>
  </si>
  <si>
    <t>597-21-1184</t>
  </si>
  <si>
    <t>750-39-4257</t>
  </si>
  <si>
    <t>954-88-8755</t>
  </si>
  <si>
    <t>970-67-2315</t>
  </si>
  <si>
    <t>686-32-2225</t>
  </si>
  <si>
    <t>491-88-5272</t>
  </si>
  <si>
    <t>812-18-4924</t>
  </si>
  <si>
    <t>368-22-5118</t>
  </si>
  <si>
    <t>564-94-7569</t>
  </si>
  <si>
    <t>521-66-4749</t>
  </si>
  <si>
    <t>621-24-8555</t>
  </si>
  <si>
    <t>426-18-9638</t>
  </si>
  <si>
    <t>712-30-8754</t>
  </si>
  <si>
    <t>790-24-5817</t>
  </si>
  <si>
    <t>836-45-9376</t>
  </si>
  <si>
    <t>268-38-2941</t>
  </si>
  <si>
    <t>718-86-9830</t>
  </si>
  <si>
    <t>759-15-4782</t>
  </si>
  <si>
    <t>721-89-1776</t>
  </si>
  <si>
    <t>766-55-4440</t>
  </si>
  <si>
    <t>453-70-5184</t>
  </si>
  <si>
    <t>909-38-8208</t>
  </si>
  <si>
    <t>506-68-5974</t>
  </si>
  <si>
    <t>376-85-7913</t>
  </si>
  <si>
    <t>Patient Wait</t>
  </si>
  <si>
    <t>Waiting Time</t>
  </si>
  <si>
    <t>Visit Length</t>
  </si>
  <si>
    <t>Physical Therapy</t>
  </si>
  <si>
    <t>Thomas, Joseph</t>
  </si>
  <si>
    <t>Internal Medicine</t>
  </si>
  <si>
    <t>Haddock, Christopher</t>
  </si>
  <si>
    <t>Family Medicine</t>
  </si>
  <si>
    <t>Garrison, Virginia</t>
  </si>
  <si>
    <t>Pediatrics</t>
  </si>
  <si>
    <t>Nickles, Kaycee</t>
  </si>
  <si>
    <t>Logan, Delbert</t>
  </si>
  <si>
    <t>Flores, Robert</t>
  </si>
  <si>
    <t>Tomlinson, Rose</t>
  </si>
  <si>
    <t>Diaz, Anderson</t>
  </si>
  <si>
    <t>Heal, Peggy</t>
  </si>
  <si>
    <t>Quinn, Elizabeth</t>
  </si>
  <si>
    <t>Valverde, Brian</t>
  </si>
  <si>
    <t>Digirolamo, Lisa</t>
  </si>
  <si>
    <t>Orthopedics</t>
  </si>
  <si>
    <t>Palermo, Daniel</t>
  </si>
  <si>
    <t>Earles, Andrew</t>
  </si>
  <si>
    <t>Warner, William</t>
  </si>
  <si>
    <t>Corbett, Celeste</t>
  </si>
  <si>
    <t>Tilton, Doris</t>
  </si>
  <si>
    <t>Martin, Michael</t>
  </si>
  <si>
    <t>Derringer, Richard</t>
  </si>
  <si>
    <t>Brown, Michael</t>
  </si>
  <si>
    <t>Royster, Edna</t>
  </si>
  <si>
    <t>Fleming, Maria</t>
  </si>
  <si>
    <t>Baker, Josh</t>
  </si>
  <si>
    <t>Gutierrez, Maureen</t>
  </si>
  <si>
    <t>Faulks, Jeffrey</t>
  </si>
  <si>
    <t>Carrington, Morgan</t>
  </si>
  <si>
    <t>Ryan, Lynette</t>
  </si>
  <si>
    <t>Edwards, Sam</t>
  </si>
  <si>
    <t>Ramos, Elisha</t>
  </si>
  <si>
    <t>Keen, Molly</t>
  </si>
  <si>
    <t>Lawrence, Alan</t>
  </si>
  <si>
    <t>Trent, Tinisha</t>
  </si>
  <si>
    <t>Rivera, Tennille</t>
  </si>
  <si>
    <t>Stephens, Flora</t>
  </si>
  <si>
    <t>Hamm, Darlene</t>
  </si>
  <si>
    <t>Watson, Joy</t>
  </si>
  <si>
    <t>Pulley, Alice</t>
  </si>
  <si>
    <t>Cantor, Danny</t>
  </si>
  <si>
    <t>Gaines, Mary</t>
  </si>
  <si>
    <t>Fort, Wilson</t>
  </si>
  <si>
    <t>Teague, Bettie</t>
  </si>
  <si>
    <t>Hedlund, John</t>
  </si>
  <si>
    <t>Vasquez, Alice</t>
  </si>
  <si>
    <t>Beckham, Andrea</t>
  </si>
  <si>
    <t>Cortez, Aaron</t>
  </si>
  <si>
    <t>Heady, Leonard</t>
  </si>
  <si>
    <t>Flores, Nicholas</t>
  </si>
  <si>
    <t>Romero, Lane</t>
  </si>
  <si>
    <t>Starr, Stefanie</t>
  </si>
  <si>
    <t>Gonser, Chau</t>
  </si>
  <si>
    <t>Park, John</t>
  </si>
  <si>
    <t>Slocum, Pete</t>
  </si>
  <si>
    <t>Rose, Kenneth</t>
  </si>
  <si>
    <t>Friel, Randall</t>
  </si>
  <si>
    <t>Blalock, Ethel</t>
  </si>
  <si>
    <t>Brown, Lester</t>
  </si>
  <si>
    <t>Ammons, Daniel</t>
  </si>
  <si>
    <t>Maldonado, Kathrine</t>
  </si>
  <si>
    <t>Hahn, Beatrice</t>
  </si>
  <si>
    <t>Steiner, Peggy</t>
  </si>
  <si>
    <t>Walker, Marjorie</t>
  </si>
  <si>
    <t>Palmer, Linda</t>
  </si>
  <si>
    <t>Davis, Lawrence</t>
  </si>
  <si>
    <t>Fulbright, Richard</t>
  </si>
  <si>
    <t>Uresti, Julie</t>
  </si>
  <si>
    <t>Liles, Laura</t>
  </si>
  <si>
    <t>Ugarte, John</t>
  </si>
  <si>
    <t>Mcpherson, Andrea</t>
  </si>
  <si>
    <t>Jones, Kathy</t>
  </si>
  <si>
    <t>Olvera, Joe</t>
  </si>
  <si>
    <t>Sargent, Melinda</t>
  </si>
  <si>
    <t>Fancher, Nancy</t>
  </si>
  <si>
    <t>Brown, Christine</t>
  </si>
  <si>
    <t>Richards, Kerry</t>
  </si>
  <si>
    <t>Applegate, Barbara</t>
  </si>
  <si>
    <t>Grice, Vanessa</t>
  </si>
  <si>
    <t>Yang, Eduardo</t>
  </si>
  <si>
    <t>Ahmad, Charles</t>
  </si>
  <si>
    <t>Sliger, Garry</t>
  </si>
  <si>
    <t>Cohen, Robert</t>
  </si>
  <si>
    <t>Oquendo, Kimberly</t>
  </si>
  <si>
    <t>Riley, Tessie</t>
  </si>
  <si>
    <t>Demasi, Jeannette</t>
  </si>
  <si>
    <t>Phillips, Edward</t>
  </si>
  <si>
    <t>Hamilton, Nancy</t>
  </si>
  <si>
    <t>Smith, Lindsey</t>
  </si>
  <si>
    <t>Lopez, Edward</t>
  </si>
  <si>
    <t>Lovelady, Elizabeth</t>
  </si>
  <si>
    <t>Holt, Earl</t>
  </si>
  <si>
    <t>Davis, James</t>
  </si>
  <si>
    <t>Gatling, Clyde</t>
  </si>
  <si>
    <t>White, James</t>
  </si>
  <si>
    <t>Peters, Carroll</t>
  </si>
  <si>
    <t>Medeiros, Cecelia</t>
  </si>
  <si>
    <t>Harrison, Bill</t>
  </si>
  <si>
    <t>Johnson, Jason</t>
  </si>
  <si>
    <t>Benton, Sammy</t>
  </si>
  <si>
    <t>Mcdonough, James</t>
  </si>
  <si>
    <t>Linscott, Georgette</t>
  </si>
  <si>
    <t>Mcdowell, Kathy</t>
  </si>
  <si>
    <t>Yang, Taylor</t>
  </si>
  <si>
    <t>Stanley, Michael</t>
  </si>
  <si>
    <t>Champion, Gary</t>
  </si>
  <si>
    <t>Heckart, Melanie</t>
  </si>
  <si>
    <t>Abbott, Thomas</t>
  </si>
  <si>
    <t>Flores, Edna</t>
  </si>
  <si>
    <t>Wood, Nicole</t>
  </si>
  <si>
    <t>Tucker, Howard</t>
  </si>
  <si>
    <t>Burgoyne, Madeline</t>
  </si>
  <si>
    <t>Cline, Charlotte</t>
  </si>
  <si>
    <t>Holland, Geneva</t>
  </si>
  <si>
    <t>Bankston, Charles</t>
  </si>
  <si>
    <t>White, Anthony</t>
  </si>
  <si>
    <t>Williams, Dannie</t>
  </si>
  <si>
    <t>Sterner, Lloyd</t>
  </si>
  <si>
    <t>Kelley, Marna</t>
  </si>
  <si>
    <t>Hamman, Thomas</t>
  </si>
  <si>
    <t>Williams, Lillie</t>
  </si>
  <si>
    <t>Marshall, Michelle</t>
  </si>
  <si>
    <t>Escalera, Grady</t>
  </si>
  <si>
    <t>Burney, Florence</t>
  </si>
  <si>
    <t>Desilva, Allison</t>
  </si>
  <si>
    <t>Edwards, Leslie</t>
  </si>
  <si>
    <t>Williams, Linda</t>
  </si>
  <si>
    <t>Duchesne, Charles</t>
  </si>
  <si>
    <t>Hunt, Maria</t>
  </si>
  <si>
    <t>Riggs, Donald</t>
  </si>
  <si>
    <t>Tasker, Carol</t>
  </si>
  <si>
    <t>Morehead, Elaine</t>
  </si>
  <si>
    <t>King, Gloria</t>
  </si>
  <si>
    <t>Orlando, Aimee</t>
  </si>
  <si>
    <t>Gaytan, James</t>
  </si>
  <si>
    <t>Bowles, Thomas</t>
  </si>
  <si>
    <t>Thompson, Tom</t>
  </si>
  <si>
    <t>Abdul, Belinda</t>
  </si>
  <si>
    <t>Jeffries, John</t>
  </si>
  <si>
    <t>Pasco, Ashley</t>
  </si>
  <si>
    <t>Carter, Leslie</t>
  </si>
  <si>
    <t>Iverson, Leo</t>
  </si>
  <si>
    <t>Boykin, Janet</t>
  </si>
  <si>
    <t>Coughlin, Gina</t>
  </si>
  <si>
    <t>Flores, Timothy</t>
  </si>
  <si>
    <t>Jones, Michael</t>
  </si>
  <si>
    <t>Corso, Max</t>
  </si>
  <si>
    <t>Luton, Amanda</t>
  </si>
  <si>
    <t>Harper, Rose</t>
  </si>
  <si>
    <t>Cordle, Margarita</t>
  </si>
  <si>
    <t>Campbell, Marjorie</t>
  </si>
  <si>
    <t>Suarez, Charles</t>
  </si>
  <si>
    <t>Smith, Robert</t>
  </si>
  <si>
    <t>Collins, Guy</t>
  </si>
  <si>
    <t>Williams, Lacey</t>
  </si>
  <si>
    <t>Gaertner, Scott</t>
  </si>
  <si>
    <t>Crespo, Marilyn</t>
  </si>
  <si>
    <t>Kent, Edward</t>
  </si>
  <si>
    <t>Johnson, Jennifer</t>
  </si>
  <si>
    <t>Barker, Leslie</t>
  </si>
  <si>
    <t>Lozano, Victor</t>
  </si>
  <si>
    <t>Hodges, Scotty</t>
  </si>
  <si>
    <t>Gordon, Bradley</t>
  </si>
  <si>
    <t>Ray, William</t>
  </si>
  <si>
    <t>Booth, Darlene</t>
  </si>
  <si>
    <t>Larson, Michael</t>
  </si>
  <si>
    <t>Mccray, David</t>
  </si>
  <si>
    <t>Macarthur, Maegan</t>
  </si>
  <si>
    <t>Bergman, Gloria</t>
  </si>
  <si>
    <t>Dalton, Dorothy</t>
  </si>
  <si>
    <t>Shea, Steven</t>
  </si>
  <si>
    <t>Farrar, Sarah</t>
  </si>
  <si>
    <t>Watts, Jacques</t>
  </si>
  <si>
    <t>Bowers, Mattie</t>
  </si>
  <si>
    <t>Donnelly, Elizabeth</t>
  </si>
  <si>
    <t>Owens, Judy</t>
  </si>
  <si>
    <t>Stiner, Mitchell</t>
  </si>
  <si>
    <t>Wright, Lisa</t>
  </si>
  <si>
    <t>Lamphear, Wayne</t>
  </si>
  <si>
    <t>Parish, Dominick</t>
  </si>
  <si>
    <t>Shaver, Julio</t>
  </si>
  <si>
    <t>Smith, Scott</t>
  </si>
  <si>
    <t>Cox, Mary</t>
  </si>
  <si>
    <t>Pritchett, Nora</t>
  </si>
  <si>
    <t>Knight, Cindy</t>
  </si>
  <si>
    <t>Parker, John</t>
  </si>
  <si>
    <t>Buckner, Joe</t>
  </si>
  <si>
    <t>Duffy, Christopher</t>
  </si>
  <si>
    <t>Henderson, John</t>
  </si>
  <si>
    <t>Bowman, Robert</t>
  </si>
  <si>
    <t>Hutchison, Joshua</t>
  </si>
  <si>
    <t>Monroe, Fred</t>
  </si>
  <si>
    <t>Munoz, Elliott</t>
  </si>
  <si>
    <t>Engleman, Fred</t>
  </si>
  <si>
    <t>Marshall, Joanne</t>
  </si>
  <si>
    <t>Hegwood, Sharon</t>
  </si>
  <si>
    <t>Romero, Sandra</t>
  </si>
  <si>
    <t>Thompson, Todd</t>
  </si>
  <si>
    <t>Williamson, Nadine</t>
  </si>
  <si>
    <t>Dean, Chadwick</t>
  </si>
  <si>
    <t>Gagnon, Jeffery</t>
  </si>
  <si>
    <t>Rivera, Rachel</t>
  </si>
  <si>
    <t>Brown, Robert</t>
  </si>
  <si>
    <t>Lewis, Marie</t>
  </si>
  <si>
    <t>Carnahan, Raymond</t>
  </si>
  <si>
    <t>Shiner, Regina</t>
  </si>
  <si>
    <t>Strickland, Marie</t>
  </si>
  <si>
    <t>Stage, Daryl</t>
  </si>
  <si>
    <t>Vance, Donald</t>
  </si>
  <si>
    <t>Wright, Rita</t>
  </si>
  <si>
    <t>Dibble, Elva</t>
  </si>
  <si>
    <t>Murphy, Carmen</t>
  </si>
  <si>
    <t>Devera, Jason</t>
  </si>
  <si>
    <t>Edwards, Jesse</t>
  </si>
  <si>
    <t>Perez, Lena</t>
  </si>
  <si>
    <t>Larson, Edward</t>
  </si>
  <si>
    <t>Plain, Daniel</t>
  </si>
  <si>
    <t>Lee, Bonnie</t>
  </si>
  <si>
    <t>Blake, Jimmy</t>
  </si>
  <si>
    <t>Christman, Berry</t>
  </si>
  <si>
    <t>Tucker, Betty</t>
  </si>
  <si>
    <t>Benson, Rachel</t>
  </si>
  <si>
    <t>Sears, Hedy</t>
  </si>
  <si>
    <t>Johnson, Mark</t>
  </si>
  <si>
    <t>Price, Rose</t>
  </si>
  <si>
    <t>Townsend, Wei</t>
  </si>
  <si>
    <t>Moran, Eleanor</t>
  </si>
  <si>
    <t>Bodiford, Danielle</t>
  </si>
  <si>
    <t>Landau, Jason</t>
  </si>
  <si>
    <t>Lowe, Daniel</t>
  </si>
  <si>
    <t>Corcoran, Ernestine</t>
  </si>
  <si>
    <t>Dugger, Charlie</t>
  </si>
  <si>
    <t>Peck, Theresa</t>
  </si>
  <si>
    <t>Kinard, Natalie</t>
  </si>
  <si>
    <t>Mccandless, Mary</t>
  </si>
  <si>
    <t>Swords, Jessica</t>
  </si>
  <si>
    <t>Harrison, Kathleen</t>
  </si>
  <si>
    <t>Albertson, Amanda</t>
  </si>
  <si>
    <t>Proctor, Ariel</t>
  </si>
  <si>
    <t>Charles, Paula</t>
  </si>
  <si>
    <t>Kendrick, William</t>
  </si>
  <si>
    <t>Harper, Larry</t>
  </si>
  <si>
    <t>Neal, John</t>
  </si>
  <si>
    <t>Mcdill, Marion</t>
  </si>
  <si>
    <t>Agee, Ashlee</t>
  </si>
  <si>
    <t>Oakley, Samantha</t>
  </si>
  <si>
    <t>Cherry, Keisha</t>
  </si>
  <si>
    <t>Crowder, Daniel</t>
  </si>
  <si>
    <t>Baker, Lola</t>
  </si>
  <si>
    <t>Murphy, Ollie</t>
  </si>
  <si>
    <t>Perkins, Marcel</t>
  </si>
  <si>
    <t>Morris, Tracy</t>
  </si>
  <si>
    <t>Trimble, Benjamin</t>
  </si>
  <si>
    <t>Carter, Belva</t>
  </si>
  <si>
    <t>Eastman, Cecily</t>
  </si>
  <si>
    <t>Costas, Laura</t>
  </si>
  <si>
    <t>Mccrary, Tony</t>
  </si>
  <si>
    <t>Clark, Adrienne</t>
  </si>
  <si>
    <t>Huntington, Brian</t>
  </si>
  <si>
    <t>Phillips, Monique</t>
  </si>
  <si>
    <t>Baker, Travis</t>
  </si>
  <si>
    <t>Murphy, Jarrod</t>
  </si>
  <si>
    <t>Ruth, Felicia</t>
  </si>
  <si>
    <t>Reynolds, Ted</t>
  </si>
  <si>
    <t>Pike, Kristin</t>
  </si>
  <si>
    <t>Thompson, Frankie</t>
  </si>
  <si>
    <t>Holden, Anna</t>
  </si>
  <si>
    <t>Irby, Tricia</t>
  </si>
  <si>
    <t>Desroches, Anne</t>
  </si>
  <si>
    <t>Swan, Craig</t>
  </si>
  <si>
    <t>Beale, Katie</t>
  </si>
  <si>
    <t>Gonzalez, Felicia</t>
  </si>
  <si>
    <t>Roberts, Michael</t>
  </si>
  <si>
    <t>Storm, Laurie</t>
  </si>
  <si>
    <t>Brown, Aaron</t>
  </si>
  <si>
    <t>Lawson, Donna</t>
  </si>
  <si>
    <t>Johnson, Richard</t>
  </si>
  <si>
    <t>Carlson, Michael</t>
  </si>
  <si>
    <t>Lucero, Dolores</t>
  </si>
  <si>
    <t>Austin, Elizabeth</t>
  </si>
  <si>
    <t>Lawson, Wendy</t>
  </si>
  <si>
    <t>Summers, Linda</t>
  </si>
  <si>
    <t>Riddle, Gwen</t>
  </si>
  <si>
    <t>Bradshaw, Dorothy</t>
  </si>
  <si>
    <t>Gibson, Clarence</t>
  </si>
  <si>
    <t>Riley, Lori</t>
  </si>
  <si>
    <t>Mitchell, Jane</t>
  </si>
  <si>
    <t>Williams, Dale</t>
  </si>
  <si>
    <t>Carlberg, Elma</t>
  </si>
  <si>
    <t>Williams, Amanda</t>
  </si>
  <si>
    <t>Boyd, Ray</t>
  </si>
  <si>
    <t>Horton, Margaret</t>
  </si>
  <si>
    <t>Wheeler, Luis</t>
  </si>
  <si>
    <t>Story, Linda</t>
  </si>
  <si>
    <t>Smith, Dorothy</t>
  </si>
  <si>
    <t>Martel, Ronald</t>
  </si>
  <si>
    <t>King, Joseph</t>
  </si>
  <si>
    <t>Crespo, Frank</t>
  </si>
  <si>
    <t>Hubbard, Stanley</t>
  </si>
  <si>
    <t>Amendola, Stephen</t>
  </si>
  <si>
    <t>Nardone, Martha</t>
  </si>
  <si>
    <t>Young, Ted</t>
  </si>
  <si>
    <t>Nieves, Richard</t>
  </si>
  <si>
    <t>Baker, Irene</t>
  </si>
  <si>
    <t>Cornell, Harry</t>
  </si>
  <si>
    <t>Hanley, Alvin</t>
  </si>
  <si>
    <t>Lauer, Lorraine</t>
  </si>
  <si>
    <t>Keller, Sue</t>
  </si>
  <si>
    <t>Jenkins, Helen</t>
  </si>
  <si>
    <t>Naquin, Kathleen</t>
  </si>
  <si>
    <t>Ledbetter, Barbara</t>
  </si>
  <si>
    <t>Walker, Doris</t>
  </si>
  <si>
    <t>Watkins, Herbert</t>
  </si>
  <si>
    <t>Lee, Joanne</t>
  </si>
  <si>
    <t>Yates, Aaron</t>
  </si>
  <si>
    <t>Cousins, Kelsey</t>
  </si>
  <si>
    <t>Madden, Erica</t>
  </si>
  <si>
    <t>Leblanc, Shena</t>
  </si>
  <si>
    <t>Robinson, Anna</t>
  </si>
  <si>
    <t>Dept ID</t>
  </si>
  <si>
    <t>Patient ID</t>
  </si>
  <si>
    <t>Patient Check In</t>
  </si>
  <si>
    <t>Department ID Table</t>
  </si>
  <si>
    <t>Department</t>
  </si>
  <si>
    <t>Ophthalmology</t>
  </si>
  <si>
    <t>Nose and Throat</t>
  </si>
  <si>
    <t>Audiology</t>
  </si>
  <si>
    <t>Urology</t>
  </si>
  <si>
    <t>Occupational Therapy</t>
  </si>
  <si>
    <t>Obstetrics and Gynecology</t>
  </si>
  <si>
    <t>Endocrinology</t>
  </si>
  <si>
    <t>Podiatry</t>
  </si>
  <si>
    <t>Neurology</t>
  </si>
  <si>
    <t>Physician Lookup</t>
  </si>
  <si>
    <t>Dr. Kaiser, Raymond</t>
  </si>
  <si>
    <t>Dr. Hall, Irena</t>
  </si>
  <si>
    <t>Dr. Kessler, Tatiana</t>
  </si>
  <si>
    <t>Dr. Pepper, Nilam</t>
  </si>
  <si>
    <t>Dr. Hinton, Mark</t>
  </si>
  <si>
    <t>Dr. Chapman, Michelle</t>
  </si>
  <si>
    <t>Dr. Perez, Roopa</t>
  </si>
  <si>
    <t>Dr. Wilson, Debbie</t>
  </si>
  <si>
    <t>Dr. Humphrey, Jerry</t>
  </si>
  <si>
    <t>Dr. Sanchez, Javier</t>
  </si>
  <si>
    <t>Dr. Carrasco, Mary</t>
  </si>
  <si>
    <t>Dr. Mohr, Cynthia</t>
  </si>
  <si>
    <t>Dr. Ellis, Valentine</t>
  </si>
  <si>
    <t>Dr. Quinn, Angela</t>
  </si>
  <si>
    <t>Dr. Kinser, Theresa</t>
  </si>
  <si>
    <t>Dr. Bethel, Christopher</t>
  </si>
  <si>
    <t>Dr. Pieper, John</t>
  </si>
  <si>
    <t>Dr. Moore, Jeremy</t>
  </si>
  <si>
    <t>Dr. Bell, David</t>
  </si>
  <si>
    <t>Dr. Leiva, Jacob</t>
  </si>
  <si>
    <t>Dr. Walton, Lena</t>
  </si>
  <si>
    <t>Physician Name</t>
  </si>
  <si>
    <t>Patient Lookup</t>
  </si>
  <si>
    <t>109-46-9045</t>
  </si>
  <si>
    <t>385-96-6530</t>
  </si>
  <si>
    <t>628-16-9371</t>
  </si>
  <si>
    <t>969-65-1216</t>
  </si>
  <si>
    <t>685-99-5931</t>
  </si>
  <si>
    <t>670-58-6702</t>
  </si>
  <si>
    <t>487-26-7596</t>
  </si>
  <si>
    <t>750-33-1715</t>
  </si>
  <si>
    <t>965-14-7498</t>
  </si>
  <si>
    <t>784-82-2181</t>
  </si>
  <si>
    <t>180-68-5911</t>
  </si>
  <si>
    <t>594-30-4824</t>
  </si>
  <si>
    <t>456-64-6836</t>
  </si>
  <si>
    <t>832-44-9959</t>
  </si>
  <si>
    <t>542-46-6368</t>
  </si>
  <si>
    <t>840-50-1504</t>
  </si>
  <si>
    <t>999-29-2874</t>
  </si>
  <si>
    <t>689-96-5137</t>
  </si>
  <si>
    <t>587-85-1831</t>
  </si>
  <si>
    <t>706-80-8163</t>
  </si>
  <si>
    <t>109-48-1865</t>
  </si>
  <si>
    <t>195-48-5332</t>
  </si>
  <si>
    <t>556-25-7508</t>
  </si>
  <si>
    <t>153-63-4808</t>
  </si>
  <si>
    <t>349-61-1274</t>
  </si>
  <si>
    <t>181-81-2226</t>
  </si>
  <si>
    <t>534-29-5222</t>
  </si>
  <si>
    <t>506-58-2510</t>
  </si>
  <si>
    <t>267-55-3470</t>
  </si>
  <si>
    <t>164-48-9736</t>
  </si>
  <si>
    <t>580-49-8457</t>
  </si>
  <si>
    <t>560-25-1461</t>
  </si>
  <si>
    <t>987-74-1148</t>
  </si>
  <si>
    <t>306-46-6999</t>
  </si>
  <si>
    <t>411-93-7063</t>
  </si>
  <si>
    <t>176-97-3647</t>
  </si>
  <si>
    <t>118-65-8734</t>
  </si>
  <si>
    <t>377-48-4835</t>
  </si>
  <si>
    <t>208-42-1350</t>
  </si>
  <si>
    <t>117-30-5135</t>
  </si>
  <si>
    <t>525-45-7184</t>
  </si>
  <si>
    <t>998-70-7644</t>
  </si>
  <si>
    <t>668-42-2784</t>
  </si>
  <si>
    <t>931-61-7882</t>
  </si>
  <si>
    <t>418-24-8640</t>
  </si>
  <si>
    <t>849-12-6388</t>
  </si>
  <si>
    <t>731-25-4563</t>
  </si>
  <si>
    <t>574-77-6733</t>
  </si>
  <si>
    <t>415-48-3663</t>
  </si>
  <si>
    <t>117-64-9928</t>
  </si>
  <si>
    <t>550-73-2783</t>
  </si>
  <si>
    <t>781-87-7727</t>
  </si>
  <si>
    <t>184-96-7634</t>
  </si>
  <si>
    <t>127-37-7477</t>
  </si>
  <si>
    <t>767-61-9129</t>
  </si>
  <si>
    <t>496-22-8372</t>
  </si>
  <si>
    <t>950-18-8075</t>
  </si>
  <si>
    <t>602-50-1956</t>
  </si>
  <si>
    <t>121-80-8794</t>
  </si>
  <si>
    <t>517-70-4800</t>
  </si>
  <si>
    <t>696-36-3211</t>
  </si>
  <si>
    <t>978-39-2219</t>
  </si>
  <si>
    <t>486-51-7857</t>
  </si>
  <si>
    <t>124-91-9614</t>
  </si>
  <si>
    <t>277-18-8879</t>
  </si>
  <si>
    <t>793-32-8248</t>
  </si>
  <si>
    <t>885-72-4898</t>
  </si>
  <si>
    <t>492-20-4141</t>
  </si>
  <si>
    <t>846-36-4363</t>
  </si>
  <si>
    <t>960-70-9080</t>
  </si>
  <si>
    <t>100-45-9323</t>
  </si>
  <si>
    <t>723-42-2382</t>
  </si>
  <si>
    <t>835-55-9200</t>
  </si>
  <si>
    <t>549-53-5035</t>
  </si>
  <si>
    <t>808-79-5195</t>
  </si>
  <si>
    <t>933-59-5616</t>
  </si>
  <si>
    <t>429-81-7344</t>
  </si>
  <si>
    <t>613-60-9877</t>
  </si>
  <si>
    <t>881-49-2025</t>
  </si>
  <si>
    <t>197-28-9762</t>
  </si>
  <si>
    <t>731-62-2484</t>
  </si>
  <si>
    <t>754-41-9624</t>
  </si>
  <si>
    <t>792-66-8059</t>
  </si>
  <si>
    <t>302-80-4764</t>
  </si>
  <si>
    <t>150-82-7360</t>
  </si>
  <si>
    <t>118-47-4873</t>
  </si>
  <si>
    <t>464-52-9011</t>
  </si>
  <si>
    <t>473-27-8555</t>
  </si>
  <si>
    <t>392-46-3419</t>
  </si>
  <si>
    <t>138-40-1931</t>
  </si>
  <si>
    <t>831-76-6262</t>
  </si>
  <si>
    <t>191-65-4148</t>
  </si>
  <si>
    <t>604-60-6180</t>
  </si>
  <si>
    <t>102-27-9458</t>
  </si>
  <si>
    <t>293-56-5727</t>
  </si>
  <si>
    <t>855-79-3629</t>
  </si>
  <si>
    <t>888-30-5716</t>
  </si>
  <si>
    <t>974-75-1286</t>
  </si>
  <si>
    <t>382-61-6396</t>
  </si>
  <si>
    <t>376-61-3683</t>
  </si>
  <si>
    <t>419-84-4011</t>
  </si>
  <si>
    <t>341-92-9728</t>
  </si>
  <si>
    <t>229-63-1523</t>
  </si>
  <si>
    <t>411-95-2902</t>
  </si>
  <si>
    <t>239-19-6770</t>
  </si>
  <si>
    <t>750-89-1490</t>
  </si>
  <si>
    <t>344-96-2424</t>
  </si>
  <si>
    <t>129-21-2000</t>
  </si>
  <si>
    <t>144-87-2977</t>
  </si>
  <si>
    <t>197-88-6851</t>
  </si>
  <si>
    <t>979-48-3750</t>
  </si>
  <si>
    <t>916-47-1033</t>
  </si>
  <si>
    <t>536-29-8828</t>
  </si>
  <si>
    <t>938-96-2363</t>
  </si>
  <si>
    <t>629-76-6849</t>
  </si>
  <si>
    <t>674-70-5812</t>
  </si>
  <si>
    <t>960-44-6382</t>
  </si>
  <si>
    <t>499-85-8392</t>
  </si>
  <si>
    <t>811-30-6119</t>
  </si>
  <si>
    <t>305-54-2718</t>
  </si>
  <si>
    <t>439-13-1781</t>
  </si>
  <si>
    <t>622-94-9533</t>
  </si>
  <si>
    <t>277-17-2882</t>
  </si>
  <si>
    <t>955-83-9020</t>
  </si>
  <si>
    <t>876-83-2017</t>
  </si>
  <si>
    <t>909-76-7577</t>
  </si>
  <si>
    <t>257-26-9547</t>
  </si>
  <si>
    <t>628-84-3917</t>
  </si>
  <si>
    <t>491-94-5371</t>
  </si>
  <si>
    <t>628-97-3876</t>
  </si>
  <si>
    <t>692-42-7641</t>
  </si>
  <si>
    <t>342-24-7431</t>
  </si>
  <si>
    <t>734-51-1419</t>
  </si>
  <si>
    <t>925-42-9108</t>
  </si>
  <si>
    <t>125-51-3330</t>
  </si>
  <si>
    <t>845-97-8228</t>
  </si>
  <si>
    <t>739-72-4883</t>
  </si>
  <si>
    <t>342-45-7771</t>
  </si>
  <si>
    <t>442-28-2709</t>
  </si>
  <si>
    <t>332-61-1096</t>
  </si>
  <si>
    <t>644-89-1585</t>
  </si>
  <si>
    <t>956-79-9274</t>
  </si>
  <si>
    <t>126-61-5964</t>
  </si>
  <si>
    <t>623-66-9916</t>
  </si>
  <si>
    <t>949-26-4425</t>
  </si>
  <si>
    <t>143-30-7540</t>
  </si>
  <si>
    <t>716-39-4743</t>
  </si>
  <si>
    <t>496-88-1626</t>
  </si>
  <si>
    <t>284-46-7744</t>
  </si>
  <si>
    <t>647-96-6929</t>
  </si>
  <si>
    <t>484-61-8345</t>
  </si>
  <si>
    <t>670-42-7051</t>
  </si>
  <si>
    <t>517-20-1485</t>
  </si>
  <si>
    <t>385-18-1976</t>
  </si>
  <si>
    <t>222-84-5950</t>
  </si>
  <si>
    <t>322-33-2802</t>
  </si>
  <si>
    <t>414-24-4167</t>
  </si>
  <si>
    <t>340-93-3512</t>
  </si>
  <si>
    <t>192-40-2625</t>
  </si>
  <si>
    <t>799-42-8574</t>
  </si>
  <si>
    <t>293-86-7171</t>
  </si>
  <si>
    <t>396-59-7648</t>
  </si>
  <si>
    <t>696-76-8984</t>
  </si>
  <si>
    <t>295-87-4163</t>
  </si>
  <si>
    <t>230-93-2747</t>
  </si>
  <si>
    <t>287-53-1570</t>
  </si>
  <si>
    <t>125-93-8223</t>
  </si>
  <si>
    <t>199-31-9873</t>
  </si>
  <si>
    <t>616-12-3937</t>
  </si>
  <si>
    <t>383-78-2729</t>
  </si>
  <si>
    <t>797-21-9018</t>
  </si>
  <si>
    <t>806-58-5406</t>
  </si>
  <si>
    <t>999-39-7114</t>
  </si>
  <si>
    <t>773-21-8176</t>
  </si>
  <si>
    <t>434-49-2444</t>
  </si>
  <si>
    <t>858-48-3333</t>
  </si>
  <si>
    <t>874-56-5651</t>
  </si>
  <si>
    <t>472-64-2414</t>
  </si>
  <si>
    <t>613-19-7805</t>
  </si>
  <si>
    <t>271-71-3568</t>
  </si>
  <si>
    <t>637-37-9035</t>
  </si>
  <si>
    <t>845-91-8412</t>
  </si>
  <si>
    <t>875-76-5219</t>
  </si>
  <si>
    <t>222-96-4800</t>
  </si>
  <si>
    <t>Neal, Emily</t>
  </si>
  <si>
    <t>Shipp, James</t>
  </si>
  <si>
    <t>Lee, Paul</t>
  </si>
  <si>
    <t>Morris, Renee</t>
  </si>
  <si>
    <t>Manning, Robert</t>
  </si>
  <si>
    <t>Jones, Betty</t>
  </si>
  <si>
    <t>Stoner, Jamie</t>
  </si>
  <si>
    <t>Keeling, Francisco</t>
  </si>
  <si>
    <t>Davis, Frank</t>
  </si>
  <si>
    <t>Gates, Rosalie</t>
  </si>
  <si>
    <t>Robinson, Bobby</t>
  </si>
  <si>
    <t>Miranda, Joyce</t>
  </si>
  <si>
    <t>Frazier, John</t>
  </si>
  <si>
    <t>Riggs, Rachel</t>
  </si>
  <si>
    <t>Fischer, Michael</t>
  </si>
  <si>
    <t>Matheson, Megan</t>
  </si>
  <si>
    <t>Mosier, Josephine</t>
  </si>
  <si>
    <t>Henderson, Milton</t>
  </si>
  <si>
    <t>Camp, Patricia</t>
  </si>
  <si>
    <t>Cox, Joseph</t>
  </si>
  <si>
    <t>Pullman, Jennifer</t>
  </si>
  <si>
    <t>Mosely, Marilyn</t>
  </si>
  <si>
    <t>Huber, Bernadette</t>
  </si>
  <si>
    <t>Green, Linda</t>
  </si>
  <si>
    <t>Johnston, Erin</t>
  </si>
  <si>
    <t>Palacio, David</t>
  </si>
  <si>
    <t>Brown, Jacki</t>
  </si>
  <si>
    <t>Hudson, Bert</t>
  </si>
  <si>
    <t>Barnes, Barbara</t>
  </si>
  <si>
    <t>Bagley, David</t>
  </si>
  <si>
    <t>Mooney, Mayra</t>
  </si>
  <si>
    <t>Turner, Wilma</t>
  </si>
  <si>
    <t>Rogers, Grace</t>
  </si>
  <si>
    <t>Douglas, Marlene</t>
  </si>
  <si>
    <t>Chavis, Michael</t>
  </si>
  <si>
    <t>Vandiver, Michael</t>
  </si>
  <si>
    <t>Harriman, Marlon</t>
  </si>
  <si>
    <t>Lawrence, Maureen</t>
  </si>
  <si>
    <t>Freda, Dustin</t>
  </si>
  <si>
    <t>Bosch, Jason</t>
  </si>
  <si>
    <t>Sousa, Gwen</t>
  </si>
  <si>
    <t>Wilson, Frank</t>
  </si>
  <si>
    <t>Melton, Timothy</t>
  </si>
  <si>
    <t>Berkeley, Jesus</t>
  </si>
  <si>
    <t>Valadez, Madeline</t>
  </si>
  <si>
    <t>Leaman, Shelley</t>
  </si>
  <si>
    <t>Lemmons, Barry</t>
  </si>
  <si>
    <t>Markley, Dale</t>
  </si>
  <si>
    <t>Kowal, Lora</t>
  </si>
  <si>
    <t>Allen, Monique</t>
  </si>
  <si>
    <t>Lindquist, Hannah</t>
  </si>
  <si>
    <t>Pugh, Teresa</t>
  </si>
  <si>
    <t>Suttles, Jackie</t>
  </si>
  <si>
    <t>Morales, Maria</t>
  </si>
  <si>
    <t>Rodriguez, Pamela</t>
  </si>
  <si>
    <t>Dubuque, Birdie</t>
  </si>
  <si>
    <t>Gervais, Kathy</t>
  </si>
  <si>
    <t>Matlock, Eugene</t>
  </si>
  <si>
    <t>Austin, Edyth</t>
  </si>
  <si>
    <t>Davis, Micheal</t>
  </si>
  <si>
    <t>Moultrie, Annie</t>
  </si>
  <si>
    <t>Hawkins, Ronald</t>
  </si>
  <si>
    <t>Poole, John</t>
  </si>
  <si>
    <t>Corey, Theresa</t>
  </si>
  <si>
    <t>Gilmer, Jerome</t>
  </si>
  <si>
    <t>Munoz, William</t>
  </si>
  <si>
    <t>Atherton, Anne</t>
  </si>
  <si>
    <t>Williams, Latanya</t>
  </si>
  <si>
    <t>Rowe, Rodney</t>
  </si>
  <si>
    <t>Johnson, Willie</t>
  </si>
  <si>
    <t>Rueb, Kenya</t>
  </si>
  <si>
    <t>Groth, John</t>
  </si>
  <si>
    <t>Bowman, Gary</t>
  </si>
  <si>
    <t>Hanson, George</t>
  </si>
  <si>
    <t>Loyd, Jose</t>
  </si>
  <si>
    <t>Case, Terrance</t>
  </si>
  <si>
    <t>Bays, Norma</t>
  </si>
  <si>
    <t>Johnson, Diana</t>
  </si>
  <si>
    <t>Hardy, Anne</t>
  </si>
  <si>
    <t>Hallett, Zina</t>
  </si>
  <si>
    <t>White, William</t>
  </si>
  <si>
    <t>Kennedy, Josephine</t>
  </si>
  <si>
    <t>Johnson, Anthony</t>
  </si>
  <si>
    <t>Carrasco, Laurie</t>
  </si>
  <si>
    <t>Chumbley, Anthony</t>
  </si>
  <si>
    <t>Walker, Carol</t>
  </si>
  <si>
    <t>Vasquez, Linda</t>
  </si>
  <si>
    <t>Arriaga, Katherine</t>
  </si>
  <si>
    <t>Vaughn, Stanley</t>
  </si>
  <si>
    <t>Anthony, Stephen</t>
  </si>
  <si>
    <t>Cage, Marianela</t>
  </si>
  <si>
    <t>Phelps, Charles</t>
  </si>
  <si>
    <t>Nelson, Richard</t>
  </si>
  <si>
    <t>Welch, Jeffery</t>
  </si>
  <si>
    <t>Gross, James</t>
  </si>
  <si>
    <t>Joachim, Glenn</t>
  </si>
  <si>
    <t>Bretz, Mary</t>
  </si>
  <si>
    <t>Swanson, Diane</t>
  </si>
  <si>
    <t>Reed, Marie</t>
  </si>
  <si>
    <t>Mowery, Charles</t>
  </si>
  <si>
    <t>Hare, Joanna</t>
  </si>
  <si>
    <t>Garcia, Ira</t>
  </si>
  <si>
    <t>Willett, Cindy</t>
  </si>
  <si>
    <t>Massey, Roy</t>
  </si>
  <si>
    <t>Colbert, William</t>
  </si>
  <si>
    <t>Reeder, Robert</t>
  </si>
  <si>
    <t>Hasty, Patricia</t>
  </si>
  <si>
    <t>Weber, Lawrence</t>
  </si>
  <si>
    <t>Suarez, Evelyn</t>
  </si>
  <si>
    <t>Thill, Robert</t>
  </si>
  <si>
    <t>Ramos, John</t>
  </si>
  <si>
    <t>Perry, Pamela</t>
  </si>
  <si>
    <t>Foor, Joey</t>
  </si>
  <si>
    <t>Conner, Shirley</t>
  </si>
  <si>
    <t>Page, Carmen</t>
  </si>
  <si>
    <t>Neal, Norma</t>
  </si>
  <si>
    <t>Hill, Roberto</t>
  </si>
  <si>
    <t>Dix, Patricia</t>
  </si>
  <si>
    <t>Custodio, Frank</t>
  </si>
  <si>
    <t>Kelley, Christina</t>
  </si>
  <si>
    <t>Hunter, Sean</t>
  </si>
  <si>
    <t>Goodrum, Matthew</t>
  </si>
  <si>
    <t>Herman, Benjamin</t>
  </si>
  <si>
    <t>Brandon, Betty</t>
  </si>
  <si>
    <t>Alexander, Howard</t>
  </si>
  <si>
    <t>Fagan, Janet</t>
  </si>
  <si>
    <t>Riley, Joyce</t>
  </si>
  <si>
    <t>Hayes, Sarah</t>
  </si>
  <si>
    <t>Johnson, Melissa</t>
  </si>
  <si>
    <t>Wilson, Amy</t>
  </si>
  <si>
    <t>Jackson, William</t>
  </si>
  <si>
    <t>Mccary, Kim</t>
  </si>
  <si>
    <t>Huerta, Jessica</t>
  </si>
  <si>
    <t>Proctor, Samuel</t>
  </si>
  <si>
    <t>Towery, Marcia</t>
  </si>
  <si>
    <t>Harrison, Catherine</t>
  </si>
  <si>
    <t>Hall, Margaret</t>
  </si>
  <si>
    <t>Jones, Jackie</t>
  </si>
  <si>
    <t>Orange, Christine</t>
  </si>
  <si>
    <t>Simpson, Victoria</t>
  </si>
  <si>
    <t>Avila, Troy</t>
  </si>
  <si>
    <t>Williams, Billie</t>
  </si>
  <si>
    <t>Tseng, Charles</t>
  </si>
  <si>
    <t>Abeyta, Alice</t>
  </si>
  <si>
    <t>Essary, Ann</t>
  </si>
  <si>
    <t>Arnold, Elmo</t>
  </si>
  <si>
    <t>Harrell, Carol</t>
  </si>
  <si>
    <t>Lara, Martin</t>
  </si>
  <si>
    <t>Bond, Lucy</t>
  </si>
  <si>
    <t>Wang, Jeanine</t>
  </si>
  <si>
    <t>Mena, Bradley</t>
  </si>
  <si>
    <t>Cole, Ernest</t>
  </si>
  <si>
    <t>Cotton, James</t>
  </si>
  <si>
    <t>Wiggins, John</t>
  </si>
  <si>
    <t>Caskey, John</t>
  </si>
  <si>
    <t>Young, Javier</t>
  </si>
  <si>
    <t>Lamontagne, Lisa</t>
  </si>
  <si>
    <t>Dale, Joan</t>
  </si>
  <si>
    <t>Brown, Rick</t>
  </si>
  <si>
    <t>Campbell, Eldon</t>
  </si>
  <si>
    <t>Avery, Alice</t>
  </si>
  <si>
    <t>Sams, James</t>
  </si>
  <si>
    <t>Ries, Brent</t>
  </si>
  <si>
    <t>Falcon, Eduardo</t>
  </si>
  <si>
    <t>Ramirez, Donald</t>
  </si>
  <si>
    <t>Lieu, John</t>
  </si>
  <si>
    <t>Keen, Melinda</t>
  </si>
  <si>
    <t>Peavy, Walter</t>
  </si>
  <si>
    <t>Brady, William</t>
  </si>
  <si>
    <t>Allen, Susan</t>
  </si>
  <si>
    <t>Suzuki, Colleen</t>
  </si>
  <si>
    <t>Wessel, Dolores</t>
  </si>
  <si>
    <t>Coulson, Mary</t>
  </si>
  <si>
    <t>Mijares, Donald</t>
  </si>
  <si>
    <t>Fowler, Yvonne</t>
  </si>
  <si>
    <t>Johnson, Paul</t>
  </si>
  <si>
    <t>Thompson, Rachel</t>
  </si>
  <si>
    <t>King, Larry</t>
  </si>
  <si>
    <t>Horton, Alex</t>
  </si>
  <si>
    <t>Varney, Tawanda</t>
  </si>
  <si>
    <t>Mcgrew, Margaret</t>
  </si>
  <si>
    <t>Thacker, Michael</t>
  </si>
  <si>
    <t>Jeffers, Benjamin</t>
  </si>
  <si>
    <t>Terms and Definitions</t>
  </si>
  <si>
    <t>Data Fields</t>
  </si>
  <si>
    <t>Field</t>
  </si>
  <si>
    <t>Description</t>
  </si>
  <si>
    <t>Data Type</t>
  </si>
  <si>
    <t>Notes</t>
  </si>
  <si>
    <t>The time at which the appointment was made</t>
  </si>
  <si>
    <t>date</t>
  </si>
  <si>
    <t>Enter in the format hh:mm AM/PM</t>
  </si>
  <si>
    <t>The ID of the clinic department</t>
  </si>
  <si>
    <t>number</t>
  </si>
  <si>
    <t>The ID of the treating physician</t>
  </si>
  <si>
    <t>text</t>
  </si>
  <si>
    <t>Use Physician lookup table to match with a physician name</t>
  </si>
  <si>
    <t>The ID of the patient</t>
  </si>
  <si>
    <t>Use Dept lookup table to match with a department name</t>
  </si>
  <si>
    <t>Use Patient lookup table to match with a patient name</t>
  </si>
  <si>
    <t>The time that the patient checked into the clinic</t>
  </si>
  <si>
    <t>The time that the patient was called</t>
  </si>
  <si>
    <t>The time that the patient was released</t>
  </si>
  <si>
    <t>Calculated Fields</t>
  </si>
  <si>
    <t>The name of the department</t>
  </si>
  <si>
    <t>Calculate using VLOOKUP with the Dept lookup table</t>
  </si>
  <si>
    <t>Patient</t>
  </si>
  <si>
    <t>The name of the physician</t>
  </si>
  <si>
    <t>Calculate using VLOOKUP with the Physician lookup table</t>
  </si>
  <si>
    <t>The name of the patient</t>
  </si>
  <si>
    <t>Calculate using VLOOKUP with the Patient lookup table</t>
  </si>
  <si>
    <t>Calculate using the IF function equal to 1 if Appt Time &gt; Exam Start; 0 otherwise.
Display values using the General format</t>
  </si>
  <si>
    <t>Equal to:
=24*60*(Exam Start - Appt Time)
Display values using the General format</t>
  </si>
  <si>
    <t>Appointments on Time</t>
  </si>
  <si>
    <t>Time that the patient waited in minutes</t>
  </si>
  <si>
    <t>Time that the patient spent with the physician in minutes</t>
  </si>
  <si>
    <t>Indicates whether the patient's exam started after the scheduled time</t>
  </si>
  <si>
    <t>Appointments Behind Schedule</t>
  </si>
  <si>
    <t xml:space="preserve">Craig Manteo </t>
  </si>
  <si>
    <t>Wait Time</t>
  </si>
  <si>
    <t>Equal to:
=24*60*(Exam End - Exam Start)
Display values using the General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</si>
</sst>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400]h:mm:ss\ AM/PM"/>
  </numFmts>
  <fonts count="9" x14ac:knownFonts="1">
    <font>
      <sz val="11"/>
      <color theme="1"/>
      <name val="Calibri"/>
      <family val="2"/>
      <scheme val="minor"/>
    </font>
    <font>
      <sz val="18"/>
      <color theme="3"/>
      <name val="Calibri Light"/>
      <family val="2"/>
      <scheme val="major"/>
    </font>
    <font>
      <i/>
      <sz val="11"/>
      <color rgb="FF7F7F7F"/>
      <name val="Calibri"/>
      <family val="2"/>
      <scheme val="minor"/>
    </font>
    <font>
      <sz val="11"/>
      <color theme="0"/>
      <name val="Calibri"/>
      <family val="2"/>
      <scheme val="minor"/>
    </font>
    <font>
      <sz val="22"/>
      <color theme="4" tint="-0.249977111117893"/>
      <name val="Century Gothic"/>
      <family val="2"/>
    </font>
    <font>
      <sz val="11"/>
      <color theme="4" tint="-0.499984740745262"/>
      <name val="Calibri"/>
      <family val="2"/>
      <scheme val="minor"/>
    </font>
    <font>
      <sz val="36"/>
      <color theme="4" tint="-0.249977111117893"/>
      <name val="Calibri"/>
      <family val="2"/>
      <scheme val="minor"/>
    </font>
    <font>
      <sz val="36"/>
      <color theme="5" tint="-0.249977111117893"/>
      <name val="Calibri"/>
      <family val="2"/>
      <scheme val="minor"/>
    </font>
    <font>
      <sz val="12"/>
      <color theme="4" tint="-0.499984740745262"/>
      <name val="Calibri"/>
      <family val="2"/>
      <scheme val="minor"/>
    </font>
  </fonts>
  <fills count="6">
    <fill>
      <patternFill patternType="none"/>
    </fill>
    <fill>
      <patternFill patternType="gray125"/>
    </fill>
    <fill>
      <patternFill patternType="solid">
        <fgColor theme="4"/>
      </patternFill>
    </fill>
    <fill>
      <patternFill patternType="solid">
        <fgColor theme="8"/>
      </patternFill>
    </fill>
    <fill>
      <patternFill patternType="solid">
        <fgColor theme="3" tint="0.59999389629810485"/>
        <bgColor indexed="64"/>
      </patternFill>
    </fill>
    <fill>
      <patternFill patternType="solid">
        <fgColor theme="2"/>
        <bgColor indexed="64"/>
      </patternFill>
    </fill>
  </fills>
  <borders count="11">
    <border>
      <left/>
      <right/>
      <top/>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style="thin">
        <color theme="5" tint="-0.24994659260841701"/>
      </top>
      <bottom/>
      <diagonal/>
    </border>
    <border>
      <left style="thin">
        <color theme="5" tint="-0.24994659260841701"/>
      </left>
      <right style="thin">
        <color theme="5" tint="-0.24994659260841701"/>
      </right>
      <top style="thin">
        <color indexed="64"/>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style="thin">
        <color indexed="64"/>
      </top>
      <bottom style="thin">
        <color theme="5" tint="-0.24994659260841701"/>
      </bottom>
      <diagonal/>
    </border>
    <border>
      <left style="thin">
        <color theme="5" tint="-0.24994659260841701"/>
      </left>
      <right style="thin">
        <color theme="5" tint="-0.24994659260841701"/>
      </right>
      <top/>
      <bottom style="thin">
        <color theme="5" tint="-0.24994659260841701"/>
      </bottom>
      <diagonal/>
    </border>
    <border>
      <left style="thin">
        <color theme="5" tint="-0.24994659260841701"/>
      </left>
      <right/>
      <top style="thin">
        <color theme="5" tint="-0.24994659260841701"/>
      </top>
      <bottom style="thin">
        <color theme="5" tint="-0.24994659260841701"/>
      </bottom>
      <diagonal/>
    </border>
    <border>
      <left/>
      <right/>
      <top style="thin">
        <color theme="5" tint="-0.24994659260841701"/>
      </top>
      <bottom style="thin">
        <color theme="5" tint="-0.24994659260841701"/>
      </bottom>
      <diagonal/>
    </border>
    <border>
      <left/>
      <right style="thin">
        <color theme="5" tint="-0.24994659260841701"/>
      </right>
      <top style="thin">
        <color theme="5" tint="-0.24994659260841701"/>
      </top>
      <bottom style="thin">
        <color theme="5" tint="-0.24994659260841701"/>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3" fillId="3" borderId="0" applyNumberFormat="0" applyBorder="0" applyAlignment="0" applyProtection="0"/>
  </cellStyleXfs>
  <cellXfs count="27">
    <xf numFmtId="0" fontId="0" fillId="0" borderId="0" xfId="0"/>
    <xf numFmtId="0" fontId="4" fillId="0" borderId="0" xfId="1" applyFont="1"/>
    <xf numFmtId="0" fontId="0" fillId="4"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0" fillId="0" borderId="0" xfId="0" applyAlignment="1"/>
    <xf numFmtId="0" fontId="8" fillId="0" borderId="0" xfId="0" applyFont="1"/>
    <xf numFmtId="0" fontId="3" fillId="3" borderId="1" xfId="4" applyBorder="1" applyAlignment="1">
      <alignment horizontal="center" vertical="center"/>
    </xf>
    <xf numFmtId="165" fontId="0" fillId="0" borderId="0" xfId="0" applyNumberFormat="1"/>
    <xf numFmtId="0" fontId="0" fillId="0" borderId="0" xfId="0" applyAlignment="1">
      <alignment horizontal="center"/>
    </xf>
    <xf numFmtId="0" fontId="3" fillId="2" borderId="1" xfId="3" applyBorder="1"/>
    <xf numFmtId="0" fontId="0" fillId="0" borderId="1" xfId="0" applyBorder="1" applyAlignment="1">
      <alignment vertical="top" wrapText="1"/>
    </xf>
    <xf numFmtId="0" fontId="0" fillId="0" borderId="1" xfId="0" applyBorder="1" applyAlignment="1">
      <alignment horizontal="center" vertical="top" wrapText="1"/>
    </xf>
    <xf numFmtId="0" fontId="2" fillId="0" borderId="1" xfId="2" applyBorder="1" applyAlignment="1">
      <alignment vertical="top" wrapText="1"/>
    </xf>
    <xf numFmtId="14" fontId="5" fillId="5" borderId="1" xfId="0" applyNumberFormat="1" applyFont="1" applyFill="1" applyBorder="1" applyAlignment="1">
      <alignment horizontal="left" vertical="top" wrapText="1"/>
    </xf>
    <xf numFmtId="0" fontId="0" fillId="0" borderId="0" xfId="0" applyNumberFormat="1"/>
    <xf numFmtId="0" fontId="0" fillId="0" borderId="2"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164" fontId="6" fillId="0" borderId="1" xfId="0" applyNumberFormat="1" applyFont="1" applyBorder="1" applyAlignment="1">
      <alignment horizontal="center" vertical="center"/>
    </xf>
  </cellXfs>
  <cellStyles count="5">
    <cellStyle name="Accent1" xfId="3" builtinId="29"/>
    <cellStyle name="Accent5" xfId="4" builtinId="45"/>
    <cellStyle name="Explanatory Text" xfId="2" builtinId="53"/>
    <cellStyle name="Normal" xfId="0" builtinId="0"/>
    <cellStyle name="Title" xfId="1" builtinId="15"/>
  </cellStyles>
  <dxfs count="11">
    <dxf>
      <numFmt numFmtId="0" formatCode="General"/>
    </dxf>
    <dxf>
      <numFmt numFmtId="0" formatCode="General"/>
    </dxf>
    <dxf>
      <numFmt numFmtId="0" formatCode="General"/>
    </dxf>
    <dxf>
      <numFmt numFmtId="165" formatCode="[$-F400]h:mm:ss\ AM/PM"/>
    </dxf>
    <dxf>
      <numFmt numFmtId="165" formatCode="[$-F400]h:mm:ss\ AM/PM"/>
    </dxf>
    <dxf>
      <numFmt numFmtId="165" formatCode="[$-F400]h:mm:ss\ AM/PM"/>
    </dxf>
    <dxf>
      <numFmt numFmtId="0" formatCode="General"/>
    </dxf>
    <dxf>
      <numFmt numFmtId="0" formatCode="General"/>
    </dxf>
    <dxf>
      <numFmt numFmtId="0" formatCode="General"/>
    </dxf>
    <dxf>
      <numFmt numFmtId="165" formatCode="[$-F400]h:mm:ss\ AM/PM"/>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0E-4349-9EC9-38BEDBF62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0E-4349-9EC9-38BEDBF622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Dashboard!$A$18:$B$18</c:f>
              <c:strCache>
                <c:ptCount val="2"/>
                <c:pt idx="0">
                  <c:v>Appointments Behind Schedule</c:v>
                </c:pt>
                <c:pt idx="1">
                  <c:v>Appointments on Time</c:v>
                </c:pt>
              </c:strCache>
            </c:strRef>
          </c:cat>
          <c:val>
            <c:numRef>
              <c:f>Dashboard!$A$19:$B$19</c:f>
              <c:numCache>
                <c:formatCode>General</c:formatCode>
                <c:ptCount val="2"/>
                <c:pt idx="0">
                  <c:v>9</c:v>
                </c:pt>
                <c:pt idx="1">
                  <c:v>6</c:v>
                </c:pt>
              </c:numCache>
            </c:numRef>
          </c:val>
          <c:extLst>
            <c:ext xmlns:c16="http://schemas.microsoft.com/office/drawing/2014/chart" uri="{C3380CC4-5D6E-409C-BE32-E72D297353CC}">
              <c16:uniqueId val="{00000000-3FD9-453C-9EC5-76A2B98237D6}"/>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40E-4349-9EC9-38BEDBF62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40E-4349-9EC9-38BEDBF622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Dashboard!$A$18:$B$18</c:f>
              <c:strCache>
                <c:ptCount val="2"/>
                <c:pt idx="0">
                  <c:v>Appointments Behind Schedule</c:v>
                </c:pt>
                <c:pt idx="1">
                  <c:v>Appointments on Time</c:v>
                </c:pt>
              </c:strCache>
            </c:strRef>
          </c:cat>
          <c:val>
            <c:numRef>
              <c:f>Dashboard!$A$20:$B$20</c:f>
              <c:numCache>
                <c:formatCode>General</c:formatCode>
                <c:ptCount val="2"/>
              </c:numCache>
            </c:numRef>
          </c:val>
          <c:extLst>
            <c:ext xmlns:c16="http://schemas.microsoft.com/office/drawing/2014/chart" uri="{C3380CC4-5D6E-409C-BE32-E72D297353CC}">
              <c16:uniqueId val="{00000001-3FD9-453C-9EC5-76A2B98237D6}"/>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9-B40E-4349-9EC9-38BEDBF62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40E-4349-9EC9-38BEDBF622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Dashboard!$A$18:$B$18</c:f>
              <c:strCache>
                <c:ptCount val="2"/>
                <c:pt idx="0">
                  <c:v>Appointments Behind Schedule</c:v>
                </c:pt>
                <c:pt idx="1">
                  <c:v>Appointments on Time</c:v>
                </c:pt>
              </c:strCache>
            </c:strRef>
          </c:cat>
          <c:val>
            <c:numRef>
              <c:f>Dashboard!$A$21:$B$21</c:f>
              <c:numCache>
                <c:formatCode>General</c:formatCode>
                <c:ptCount val="2"/>
              </c:numCache>
            </c:numRef>
          </c:val>
          <c:extLst>
            <c:ext xmlns:c16="http://schemas.microsoft.com/office/drawing/2014/chart" uri="{C3380CC4-5D6E-409C-BE32-E72D297353CC}">
              <c16:uniqueId val="{00000002-3FD9-453C-9EC5-76A2B98237D6}"/>
            </c:ext>
          </c:extLst>
        </c:ser>
        <c:ser>
          <c:idx val="3"/>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D-B40E-4349-9EC9-38BEDBF62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B40E-4349-9EC9-38BEDBF622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Dashboard!$A$18:$B$18</c:f>
              <c:strCache>
                <c:ptCount val="2"/>
                <c:pt idx="0">
                  <c:v>Appointments Behind Schedule</c:v>
                </c:pt>
                <c:pt idx="1">
                  <c:v>Appointments on Time</c:v>
                </c:pt>
              </c:strCache>
            </c:strRef>
          </c:cat>
          <c:val>
            <c:numRef>
              <c:f>Dashboard!$A$22:$B$22</c:f>
              <c:numCache>
                <c:formatCode>General</c:formatCode>
                <c:ptCount val="2"/>
              </c:numCache>
            </c:numRef>
          </c:val>
          <c:extLst>
            <c:ext xmlns:c16="http://schemas.microsoft.com/office/drawing/2014/chart" uri="{C3380CC4-5D6E-409C-BE32-E72D297353CC}">
              <c16:uniqueId val="{00000003-3FD9-453C-9EC5-76A2B98237D6}"/>
            </c:ext>
          </c:extLst>
        </c:ser>
        <c:ser>
          <c:idx val="4"/>
          <c:order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11-B40E-4349-9EC9-38BEDBF62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B40E-4349-9EC9-38BEDBF622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Dashboard!$A$18:$B$18</c:f>
              <c:strCache>
                <c:ptCount val="2"/>
                <c:pt idx="0">
                  <c:v>Appointments Behind Schedule</c:v>
                </c:pt>
                <c:pt idx="1">
                  <c:v>Appointments on Time</c:v>
                </c:pt>
              </c:strCache>
            </c:strRef>
          </c:cat>
          <c:val>
            <c:numRef>
              <c:f>Dashboard!$A$23:$B$23</c:f>
              <c:numCache>
                <c:formatCode>General</c:formatCode>
                <c:ptCount val="2"/>
              </c:numCache>
            </c:numRef>
          </c:val>
          <c:extLst>
            <c:ext xmlns:c16="http://schemas.microsoft.com/office/drawing/2014/chart" uri="{C3380CC4-5D6E-409C-BE32-E72D297353CC}">
              <c16:uniqueId val="{00000004-3FD9-453C-9EC5-76A2B98237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Waiting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Waiting Time</a:t>
          </a:r>
        </a:p>
      </cx:txPr>
    </cx:title>
    <cx:plotArea>
      <cx:plotAreaRegion>
        <cx:series layoutId="clusteredColumn" uniqueId="{6ACB5190-BE3A-4E76-830E-8298B072584A}">
          <cx:tx>
            <cx:txData>
              <cx:f>_xlchart.v1.4</cx:f>
              <cx:v>Wait Time</cx:v>
            </cx:txData>
          </cx:tx>
          <cx:dataLabels>
            <cx:visibility seriesName="0" categoryName="0" value="1"/>
          </cx:dataLabels>
          <cx:dataId val="0"/>
          <cx:layoutPr>
            <cx:binning intervalClosed="r" underflow="0" overflow="10">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Length of Visit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Length of Visit</a:t>
          </a:r>
        </a:p>
      </cx:txPr>
    </cx:title>
    <cx:plotArea>
      <cx:plotAreaRegion>
        <cx:series layoutId="clusteredColumn" uniqueId="{6FA75D3C-09ED-4972-8A60-DBEBC6F941FF}">
          <cx:tx>
            <cx:txData>
              <cx:f>_xlchart.v1.0</cx:f>
              <cx:v>Visit Length</cx:v>
            </cx:txData>
          </cx:tx>
          <cx:dataLabels>
            <cx:visibility seriesName="0" categoryName="0" value="1"/>
          </cx:dataLabels>
          <cx:dataId val="0"/>
          <cx:layoutPr>
            <cx:binning intervalClosed="r" underflow="20" overflow="60">
              <cx:binSize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3</xdr:row>
      <xdr:rowOff>1</xdr:rowOff>
    </xdr:from>
    <xdr:to>
      <xdr:col>4</xdr:col>
      <xdr:colOff>0</xdr:colOff>
      <xdr:row>7</xdr:row>
      <xdr:rowOff>1</xdr:rowOff>
    </xdr:to>
    <mc:AlternateContent xmlns:mc="http://schemas.openxmlformats.org/markup-compatibility/2006" xmlns:sle15="http://schemas.microsoft.com/office/drawing/2012/slicer">
      <mc:Choice Requires="sle15">
        <xdr:graphicFrame macro="">
          <xdr:nvGraphicFramePr>
            <xdr:cNvPr id="2" name="Department">
              <a:extLst>
                <a:ext uri="{FF2B5EF4-FFF2-40B4-BE49-F238E27FC236}">
                  <a16:creationId xmlns:a16="http://schemas.microsoft.com/office/drawing/2014/main" id="{8177B624-F27B-4E03-A432-C3722E6A85E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754064"/>
              <a:ext cx="8001000" cy="762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7</xdr:row>
      <xdr:rowOff>1</xdr:rowOff>
    </xdr:from>
    <xdr:to>
      <xdr:col>4</xdr:col>
      <xdr:colOff>0</xdr:colOff>
      <xdr:row>16</xdr:row>
      <xdr:rowOff>1</xdr:rowOff>
    </xdr:to>
    <mc:AlternateContent xmlns:mc="http://schemas.openxmlformats.org/markup-compatibility/2006" xmlns:sle15="http://schemas.microsoft.com/office/drawing/2012/slicer">
      <mc:Choice Requires="sle15">
        <xdr:graphicFrame macro="">
          <xdr:nvGraphicFramePr>
            <xdr:cNvPr id="3" name="Physician">
              <a:extLst>
                <a:ext uri="{FF2B5EF4-FFF2-40B4-BE49-F238E27FC236}">
                  <a16:creationId xmlns:a16="http://schemas.microsoft.com/office/drawing/2014/main" id="{EBD98E02-1522-46B5-9B6F-B4D6F9983F80}"/>
                </a:ext>
              </a:extLst>
            </xdr:cNvPr>
            <xdr:cNvGraphicFramePr/>
          </xdr:nvGraphicFramePr>
          <xdr:xfrm>
            <a:off x="0" y="0"/>
            <a:ext cx="0" cy="0"/>
          </xdr:xfrm>
          <a:graphic>
            <a:graphicData uri="http://schemas.microsoft.com/office/drawing/2010/slicer">
              <sle:slicer xmlns:sle="http://schemas.microsoft.com/office/drawing/2010/slicer" name="Physician"/>
            </a:graphicData>
          </a:graphic>
        </xdr:graphicFrame>
      </mc:Choice>
      <mc:Fallback xmlns="">
        <xdr:sp macro="" textlink="">
          <xdr:nvSpPr>
            <xdr:cNvPr id="0" name=""/>
            <xdr:cNvSpPr>
              <a:spLocks noTextEdit="1"/>
            </xdr:cNvSpPr>
          </xdr:nvSpPr>
          <xdr:spPr>
            <a:xfrm>
              <a:off x="0" y="1516064"/>
              <a:ext cx="8001000" cy="1714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0</xdr:colOff>
      <xdr:row>24</xdr:row>
      <xdr:rowOff>0</xdr:rowOff>
    </xdr:from>
    <xdr:to>
      <xdr:col>3</xdr:col>
      <xdr:colOff>0</xdr:colOff>
      <xdr:row>34</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74EE2F-B578-4D24-BEDB-4DD9A9817E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00500" y="4752975"/>
              <a:ext cx="2000250" cy="190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24</xdr:row>
      <xdr:rowOff>0</xdr:rowOff>
    </xdr:from>
    <xdr:to>
      <xdr:col>2</xdr:col>
      <xdr:colOff>0</xdr:colOff>
      <xdr:row>34</xdr:row>
      <xdr:rowOff>0</xdr:rowOff>
    </xdr:to>
    <xdr:graphicFrame macro="">
      <xdr:nvGraphicFramePr>
        <xdr:cNvPr id="5" name="Chart 4">
          <a:extLst>
            <a:ext uri="{FF2B5EF4-FFF2-40B4-BE49-F238E27FC236}">
              <a16:creationId xmlns:a16="http://schemas.microsoft.com/office/drawing/2014/main" id="{7A70C24E-8C86-4862-B529-39433B50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xdr:row>
      <xdr:rowOff>0</xdr:rowOff>
    </xdr:from>
    <xdr:to>
      <xdr:col>4</xdr:col>
      <xdr:colOff>0</xdr:colOff>
      <xdr:row>34</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EDEFD2B-E5CC-4A99-AF88-B8ED2DEE76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00750" y="4754563"/>
              <a:ext cx="2000250" cy="190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9B47A0C-79D6-496E-8805-0FBE403D0C89}" sourceName="Department">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ian" xr10:uid="{02EFBEDA-A0A6-4D32-8388-CAD264F9E000}" sourceName="Physician">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1D596C5-F2ED-424A-BF39-AC4CAC49F340}" cache="Slicer_Department" caption="Treating Department" columnCount="5" rowHeight="241300"/>
  <slicer name="Physician" xr10:uid="{B9EAAD9F-DE3B-4982-87F2-6F92E67775A7}" cache="Slicer_Physician" caption="Examining Physician"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8DEFA7-2A32-4BB0-AFB4-088A4FD1B5DE}" name="Appointments" displayName="Appointments" ref="A4:M320" totalsRowShown="0" headerRowDxfId="10">
  <autoFilter ref="A4:M320" xr:uid="{2815794D-337E-4842-A868-F3A2542E702D}">
    <filterColumn colId="2">
      <filters>
        <filter val="Internal Medicine"/>
      </filters>
    </filterColumn>
    <filterColumn colId="4">
      <filters>
        <filter val="Dr. Leiva, Jacob"/>
      </filters>
    </filterColumn>
  </autoFilter>
  <tableColumns count="13">
    <tableColumn id="1" xr3:uid="{0338A0FD-C2FC-4F77-B6FC-7FF70D033383}" name="Appt Time" dataDxfId="9"/>
    <tableColumn id="2" xr3:uid="{4A7E5D83-1784-4E18-9844-51C08C2B8466}" name="Dept ID"/>
    <tableColumn id="8" xr3:uid="{6D010125-A16D-48DA-B56C-BD53B657A320}" name="Department" dataDxfId="8">
      <calculatedColumnFormula>VLOOKUP(Appointments[[#This Row],[Dept ID]],Dept_Lookup[],2,FALSE)</calculatedColumnFormula>
    </tableColumn>
    <tableColumn id="3" xr3:uid="{C9E5815D-7EF4-481A-9C6C-7407AD266DDE}" name="Physician ID"/>
    <tableColumn id="9" xr3:uid="{FDFAF1E5-35C8-48C9-B902-2A5B5AEB7841}" name="Physician" dataDxfId="7">
      <calculatedColumnFormula>VLOOKUP(Appointments[[#This Row],[Physician ID]],Physician_Lookup[],2,FALSE)</calculatedColumnFormula>
    </tableColumn>
    <tableColumn id="4" xr3:uid="{91B453CC-6A17-45BA-AD5C-0817BA3F468E}" name="Patient ID"/>
    <tableColumn id="10" xr3:uid="{55DE8B83-4989-48DF-9948-0EA91D1B33C1}" name="Patient" dataDxfId="6">
      <calculatedColumnFormula>VLOOKUP(Appointments[[#This Row],[Patient ID]],Patient_Lookup[],2,FALSE)</calculatedColumnFormula>
    </tableColumn>
    <tableColumn id="5" xr3:uid="{53034107-B6AB-495B-9F58-AA213E121B26}" name="Patient Check In" dataDxfId="5"/>
    <tableColumn id="6" xr3:uid="{0E0829D9-2F5F-4B8E-B4D2-97E80734F334}" name="Exam Start" dataDxfId="4"/>
    <tableColumn id="7" xr3:uid="{D5E9380A-478D-42D4-9C56-88388872C202}" name="Exam End" dataDxfId="3"/>
    <tableColumn id="11" xr3:uid="{AF523C84-E091-4A6C-BCC0-F60E2C7D511D}" name="Patient Wait" dataDxfId="2">
      <calculatedColumnFormula>IF(Appointments[[#This Row],[Exam Start]]&gt;Appointments[[#This Row],[Appt Time]],1,0)</calculatedColumnFormula>
    </tableColumn>
    <tableColumn id="12" xr3:uid="{C7CF2907-0ADE-42B0-B0C3-F213E4DE304F}" name="Wait Time" dataDxfId="1">
      <calculatedColumnFormula>(Appointments[[#This Row],[Exam Start]]-Appointments[[#This Row],[Appt Time]])*24*60</calculatedColumnFormula>
    </tableColumn>
    <tableColumn id="13" xr3:uid="{4F871D0D-B06F-4E3E-AFC6-706207338D38}" name="Visit Length" dataDxfId="0">
      <calculatedColumnFormula>(Appointments[[#This Row],[Exam End]]-Appointments[[#This Row],[Exam Start]])*24*60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4071EA-A325-4EB2-A9B5-45F66B87BFA5}" name="Dept_Lookup" displayName="Dept_Lookup" ref="A4:B18" totalsRowShown="0">
  <autoFilter ref="A4:B18" xr:uid="{3BEEFA50-F458-4551-8D5E-44EB66BD0A1E}"/>
  <tableColumns count="2">
    <tableColumn id="1" xr3:uid="{4AB6321F-AF70-41CD-872F-5917F7C23C5D}" name="Dept ID"/>
    <tableColumn id="2" xr3:uid="{AF63DF81-C7D4-43F6-9A47-CA1849205E57}" name="Depart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9AF928-98AC-41DB-8C32-902AB1D8C0CB}" name="Physician_Lookup" displayName="Physician_Lookup" ref="A4:B25" totalsRowShown="0">
  <autoFilter ref="A4:B25" xr:uid="{42230734-E036-456D-91BA-08CBF07E8C87}"/>
  <tableColumns count="2">
    <tableColumn id="1" xr3:uid="{A70CD548-0630-408E-8E80-19DB58D7789F}" name="Physician ID"/>
    <tableColumn id="2" xr3:uid="{4CE79F72-F2AA-42B5-B27A-6E0569FAEB6D}" name="Physician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4EC2C1-BAEE-4924-AA8E-3A89D6809257}" name="Patient_Lookup" displayName="Patient_Lookup" ref="A4:B504" totalsRowShown="0">
  <autoFilter ref="A4:B504" xr:uid="{72A63745-67FC-478B-BF4E-CB590A8B78D4}"/>
  <tableColumns count="2">
    <tableColumn id="1" xr3:uid="{CCC12940-B1C5-484D-B99C-7AAA7E842C2A}" name="Patient ID"/>
    <tableColumn id="2" xr3:uid="{C6AB7C9C-9A60-4285-9F28-B22654A2B7EC}" name="Patient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F5ED3-5C34-4D54-9A30-4C4B163D766A}">
  <dimension ref="A1:B5"/>
  <sheetViews>
    <sheetView tabSelected="1" zoomScale="120" zoomScaleNormal="120" workbookViewId="0">
      <selection activeCell="B3" sqref="B3"/>
    </sheetView>
  </sheetViews>
  <sheetFormatPr defaultRowHeight="15" x14ac:dyDescent="0.25"/>
  <cols>
    <col min="2" max="2" width="40" customWidth="1"/>
  </cols>
  <sheetData>
    <row r="1" spans="1:2" ht="28.5" x14ac:dyDescent="0.4">
      <c r="A1" s="1" t="s">
        <v>0</v>
      </c>
    </row>
    <row r="3" spans="1:2" x14ac:dyDescent="0.25">
      <c r="A3" s="2" t="s">
        <v>1</v>
      </c>
      <c r="B3" s="3" t="s">
        <v>1117</v>
      </c>
    </row>
    <row r="4" spans="1:2" x14ac:dyDescent="0.25">
      <c r="A4" s="2" t="s">
        <v>2</v>
      </c>
      <c r="B4" s="13">
        <v>44256</v>
      </c>
    </row>
    <row r="5" spans="1:2" ht="60" x14ac:dyDescent="0.25">
      <c r="A5" s="2" t="s">
        <v>3</v>
      </c>
      <c r="B5" s="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42AAF-C97F-4F2D-AD6B-187763283A8C}">
  <dimension ref="A1:D34"/>
  <sheetViews>
    <sheetView zoomScale="120" zoomScaleNormal="120" workbookViewId="0">
      <selection activeCell="A3" sqref="A3"/>
    </sheetView>
  </sheetViews>
  <sheetFormatPr defaultRowHeight="15" x14ac:dyDescent="0.25"/>
  <cols>
    <col min="1" max="4" width="30" customWidth="1"/>
  </cols>
  <sheetData>
    <row r="1" spans="1:4" ht="28.5" x14ac:dyDescent="0.4">
      <c r="A1" s="1" t="s">
        <v>0</v>
      </c>
    </row>
    <row r="2" spans="1:4" ht="15.75" x14ac:dyDescent="0.25">
      <c r="A2" s="5" t="s">
        <v>7</v>
      </c>
    </row>
    <row r="3" spans="1:4" x14ac:dyDescent="0.25">
      <c r="A3" s="4"/>
      <c r="B3" s="4"/>
      <c r="C3" s="4"/>
      <c r="D3" s="4"/>
    </row>
    <row r="4" spans="1:4" x14ac:dyDescent="0.25">
      <c r="A4" s="21"/>
      <c r="B4" s="22"/>
      <c r="C4" s="22"/>
      <c r="D4" s="23"/>
    </row>
    <row r="5" spans="1:4" x14ac:dyDescent="0.25">
      <c r="A5" s="21"/>
      <c r="B5" s="22"/>
      <c r="C5" s="22"/>
      <c r="D5" s="23"/>
    </row>
    <row r="6" spans="1:4" x14ac:dyDescent="0.25">
      <c r="A6" s="21"/>
      <c r="B6" s="22"/>
      <c r="C6" s="22"/>
      <c r="D6" s="23"/>
    </row>
    <row r="7" spans="1:4" x14ac:dyDescent="0.25">
      <c r="A7" s="21"/>
      <c r="B7" s="22"/>
      <c r="C7" s="22"/>
      <c r="D7" s="23"/>
    </row>
    <row r="8" spans="1:4" x14ac:dyDescent="0.25">
      <c r="A8" s="21"/>
      <c r="B8" s="22"/>
      <c r="C8" s="22"/>
      <c r="D8" s="23"/>
    </row>
    <row r="9" spans="1:4" x14ac:dyDescent="0.25">
      <c r="A9" s="21"/>
      <c r="B9" s="22"/>
      <c r="C9" s="22"/>
      <c r="D9" s="23"/>
    </row>
    <row r="10" spans="1:4" x14ac:dyDescent="0.25">
      <c r="A10" s="21"/>
      <c r="B10" s="22"/>
      <c r="C10" s="22"/>
      <c r="D10" s="23"/>
    </row>
    <row r="11" spans="1:4" x14ac:dyDescent="0.25">
      <c r="A11" s="21"/>
      <c r="B11" s="22"/>
      <c r="C11" s="22"/>
      <c r="D11" s="23"/>
    </row>
    <row r="12" spans="1:4" x14ac:dyDescent="0.25">
      <c r="A12" s="21"/>
      <c r="B12" s="22"/>
      <c r="C12" s="22"/>
      <c r="D12" s="23"/>
    </row>
    <row r="13" spans="1:4" x14ac:dyDescent="0.25">
      <c r="A13" s="21"/>
      <c r="B13" s="22"/>
      <c r="C13" s="22"/>
      <c r="D13" s="23"/>
    </row>
    <row r="14" spans="1:4" x14ac:dyDescent="0.25">
      <c r="A14" s="21"/>
      <c r="B14" s="22"/>
      <c r="C14" s="22"/>
      <c r="D14" s="23"/>
    </row>
    <row r="15" spans="1:4" x14ac:dyDescent="0.25">
      <c r="A15" s="21"/>
      <c r="B15" s="22"/>
      <c r="C15" s="22"/>
      <c r="D15" s="23"/>
    </row>
    <row r="16" spans="1:4" x14ac:dyDescent="0.25">
      <c r="A16" s="21"/>
      <c r="B16" s="22"/>
      <c r="C16" s="22"/>
      <c r="D16" s="23"/>
    </row>
    <row r="18" spans="1:4" ht="21.75" customHeight="1" x14ac:dyDescent="0.25">
      <c r="A18" s="6" t="s">
        <v>1116</v>
      </c>
      <c r="B18" s="6" t="s">
        <v>1112</v>
      </c>
      <c r="C18" s="6" t="s">
        <v>5</v>
      </c>
      <c r="D18" s="6" t="s">
        <v>6</v>
      </c>
    </row>
    <row r="19" spans="1:4" ht="15" customHeight="1" x14ac:dyDescent="0.25">
      <c r="A19" s="24">
        <f>SUBTOTAL(9,Appointments[Patient Wait])</f>
        <v>9</v>
      </c>
      <c r="B19" s="25">
        <f>SUBTOTAL(2,Appointments[Appt Time])-A19</f>
        <v>6</v>
      </c>
      <c r="C19" s="26">
        <f>SUBTOTAL(1,Appointments[Wait Time])</f>
        <v>4.0666666666666318</v>
      </c>
      <c r="D19" s="26">
        <f>SUBTOTAL(1,Appointments[Visit Length])</f>
        <v>33.999999999999986</v>
      </c>
    </row>
    <row r="20" spans="1:4" ht="15" customHeight="1" x14ac:dyDescent="0.25">
      <c r="A20" s="24"/>
      <c r="B20" s="25"/>
      <c r="C20" s="26"/>
      <c r="D20" s="26"/>
    </row>
    <row r="21" spans="1:4" ht="15" customHeight="1" x14ac:dyDescent="0.25">
      <c r="A21" s="24"/>
      <c r="B21" s="25"/>
      <c r="C21" s="26"/>
      <c r="D21" s="26"/>
    </row>
    <row r="22" spans="1:4" ht="15" customHeight="1" x14ac:dyDescent="0.25">
      <c r="A22" s="24"/>
      <c r="B22" s="25"/>
      <c r="C22" s="26"/>
      <c r="D22" s="26"/>
    </row>
    <row r="23" spans="1:4" ht="15" customHeight="1" x14ac:dyDescent="0.25">
      <c r="A23" s="24"/>
      <c r="B23" s="25"/>
      <c r="C23" s="26"/>
      <c r="D23" s="26"/>
    </row>
    <row r="24" spans="1:4" ht="8.25" customHeight="1" x14ac:dyDescent="0.25"/>
    <row r="25" spans="1:4" ht="15" customHeight="1" x14ac:dyDescent="0.25">
      <c r="A25" s="15"/>
      <c r="B25" s="15"/>
      <c r="C25" s="18"/>
      <c r="D25" s="18"/>
    </row>
    <row r="26" spans="1:4" ht="15" customHeight="1" x14ac:dyDescent="0.25">
      <c r="A26" s="16"/>
      <c r="B26" s="16"/>
      <c r="C26" s="19"/>
      <c r="D26" s="19"/>
    </row>
    <row r="27" spans="1:4" ht="15" customHeight="1" x14ac:dyDescent="0.25">
      <c r="A27" s="16"/>
      <c r="B27" s="16"/>
      <c r="C27" s="19"/>
      <c r="D27" s="19"/>
    </row>
    <row r="28" spans="1:4" ht="15" customHeight="1" x14ac:dyDescent="0.25">
      <c r="A28" s="16"/>
      <c r="B28" s="16"/>
      <c r="C28" s="19"/>
      <c r="D28" s="19"/>
    </row>
    <row r="29" spans="1:4" ht="15" customHeight="1" x14ac:dyDescent="0.25">
      <c r="A29" s="16"/>
      <c r="B29" s="16"/>
      <c r="C29" s="19"/>
      <c r="D29" s="19"/>
    </row>
    <row r="30" spans="1:4" x14ac:dyDescent="0.25">
      <c r="A30" s="16"/>
      <c r="B30" s="16"/>
      <c r="C30" s="19"/>
      <c r="D30" s="19"/>
    </row>
    <row r="31" spans="1:4" x14ac:dyDescent="0.25">
      <c r="A31" s="16"/>
      <c r="B31" s="16"/>
      <c r="C31" s="19"/>
      <c r="D31" s="19"/>
    </row>
    <row r="32" spans="1:4" x14ac:dyDescent="0.25">
      <c r="A32" s="16"/>
      <c r="B32" s="16"/>
      <c r="C32" s="19"/>
      <c r="D32" s="19"/>
    </row>
    <row r="33" spans="1:4" x14ac:dyDescent="0.25">
      <c r="A33" s="16"/>
      <c r="B33" s="16"/>
      <c r="C33" s="19"/>
      <c r="D33" s="19"/>
    </row>
    <row r="34" spans="1:4" x14ac:dyDescent="0.25">
      <c r="A34" s="17"/>
      <c r="B34" s="17"/>
      <c r="C34" s="20"/>
      <c r="D34" s="20"/>
    </row>
  </sheetData>
  <mergeCells count="9">
    <mergeCell ref="A25:B34"/>
    <mergeCell ref="C25:C34"/>
    <mergeCell ref="D25:D34"/>
    <mergeCell ref="A4:D7"/>
    <mergeCell ref="A8:D16"/>
    <mergeCell ref="A19:A23"/>
    <mergeCell ref="B19:B23"/>
    <mergeCell ref="C19:C23"/>
    <mergeCell ref="D19:D2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FAF9A-4799-414E-8A50-C33FCD9AB45F}">
  <dimension ref="A1:M320"/>
  <sheetViews>
    <sheetView topLeftCell="A290" zoomScale="120" zoomScaleNormal="120" workbookViewId="0">
      <selection activeCell="M4" sqref="M4:M320"/>
    </sheetView>
  </sheetViews>
  <sheetFormatPr defaultRowHeight="15" x14ac:dyDescent="0.25"/>
  <cols>
    <col min="1" max="1" width="12.7109375" customWidth="1"/>
    <col min="2" max="2" width="9.28515625" customWidth="1"/>
    <col min="3" max="3" width="16.85546875" bestFit="1" customWidth="1"/>
    <col min="4" max="4" width="13.42578125" customWidth="1"/>
    <col min="5" max="5" width="21.7109375" bestFit="1" customWidth="1"/>
    <col min="6" max="6" width="12.140625" bestFit="1" customWidth="1"/>
    <col min="7" max="7" width="20.28515625" bestFit="1" customWidth="1"/>
    <col min="8" max="8" width="17.28515625" customWidth="1"/>
    <col min="9" max="9" width="12.28515625" customWidth="1"/>
    <col min="10" max="13" width="12.140625" bestFit="1" customWidth="1"/>
  </cols>
  <sheetData>
    <row r="1" spans="1:13" ht="28.5" x14ac:dyDescent="0.4">
      <c r="A1" s="1" t="s">
        <v>0</v>
      </c>
    </row>
    <row r="2" spans="1:13" ht="15.75" x14ac:dyDescent="0.25">
      <c r="A2" s="5" t="s">
        <v>8</v>
      </c>
    </row>
    <row r="4" spans="1:13" x14ac:dyDescent="0.25">
      <c r="A4" s="8" t="s">
        <v>9</v>
      </c>
      <c r="B4" s="8" t="s">
        <v>677</v>
      </c>
      <c r="C4" s="8" t="s">
        <v>681</v>
      </c>
      <c r="D4" s="8" t="s">
        <v>12</v>
      </c>
      <c r="E4" s="8" t="s">
        <v>13</v>
      </c>
      <c r="F4" s="8" t="s">
        <v>678</v>
      </c>
      <c r="G4" s="8" t="s">
        <v>1105</v>
      </c>
      <c r="H4" s="8" t="s">
        <v>679</v>
      </c>
      <c r="I4" s="8" t="s">
        <v>14</v>
      </c>
      <c r="J4" s="8" t="s">
        <v>15</v>
      </c>
      <c r="K4" s="8" t="s">
        <v>353</v>
      </c>
      <c r="L4" s="8" t="s">
        <v>1118</v>
      </c>
      <c r="M4" s="8" t="s">
        <v>355</v>
      </c>
    </row>
    <row r="5" spans="1:13" hidden="1" x14ac:dyDescent="0.25">
      <c r="A5" s="7">
        <v>0.33333333333333331</v>
      </c>
      <c r="B5">
        <v>140</v>
      </c>
      <c r="C5" t="str">
        <f>VLOOKUP(Appointments[[#This Row],[Dept ID]],Dept_Lookup[],2,FALSE)</f>
        <v>Physical Therapy</v>
      </c>
      <c r="D5" t="s">
        <v>17</v>
      </c>
      <c r="E5" t="str">
        <f>VLOOKUP(Appointments[[#This Row],[Physician ID]],Physician_Lookup[],2,FALSE)</f>
        <v>Dr. Ellis, Valentine</v>
      </c>
      <c r="F5" t="s">
        <v>16</v>
      </c>
      <c r="G5" t="str">
        <f>VLOOKUP(Appointments[[#This Row],[Patient ID]],Patient_Lookup[],2,FALSE)</f>
        <v>Thomas, Joseph</v>
      </c>
      <c r="H5" s="7">
        <v>0.33541666666666664</v>
      </c>
      <c r="I5" s="7">
        <v>0.33541666666666664</v>
      </c>
      <c r="J5" s="7">
        <v>0.37222222222222218</v>
      </c>
      <c r="K5" s="14">
        <f>IF(Appointments[[#This Row],[Exam Start]]&gt;Appointments[[#This Row],[Appt Time]],1,0)</f>
        <v>1</v>
      </c>
      <c r="L5" s="14">
        <f>(Appointments[[#This Row],[Exam Start]]-Appointments[[#This Row],[Appt Time]])*24*60</f>
        <v>2.9999999999999893</v>
      </c>
      <c r="M5" s="14">
        <f>(Appointments[[#This Row],[Exam End]]-Appointments[[#This Row],[Exam Start]])*24*60</f>
        <v>52.999999999999972</v>
      </c>
    </row>
    <row r="6" spans="1:13" hidden="1" x14ac:dyDescent="0.25">
      <c r="A6" s="7">
        <v>0.33333333333333331</v>
      </c>
      <c r="B6">
        <v>810</v>
      </c>
      <c r="C6" t="str">
        <f>VLOOKUP(Appointments[[#This Row],[Dept ID]],Dept_Lookup[],2,FALSE)</f>
        <v>Internal Medicine</v>
      </c>
      <c r="D6" t="s">
        <v>19</v>
      </c>
      <c r="E6" t="str">
        <f>VLOOKUP(Appointments[[#This Row],[Physician ID]],Physician_Lookup[],2,FALSE)</f>
        <v>Dr. Pieper, John</v>
      </c>
      <c r="F6" t="s">
        <v>18</v>
      </c>
      <c r="G6" t="str">
        <f>VLOOKUP(Appointments[[#This Row],[Patient ID]],Patient_Lookup[],2,FALSE)</f>
        <v>Haddock, Christopher</v>
      </c>
      <c r="H6" s="7">
        <v>0.33333333333333331</v>
      </c>
      <c r="I6" s="7">
        <v>0.33333333333333331</v>
      </c>
      <c r="J6" s="7">
        <v>0.36944444444444441</v>
      </c>
      <c r="K6" s="14">
        <f>IF(Appointments[[#This Row],[Exam Start]]&gt;Appointments[[#This Row],[Appt Time]],1,0)</f>
        <v>0</v>
      </c>
      <c r="L6" s="14">
        <f>(Appointments[[#This Row],[Exam Start]]-Appointments[[#This Row],[Appt Time]])*24*60</f>
        <v>0</v>
      </c>
      <c r="M6" s="14">
        <f>(Appointments[[#This Row],[Exam End]]-Appointments[[#This Row],[Exam Start]])*24*60</f>
        <v>51.999999999999972</v>
      </c>
    </row>
    <row r="7" spans="1:13" hidden="1" x14ac:dyDescent="0.25">
      <c r="A7" s="7">
        <v>0.33333333333333331</v>
      </c>
      <c r="B7">
        <v>310</v>
      </c>
      <c r="C7" t="str">
        <f>VLOOKUP(Appointments[[#This Row],[Dept ID]],Dept_Lookup[],2,FALSE)</f>
        <v>Family Medicine</v>
      </c>
      <c r="D7" t="s">
        <v>21</v>
      </c>
      <c r="E7" t="str">
        <f>VLOOKUP(Appointments[[#This Row],[Physician ID]],Physician_Lookup[],2,FALSE)</f>
        <v>Dr. Humphrey, Jerry</v>
      </c>
      <c r="F7" t="s">
        <v>20</v>
      </c>
      <c r="G7" t="str">
        <f>VLOOKUP(Appointments[[#This Row],[Patient ID]],Patient_Lookup[],2,FALSE)</f>
        <v>Garrison, Virginia</v>
      </c>
      <c r="H7" s="7">
        <v>0.32916666666666666</v>
      </c>
      <c r="I7" s="7">
        <v>0.33333333333333331</v>
      </c>
      <c r="J7" s="7">
        <v>0.35069444444444442</v>
      </c>
      <c r="K7" s="14">
        <f>IF(Appointments[[#This Row],[Exam Start]]&gt;Appointments[[#This Row],[Appt Time]],1,0)</f>
        <v>0</v>
      </c>
      <c r="L7" s="14">
        <f>(Appointments[[#This Row],[Exam Start]]-Appointments[[#This Row],[Appt Time]])*24*60</f>
        <v>0</v>
      </c>
      <c r="M7" s="14">
        <f>(Appointments[[#This Row],[Exam End]]-Appointments[[#This Row],[Exam Start]])*24*60</f>
        <v>24.999999999999993</v>
      </c>
    </row>
    <row r="8" spans="1:13" hidden="1" x14ac:dyDescent="0.25">
      <c r="A8" s="7">
        <v>0.33333333333333331</v>
      </c>
      <c r="B8">
        <v>600</v>
      </c>
      <c r="C8" t="str">
        <f>VLOOKUP(Appointments[[#This Row],[Dept ID]],Dept_Lookup[],2,FALSE)</f>
        <v>Pediatrics</v>
      </c>
      <c r="D8" t="s">
        <v>23</v>
      </c>
      <c r="E8" t="str">
        <f>VLOOKUP(Appointments[[#This Row],[Physician ID]],Physician_Lookup[],2,FALSE)</f>
        <v>Dr. Pepper, Nilam</v>
      </c>
      <c r="F8" t="s">
        <v>22</v>
      </c>
      <c r="G8" t="str">
        <f>VLOOKUP(Appointments[[#This Row],[Patient ID]],Patient_Lookup[],2,FALSE)</f>
        <v>Nickles, Kaycee</v>
      </c>
      <c r="H8" s="7">
        <v>0.33055555555555555</v>
      </c>
      <c r="I8" s="7">
        <v>0.33333333333333331</v>
      </c>
      <c r="J8" s="7">
        <v>0.35416666666666663</v>
      </c>
      <c r="K8" s="14">
        <f>IF(Appointments[[#This Row],[Exam Start]]&gt;Appointments[[#This Row],[Appt Time]],1,0)</f>
        <v>0</v>
      </c>
      <c r="L8" s="14">
        <f>(Appointments[[#This Row],[Exam Start]]-Appointments[[#This Row],[Appt Time]])*24*60</f>
        <v>0</v>
      </c>
      <c r="M8" s="14">
        <f>(Appointments[[#This Row],[Exam End]]-Appointments[[#This Row],[Exam Start]])*24*60</f>
        <v>29.999999999999972</v>
      </c>
    </row>
    <row r="9" spans="1:13" hidden="1" x14ac:dyDescent="0.25">
      <c r="A9" s="7">
        <v>0.33333333333333331</v>
      </c>
      <c r="B9">
        <v>810</v>
      </c>
      <c r="C9" t="str">
        <f>VLOOKUP(Appointments[[#This Row],[Dept ID]],Dept_Lookup[],2,FALSE)</f>
        <v>Internal Medicine</v>
      </c>
      <c r="D9" t="s">
        <v>25</v>
      </c>
      <c r="E9" t="str">
        <f>VLOOKUP(Appointments[[#This Row],[Physician ID]],Physician_Lookup[],2,FALSE)</f>
        <v>Dr. Walton, Lena</v>
      </c>
      <c r="F9" t="s">
        <v>24</v>
      </c>
      <c r="G9" t="str">
        <f>VLOOKUP(Appointments[[#This Row],[Patient ID]],Patient_Lookup[],2,FALSE)</f>
        <v>Logan, Delbert</v>
      </c>
      <c r="H9" s="7">
        <v>0.33194444444444443</v>
      </c>
      <c r="I9" s="7">
        <v>0.33333333333333331</v>
      </c>
      <c r="J9" s="7">
        <v>0.35138888888888886</v>
      </c>
      <c r="K9" s="14">
        <f>IF(Appointments[[#This Row],[Exam Start]]&gt;Appointments[[#This Row],[Appt Time]],1,0)</f>
        <v>0</v>
      </c>
      <c r="L9" s="14">
        <f>(Appointments[[#This Row],[Exam Start]]-Appointments[[#This Row],[Appt Time]])*24*60</f>
        <v>0</v>
      </c>
      <c r="M9" s="14">
        <f>(Appointments[[#This Row],[Exam End]]-Appointments[[#This Row],[Exam Start]])*24*60</f>
        <v>25.999999999999986</v>
      </c>
    </row>
    <row r="10" spans="1:13" hidden="1" x14ac:dyDescent="0.25">
      <c r="A10" s="7">
        <v>0.33333333333333331</v>
      </c>
      <c r="B10">
        <v>310</v>
      </c>
      <c r="C10" t="str">
        <f>VLOOKUP(Appointments[[#This Row],[Dept ID]],Dept_Lookup[],2,FALSE)</f>
        <v>Family Medicine</v>
      </c>
      <c r="D10" t="s">
        <v>27</v>
      </c>
      <c r="E10" t="str">
        <f>VLOOKUP(Appointments[[#This Row],[Physician ID]],Physician_Lookup[],2,FALSE)</f>
        <v>Dr. Sanchez, Javier</v>
      </c>
      <c r="F10" t="s">
        <v>26</v>
      </c>
      <c r="G10" t="str">
        <f>VLOOKUP(Appointments[[#This Row],[Patient ID]],Patient_Lookup[],2,FALSE)</f>
        <v>Flores, Robert</v>
      </c>
      <c r="H10" s="7">
        <v>0.33055555555555555</v>
      </c>
      <c r="I10" s="7">
        <v>0.33333333333333331</v>
      </c>
      <c r="J10" s="7">
        <v>0.35069444444444442</v>
      </c>
      <c r="K10" s="14">
        <f>IF(Appointments[[#This Row],[Exam Start]]&gt;Appointments[[#This Row],[Appt Time]],1,0)</f>
        <v>0</v>
      </c>
      <c r="L10" s="14">
        <f>(Appointments[[#This Row],[Exam Start]]-Appointments[[#This Row],[Appt Time]])*24*60</f>
        <v>0</v>
      </c>
      <c r="M10" s="14">
        <f>(Appointments[[#This Row],[Exam End]]-Appointments[[#This Row],[Exam Start]])*24*60</f>
        <v>24.999999999999993</v>
      </c>
    </row>
    <row r="11" spans="1:13" hidden="1" x14ac:dyDescent="0.25">
      <c r="A11" s="7">
        <v>0.33333333333333331</v>
      </c>
      <c r="B11">
        <v>140</v>
      </c>
      <c r="C11" t="str">
        <f>VLOOKUP(Appointments[[#This Row],[Dept ID]],Dept_Lookup[],2,FALSE)</f>
        <v>Physical Therapy</v>
      </c>
      <c r="D11" t="s">
        <v>29</v>
      </c>
      <c r="E11" t="str">
        <f>VLOOKUP(Appointments[[#This Row],[Physician ID]],Physician_Lookup[],2,FALSE)</f>
        <v>Dr. Kinser, Theresa</v>
      </c>
      <c r="F11" t="s">
        <v>28</v>
      </c>
      <c r="G11" t="str">
        <f>VLOOKUP(Appointments[[#This Row],[Patient ID]],Patient_Lookup[],2,FALSE)</f>
        <v>Tomlinson, Rose</v>
      </c>
      <c r="H11" s="7">
        <v>0.32916666666666666</v>
      </c>
      <c r="I11" s="7">
        <v>0.33333333333333331</v>
      </c>
      <c r="J11" s="7">
        <v>0.36388888888888887</v>
      </c>
      <c r="K11" s="14">
        <f>IF(Appointments[[#This Row],[Exam Start]]&gt;Appointments[[#This Row],[Appt Time]],1,0)</f>
        <v>0</v>
      </c>
      <c r="L11" s="14">
        <f>(Appointments[[#This Row],[Exam Start]]-Appointments[[#This Row],[Appt Time]])*24*60</f>
        <v>0</v>
      </c>
      <c r="M11" s="14">
        <f>(Appointments[[#This Row],[Exam End]]-Appointments[[#This Row],[Exam Start]])*24*60</f>
        <v>44</v>
      </c>
    </row>
    <row r="12" spans="1:13" hidden="1" x14ac:dyDescent="0.25">
      <c r="A12" s="7">
        <v>0.33333333333333331</v>
      </c>
      <c r="B12">
        <v>810</v>
      </c>
      <c r="C12" t="str">
        <f>VLOOKUP(Appointments[[#This Row],[Dept ID]],Dept_Lookup[],2,FALSE)</f>
        <v>Internal Medicine</v>
      </c>
      <c r="D12" t="s">
        <v>31</v>
      </c>
      <c r="E12" t="str">
        <f>VLOOKUP(Appointments[[#This Row],[Physician ID]],Physician_Lookup[],2,FALSE)</f>
        <v>Dr. Bell, David</v>
      </c>
      <c r="F12" t="s">
        <v>30</v>
      </c>
      <c r="G12" t="str">
        <f>VLOOKUP(Appointments[[#This Row],[Patient ID]],Patient_Lookup[],2,FALSE)</f>
        <v>Diaz, Anderson</v>
      </c>
      <c r="H12" s="7">
        <v>0.3298611111111111</v>
      </c>
      <c r="I12" s="7">
        <v>0.33333333333333331</v>
      </c>
      <c r="J12" s="7">
        <v>0.35902777777777778</v>
      </c>
      <c r="K12" s="14">
        <f>IF(Appointments[[#This Row],[Exam Start]]&gt;Appointments[[#This Row],[Appt Time]],1,0)</f>
        <v>0</v>
      </c>
      <c r="L12" s="14">
        <f>(Appointments[[#This Row],[Exam Start]]-Appointments[[#This Row],[Appt Time]])*24*60</f>
        <v>0</v>
      </c>
      <c r="M12" s="14">
        <f>(Appointments[[#This Row],[Exam End]]-Appointments[[#This Row],[Exam Start]])*24*60</f>
        <v>37.000000000000028</v>
      </c>
    </row>
    <row r="13" spans="1:13" hidden="1" x14ac:dyDescent="0.25">
      <c r="A13" s="7">
        <v>0.33333333333333331</v>
      </c>
      <c r="B13">
        <v>600</v>
      </c>
      <c r="C13" t="str">
        <f>VLOOKUP(Appointments[[#This Row],[Dept ID]],Dept_Lookup[],2,FALSE)</f>
        <v>Pediatrics</v>
      </c>
      <c r="D13" t="s">
        <v>33</v>
      </c>
      <c r="E13" t="str">
        <f>VLOOKUP(Appointments[[#This Row],[Physician ID]],Physician_Lookup[],2,FALSE)</f>
        <v>Dr. Hall, Irena</v>
      </c>
      <c r="F13" t="s">
        <v>32</v>
      </c>
      <c r="G13" t="str">
        <f>VLOOKUP(Appointments[[#This Row],[Patient ID]],Patient_Lookup[],2,FALSE)</f>
        <v>Heal, Peggy</v>
      </c>
      <c r="H13" s="7">
        <v>0.32916666666666666</v>
      </c>
      <c r="I13" s="7">
        <v>0.33333333333333331</v>
      </c>
      <c r="J13" s="7">
        <v>0.36388888888888887</v>
      </c>
      <c r="K13" s="14">
        <f>IF(Appointments[[#This Row],[Exam Start]]&gt;Appointments[[#This Row],[Appt Time]],1,0)</f>
        <v>0</v>
      </c>
      <c r="L13" s="14">
        <f>(Appointments[[#This Row],[Exam Start]]-Appointments[[#This Row],[Appt Time]])*24*60</f>
        <v>0</v>
      </c>
      <c r="M13" s="14">
        <f>(Appointments[[#This Row],[Exam End]]-Appointments[[#This Row],[Exam Start]])*24*60</f>
        <v>44</v>
      </c>
    </row>
    <row r="14" spans="1:13" hidden="1" x14ac:dyDescent="0.25">
      <c r="A14" s="7">
        <v>0.33333333333333331</v>
      </c>
      <c r="B14">
        <v>310</v>
      </c>
      <c r="C14" t="str">
        <f>VLOOKUP(Appointments[[#This Row],[Dept ID]],Dept_Lookup[],2,FALSE)</f>
        <v>Family Medicine</v>
      </c>
      <c r="D14" t="s">
        <v>35</v>
      </c>
      <c r="E14" t="str">
        <f>VLOOKUP(Appointments[[#This Row],[Physician ID]],Physician_Lookup[],2,FALSE)</f>
        <v>Dr. Carrasco, Mary</v>
      </c>
      <c r="F14" t="s">
        <v>34</v>
      </c>
      <c r="G14" t="str">
        <f>VLOOKUP(Appointments[[#This Row],[Patient ID]],Patient_Lookup[],2,FALSE)</f>
        <v>Quinn, Elizabeth</v>
      </c>
      <c r="H14" s="7">
        <v>0.32916666666666666</v>
      </c>
      <c r="I14" s="7">
        <v>0.33333333333333331</v>
      </c>
      <c r="J14" s="7">
        <v>0.35972222222222222</v>
      </c>
      <c r="K14" s="14">
        <f>IF(Appointments[[#This Row],[Exam Start]]&gt;Appointments[[#This Row],[Appt Time]],1,0)</f>
        <v>0</v>
      </c>
      <c r="L14" s="14">
        <f>(Appointments[[#This Row],[Exam Start]]-Appointments[[#This Row],[Appt Time]])*24*60</f>
        <v>0</v>
      </c>
      <c r="M14" s="14">
        <f>(Appointments[[#This Row],[Exam End]]-Appointments[[#This Row],[Exam Start]])*24*60</f>
        <v>38.000000000000028</v>
      </c>
    </row>
    <row r="15" spans="1:13" hidden="1" x14ac:dyDescent="0.25">
      <c r="A15" s="7">
        <v>0.33333333333333331</v>
      </c>
      <c r="B15">
        <v>140</v>
      </c>
      <c r="C15" t="str">
        <f>VLOOKUP(Appointments[[#This Row],[Dept ID]],Dept_Lookup[],2,FALSE)</f>
        <v>Physical Therapy</v>
      </c>
      <c r="D15" t="s">
        <v>37</v>
      </c>
      <c r="E15" t="str">
        <f>VLOOKUP(Appointments[[#This Row],[Physician ID]],Physician_Lookup[],2,FALSE)</f>
        <v>Dr. Bethel, Christopher</v>
      </c>
      <c r="F15" t="s">
        <v>36</v>
      </c>
      <c r="G15" t="str">
        <f>VLOOKUP(Appointments[[#This Row],[Patient ID]],Patient_Lookup[],2,FALSE)</f>
        <v>Valverde, Brian</v>
      </c>
      <c r="H15" s="7">
        <v>0.33055555555555555</v>
      </c>
      <c r="I15" s="7">
        <v>0.33333333333333331</v>
      </c>
      <c r="J15" s="7">
        <v>0.37222222222222223</v>
      </c>
      <c r="K15" s="14">
        <f>IF(Appointments[[#This Row],[Exam Start]]&gt;Appointments[[#This Row],[Appt Time]],1,0)</f>
        <v>0</v>
      </c>
      <c r="L15" s="14">
        <f>(Appointments[[#This Row],[Exam Start]]-Appointments[[#This Row],[Appt Time]])*24*60</f>
        <v>0</v>
      </c>
      <c r="M15" s="14">
        <f>(Appointments[[#This Row],[Exam End]]-Appointments[[#This Row],[Exam Start]])*24*60</f>
        <v>56.000000000000043</v>
      </c>
    </row>
    <row r="16" spans="1:13" x14ac:dyDescent="0.25">
      <c r="A16" s="7">
        <v>0.33333333333333331</v>
      </c>
      <c r="B16">
        <v>810</v>
      </c>
      <c r="C16" t="str">
        <f>VLOOKUP(Appointments[[#This Row],[Dept ID]],Dept_Lookup[],2,FALSE)</f>
        <v>Internal Medicine</v>
      </c>
      <c r="D16" t="s">
        <v>39</v>
      </c>
      <c r="E16" t="str">
        <f>VLOOKUP(Appointments[[#This Row],[Physician ID]],Physician_Lookup[],2,FALSE)</f>
        <v>Dr. Leiva, Jacob</v>
      </c>
      <c r="F16" t="s">
        <v>38</v>
      </c>
      <c r="G16" t="str">
        <f>VLOOKUP(Appointments[[#This Row],[Patient ID]],Patient_Lookup[],2,FALSE)</f>
        <v>Digirolamo, Lisa</v>
      </c>
      <c r="H16" s="7">
        <v>0.33263888888888887</v>
      </c>
      <c r="I16" s="7">
        <v>0.33333333333333331</v>
      </c>
      <c r="J16" s="7">
        <v>0.35069444444444442</v>
      </c>
      <c r="K16" s="14">
        <f>IF(Appointments[[#This Row],[Exam Start]]&gt;Appointments[[#This Row],[Appt Time]],1,0)</f>
        <v>0</v>
      </c>
      <c r="L16" s="14">
        <f>(Appointments[[#This Row],[Exam Start]]-Appointments[[#This Row],[Appt Time]])*24*60</f>
        <v>0</v>
      </c>
      <c r="M16" s="14">
        <f>(Appointments[[#This Row],[Exam End]]-Appointments[[#This Row],[Exam Start]])*24*60</f>
        <v>24.999999999999993</v>
      </c>
    </row>
    <row r="17" spans="1:13" hidden="1" x14ac:dyDescent="0.25">
      <c r="A17" s="7">
        <v>0.33333333333333331</v>
      </c>
      <c r="B17">
        <v>420</v>
      </c>
      <c r="C17" t="str">
        <f>VLOOKUP(Appointments[[#This Row],[Dept ID]],Dept_Lookup[],2,FALSE)</f>
        <v>Orthopedics</v>
      </c>
      <c r="D17" t="s">
        <v>41</v>
      </c>
      <c r="E17" t="str">
        <f>VLOOKUP(Appointments[[#This Row],[Physician ID]],Physician_Lookup[],2,FALSE)</f>
        <v>Dr. Chapman, Michelle</v>
      </c>
      <c r="F17" t="s">
        <v>40</v>
      </c>
      <c r="G17" t="str">
        <f>VLOOKUP(Appointments[[#This Row],[Patient ID]],Patient_Lookup[],2,FALSE)</f>
        <v>Palermo, Daniel</v>
      </c>
      <c r="H17" s="7">
        <v>0.32847222222222222</v>
      </c>
      <c r="I17" s="7">
        <v>0.33333333333333331</v>
      </c>
      <c r="J17" s="7">
        <v>0.36180555555555555</v>
      </c>
      <c r="K17" s="14">
        <f>IF(Appointments[[#This Row],[Exam Start]]&gt;Appointments[[#This Row],[Appt Time]],1,0)</f>
        <v>0</v>
      </c>
      <c r="L17" s="14">
        <f>(Appointments[[#This Row],[Exam Start]]-Appointments[[#This Row],[Appt Time]])*24*60</f>
        <v>0</v>
      </c>
      <c r="M17" s="14">
        <f>(Appointments[[#This Row],[Exam End]]-Appointments[[#This Row],[Exam Start]])*24*60</f>
        <v>41.000000000000014</v>
      </c>
    </row>
    <row r="18" spans="1:13" hidden="1" x14ac:dyDescent="0.25">
      <c r="A18" s="7">
        <v>0.33333333333333331</v>
      </c>
      <c r="B18">
        <v>420</v>
      </c>
      <c r="C18" t="str">
        <f>VLOOKUP(Appointments[[#This Row],[Dept ID]],Dept_Lookup[],2,FALSE)</f>
        <v>Orthopedics</v>
      </c>
      <c r="D18" t="s">
        <v>43</v>
      </c>
      <c r="E18" t="str">
        <f>VLOOKUP(Appointments[[#This Row],[Physician ID]],Physician_Lookup[],2,FALSE)</f>
        <v>Dr. Perez, Roopa</v>
      </c>
      <c r="F18" t="s">
        <v>42</v>
      </c>
      <c r="G18" t="str">
        <f>VLOOKUP(Appointments[[#This Row],[Patient ID]],Patient_Lookup[],2,FALSE)</f>
        <v>Earles, Andrew</v>
      </c>
      <c r="H18" s="7">
        <v>0.3298611111111111</v>
      </c>
      <c r="I18" s="7">
        <v>0.33333333333333331</v>
      </c>
      <c r="J18" s="7">
        <v>0.36319444444444443</v>
      </c>
      <c r="K18" s="14">
        <f>IF(Appointments[[#This Row],[Exam Start]]&gt;Appointments[[#This Row],[Appt Time]],1,0)</f>
        <v>0</v>
      </c>
      <c r="L18" s="14">
        <f>(Appointments[[#This Row],[Exam Start]]-Appointments[[#This Row],[Appt Time]])*24*60</f>
        <v>0</v>
      </c>
      <c r="M18" s="14">
        <f>(Appointments[[#This Row],[Exam End]]-Appointments[[#This Row],[Exam Start]])*24*60</f>
        <v>43.000000000000007</v>
      </c>
    </row>
    <row r="19" spans="1:13" hidden="1" x14ac:dyDescent="0.25">
      <c r="A19" s="7">
        <v>0.33333333333333331</v>
      </c>
      <c r="B19">
        <v>420</v>
      </c>
      <c r="C19" t="str">
        <f>VLOOKUP(Appointments[[#This Row],[Dept ID]],Dept_Lookup[],2,FALSE)</f>
        <v>Orthopedics</v>
      </c>
      <c r="D19" t="s">
        <v>45</v>
      </c>
      <c r="E19" t="str">
        <f>VLOOKUP(Appointments[[#This Row],[Physician ID]],Physician_Lookup[],2,FALSE)</f>
        <v>Dr. Hinton, Mark</v>
      </c>
      <c r="F19" t="s">
        <v>44</v>
      </c>
      <c r="G19" t="str">
        <f>VLOOKUP(Appointments[[#This Row],[Patient ID]],Patient_Lookup[],2,FALSE)</f>
        <v>Warner, William</v>
      </c>
      <c r="H19" s="7">
        <v>0.32847222222222222</v>
      </c>
      <c r="I19" s="7">
        <v>0.33333333333333331</v>
      </c>
      <c r="J19" s="7">
        <v>0.35486111111111107</v>
      </c>
      <c r="K19" s="14">
        <f>IF(Appointments[[#This Row],[Exam Start]]&gt;Appointments[[#This Row],[Appt Time]],1,0)</f>
        <v>0</v>
      </c>
      <c r="L19" s="14">
        <f>(Appointments[[#This Row],[Exam Start]]-Appointments[[#This Row],[Appt Time]])*24*60</f>
        <v>0</v>
      </c>
      <c r="M19" s="14">
        <f>(Appointments[[#This Row],[Exam End]]-Appointments[[#This Row],[Exam Start]])*24*60</f>
        <v>30.999999999999972</v>
      </c>
    </row>
    <row r="20" spans="1:13" hidden="1" x14ac:dyDescent="0.25">
      <c r="A20" s="7">
        <v>0.33333333333333331</v>
      </c>
      <c r="B20">
        <v>600</v>
      </c>
      <c r="C20" t="str">
        <f>VLOOKUP(Appointments[[#This Row],[Dept ID]],Dept_Lookup[],2,FALSE)</f>
        <v>Pediatrics</v>
      </c>
      <c r="D20" t="s">
        <v>47</v>
      </c>
      <c r="E20" t="str">
        <f>VLOOKUP(Appointments[[#This Row],[Physician ID]],Physician_Lookup[],2,FALSE)</f>
        <v>Dr. Kaiser, Raymond</v>
      </c>
      <c r="F20" t="s">
        <v>46</v>
      </c>
      <c r="G20" t="str">
        <f>VLOOKUP(Appointments[[#This Row],[Patient ID]],Patient_Lookup[],2,FALSE)</f>
        <v>Corbett, Celeste</v>
      </c>
      <c r="H20" s="7">
        <v>0.33333333333333331</v>
      </c>
      <c r="I20" s="7">
        <v>0.33333333333333331</v>
      </c>
      <c r="J20" s="7">
        <v>0.35069444444444442</v>
      </c>
      <c r="K20" s="14">
        <f>IF(Appointments[[#This Row],[Exam Start]]&gt;Appointments[[#This Row],[Appt Time]],1,0)</f>
        <v>0</v>
      </c>
      <c r="L20" s="14">
        <f>(Appointments[[#This Row],[Exam Start]]-Appointments[[#This Row],[Appt Time]])*24*60</f>
        <v>0</v>
      </c>
      <c r="M20" s="14">
        <f>(Appointments[[#This Row],[Exam End]]-Appointments[[#This Row],[Exam Start]])*24*60</f>
        <v>24.999999999999993</v>
      </c>
    </row>
    <row r="21" spans="1:13" hidden="1" x14ac:dyDescent="0.25">
      <c r="A21" s="7">
        <v>0.33333333333333331</v>
      </c>
      <c r="B21">
        <v>810</v>
      </c>
      <c r="C21" t="str">
        <f>VLOOKUP(Appointments[[#This Row],[Dept ID]],Dept_Lookup[],2,FALSE)</f>
        <v>Internal Medicine</v>
      </c>
      <c r="D21" t="s">
        <v>49</v>
      </c>
      <c r="E21" t="str">
        <f>VLOOKUP(Appointments[[#This Row],[Physician ID]],Physician_Lookup[],2,FALSE)</f>
        <v>Dr. Moore, Jeremy</v>
      </c>
      <c r="F21" t="s">
        <v>48</v>
      </c>
      <c r="G21" t="str">
        <f>VLOOKUP(Appointments[[#This Row],[Patient ID]],Patient_Lookup[],2,FALSE)</f>
        <v>Tilton, Doris</v>
      </c>
      <c r="H21" s="7">
        <v>0.33541666666666664</v>
      </c>
      <c r="I21" s="7">
        <v>0.33541666666666664</v>
      </c>
      <c r="J21" s="7">
        <v>0.35486111111111107</v>
      </c>
      <c r="K21" s="14">
        <f>IF(Appointments[[#This Row],[Exam Start]]&gt;Appointments[[#This Row],[Appt Time]],1,0)</f>
        <v>1</v>
      </c>
      <c r="L21" s="14">
        <f>(Appointments[[#This Row],[Exam Start]]-Appointments[[#This Row],[Appt Time]])*24*60</f>
        <v>2.9999999999999893</v>
      </c>
      <c r="M21" s="14">
        <f>(Appointments[[#This Row],[Exam End]]-Appointments[[#This Row],[Exam Start]])*24*60</f>
        <v>27.999999999999979</v>
      </c>
    </row>
    <row r="22" spans="1:13" hidden="1" x14ac:dyDescent="0.25">
      <c r="A22" s="7">
        <v>0.33333333333333331</v>
      </c>
      <c r="B22">
        <v>600</v>
      </c>
      <c r="C22" t="str">
        <f>VLOOKUP(Appointments[[#This Row],[Dept ID]],Dept_Lookup[],2,FALSE)</f>
        <v>Pediatrics</v>
      </c>
      <c r="D22" t="s">
        <v>51</v>
      </c>
      <c r="E22" t="str">
        <f>VLOOKUP(Appointments[[#This Row],[Physician ID]],Physician_Lookup[],2,FALSE)</f>
        <v>Dr. Kessler, Tatiana</v>
      </c>
      <c r="F22" t="s">
        <v>50</v>
      </c>
      <c r="G22" t="str">
        <f>VLOOKUP(Appointments[[#This Row],[Patient ID]],Patient_Lookup[],2,FALSE)</f>
        <v>Martin, Michael</v>
      </c>
      <c r="H22" s="7">
        <v>0.33333333333333331</v>
      </c>
      <c r="I22" s="7">
        <v>0.33333333333333331</v>
      </c>
      <c r="J22" s="7">
        <v>0.34652777777777777</v>
      </c>
      <c r="K22" s="14">
        <f>IF(Appointments[[#This Row],[Exam Start]]&gt;Appointments[[#This Row],[Appt Time]],1,0)</f>
        <v>0</v>
      </c>
      <c r="L22" s="14">
        <f>(Appointments[[#This Row],[Exam Start]]-Appointments[[#This Row],[Appt Time]])*24*60</f>
        <v>0</v>
      </c>
      <c r="M22" s="14">
        <f>(Appointments[[#This Row],[Exam End]]-Appointments[[#This Row],[Exam Start]])*24*60</f>
        <v>19.000000000000014</v>
      </c>
    </row>
    <row r="23" spans="1:13" hidden="1" x14ac:dyDescent="0.25">
      <c r="A23" s="7">
        <v>0.33333333333333331</v>
      </c>
      <c r="B23">
        <v>420</v>
      </c>
      <c r="C23" t="str">
        <f>VLOOKUP(Appointments[[#This Row],[Dept ID]],Dept_Lookup[],2,FALSE)</f>
        <v>Orthopedics</v>
      </c>
      <c r="D23" t="s">
        <v>53</v>
      </c>
      <c r="E23" t="str">
        <f>VLOOKUP(Appointments[[#This Row],[Physician ID]],Physician_Lookup[],2,FALSE)</f>
        <v>Dr. Wilson, Debbie</v>
      </c>
      <c r="F23" t="s">
        <v>52</v>
      </c>
      <c r="G23" t="str">
        <f>VLOOKUP(Appointments[[#This Row],[Patient ID]],Patient_Lookup[],2,FALSE)</f>
        <v>Derringer, Richard</v>
      </c>
      <c r="H23" s="7">
        <v>0.33263888888888887</v>
      </c>
      <c r="I23" s="7">
        <v>0.33333333333333331</v>
      </c>
      <c r="J23" s="7">
        <v>0.38611111111111107</v>
      </c>
      <c r="K23" s="14">
        <f>IF(Appointments[[#This Row],[Exam Start]]&gt;Appointments[[#This Row],[Appt Time]],1,0)</f>
        <v>0</v>
      </c>
      <c r="L23" s="14">
        <f>(Appointments[[#This Row],[Exam Start]]-Appointments[[#This Row],[Appt Time]])*24*60</f>
        <v>0</v>
      </c>
      <c r="M23" s="14">
        <f>(Appointments[[#This Row],[Exam End]]-Appointments[[#This Row],[Exam Start]])*24*60</f>
        <v>75.999999999999972</v>
      </c>
    </row>
    <row r="24" spans="1:13" hidden="1" x14ac:dyDescent="0.25">
      <c r="A24" s="7">
        <v>0.33333333333333331</v>
      </c>
      <c r="B24">
        <v>140</v>
      </c>
      <c r="C24" t="str">
        <f>VLOOKUP(Appointments[[#This Row],[Dept ID]],Dept_Lookup[],2,FALSE)</f>
        <v>Physical Therapy</v>
      </c>
      <c r="D24" t="s">
        <v>55</v>
      </c>
      <c r="E24" t="str">
        <f>VLOOKUP(Appointments[[#This Row],[Physician ID]],Physician_Lookup[],2,FALSE)</f>
        <v>Dr. Quinn, Angela</v>
      </c>
      <c r="F24" t="s">
        <v>54</v>
      </c>
      <c r="G24" t="str">
        <f>VLOOKUP(Appointments[[#This Row],[Patient ID]],Patient_Lookup[],2,FALSE)</f>
        <v>Brown, Michael</v>
      </c>
      <c r="H24" s="7">
        <v>0.33194444444444443</v>
      </c>
      <c r="I24" s="7">
        <v>0.33333333333333331</v>
      </c>
      <c r="J24" s="7">
        <v>0.375</v>
      </c>
      <c r="K24" s="14">
        <f>IF(Appointments[[#This Row],[Exam Start]]&gt;Appointments[[#This Row],[Appt Time]],1,0)</f>
        <v>0</v>
      </c>
      <c r="L24" s="14">
        <f>(Appointments[[#This Row],[Exam Start]]-Appointments[[#This Row],[Appt Time]])*24*60</f>
        <v>0</v>
      </c>
      <c r="M24" s="14">
        <f>(Appointments[[#This Row],[Exam End]]-Appointments[[#This Row],[Exam Start]])*24*60</f>
        <v>60.000000000000028</v>
      </c>
    </row>
    <row r="25" spans="1:13" hidden="1" x14ac:dyDescent="0.25">
      <c r="A25" s="7">
        <v>0.33333333333333331</v>
      </c>
      <c r="B25">
        <v>310</v>
      </c>
      <c r="C25" t="str">
        <f>VLOOKUP(Appointments[[#This Row],[Dept ID]],Dept_Lookup[],2,FALSE)</f>
        <v>Family Medicine</v>
      </c>
      <c r="D25" t="s">
        <v>57</v>
      </c>
      <c r="E25" t="str">
        <f>VLOOKUP(Appointments[[#This Row],[Physician ID]],Physician_Lookup[],2,FALSE)</f>
        <v>Dr. Mohr, Cynthia</v>
      </c>
      <c r="F25" t="s">
        <v>56</v>
      </c>
      <c r="G25" t="str">
        <f>VLOOKUP(Appointments[[#This Row],[Patient ID]],Patient_Lookup[],2,FALSE)</f>
        <v>Royster, Edna</v>
      </c>
      <c r="H25" s="7">
        <v>0.3298611111111111</v>
      </c>
      <c r="I25" s="7">
        <v>0.33333333333333331</v>
      </c>
      <c r="J25" s="7">
        <v>0.3520833333333333</v>
      </c>
      <c r="K25" s="14">
        <f>IF(Appointments[[#This Row],[Exam Start]]&gt;Appointments[[#This Row],[Appt Time]],1,0)</f>
        <v>0</v>
      </c>
      <c r="L25" s="14">
        <f>(Appointments[[#This Row],[Exam Start]]-Appointments[[#This Row],[Appt Time]])*24*60</f>
        <v>0</v>
      </c>
      <c r="M25" s="14">
        <f>(Appointments[[#This Row],[Exam End]]-Appointments[[#This Row],[Exam Start]])*24*60</f>
        <v>26.999999999999986</v>
      </c>
    </row>
    <row r="26" spans="1:13" hidden="1" x14ac:dyDescent="0.25">
      <c r="A26" s="7">
        <v>0.35416666666666663</v>
      </c>
      <c r="B26">
        <v>810</v>
      </c>
      <c r="C26" t="str">
        <f>VLOOKUP(Appointments[[#This Row],[Dept ID]],Dept_Lookup[],2,FALSE)</f>
        <v>Internal Medicine</v>
      </c>
      <c r="D26" t="s">
        <v>25</v>
      </c>
      <c r="E26" t="str">
        <f>VLOOKUP(Appointments[[#This Row],[Physician ID]],Physician_Lookup[],2,FALSE)</f>
        <v>Dr. Walton, Lena</v>
      </c>
      <c r="F26" t="s">
        <v>58</v>
      </c>
      <c r="G26" t="str">
        <f>VLOOKUP(Appointments[[#This Row],[Patient ID]],Patient_Lookup[],2,FALSE)</f>
        <v>Fleming, Maria</v>
      </c>
      <c r="H26" s="7">
        <v>0.34791666666666665</v>
      </c>
      <c r="I26" s="7">
        <v>0.35416666666666663</v>
      </c>
      <c r="J26" s="7">
        <v>0.37222222222222218</v>
      </c>
      <c r="K26" s="14">
        <f>IF(Appointments[[#This Row],[Exam Start]]&gt;Appointments[[#This Row],[Appt Time]],1,0)</f>
        <v>0</v>
      </c>
      <c r="L26" s="14">
        <f>(Appointments[[#This Row],[Exam Start]]-Appointments[[#This Row],[Appt Time]])*24*60</f>
        <v>0</v>
      </c>
      <c r="M26" s="14">
        <f>(Appointments[[#This Row],[Exam End]]-Appointments[[#This Row],[Exam Start]])*24*60</f>
        <v>25.999999999999986</v>
      </c>
    </row>
    <row r="27" spans="1:13" hidden="1" x14ac:dyDescent="0.25">
      <c r="A27" s="7">
        <v>0.35416666666666663</v>
      </c>
      <c r="B27">
        <v>810</v>
      </c>
      <c r="C27" t="str">
        <f>VLOOKUP(Appointments[[#This Row],[Dept ID]],Dept_Lookup[],2,FALSE)</f>
        <v>Internal Medicine</v>
      </c>
      <c r="D27" t="s">
        <v>49</v>
      </c>
      <c r="E27" t="str">
        <f>VLOOKUP(Appointments[[#This Row],[Physician ID]],Physician_Lookup[],2,FALSE)</f>
        <v>Dr. Moore, Jeremy</v>
      </c>
      <c r="F27" t="s">
        <v>59</v>
      </c>
      <c r="G27" t="str">
        <f>VLOOKUP(Appointments[[#This Row],[Patient ID]],Patient_Lookup[],2,FALSE)</f>
        <v>Baker, Josh</v>
      </c>
      <c r="H27" s="7">
        <v>0.35069444444444442</v>
      </c>
      <c r="I27" s="7">
        <v>0.35486111111111107</v>
      </c>
      <c r="J27" s="7">
        <v>0.3659722222222222</v>
      </c>
      <c r="K27" s="14">
        <f>IF(Appointments[[#This Row],[Exam Start]]&gt;Appointments[[#This Row],[Appt Time]],1,0)</f>
        <v>1</v>
      </c>
      <c r="L27" s="14">
        <f>(Appointments[[#This Row],[Exam Start]]-Appointments[[#This Row],[Appt Time]])*24*60</f>
        <v>0.99999999999999645</v>
      </c>
      <c r="M27" s="14">
        <f>(Appointments[[#This Row],[Exam End]]-Appointments[[#This Row],[Exam Start]])*24*60</f>
        <v>16.000000000000021</v>
      </c>
    </row>
    <row r="28" spans="1:13" hidden="1" x14ac:dyDescent="0.25">
      <c r="A28" s="7">
        <v>0.35416666666666663</v>
      </c>
      <c r="B28">
        <v>600</v>
      </c>
      <c r="C28" t="str">
        <f>VLOOKUP(Appointments[[#This Row],[Dept ID]],Dept_Lookup[],2,FALSE)</f>
        <v>Pediatrics</v>
      </c>
      <c r="D28" t="s">
        <v>23</v>
      </c>
      <c r="E28" t="str">
        <f>VLOOKUP(Appointments[[#This Row],[Physician ID]],Physician_Lookup[],2,FALSE)</f>
        <v>Dr. Pepper, Nilam</v>
      </c>
      <c r="F28" t="s">
        <v>60</v>
      </c>
      <c r="G28" t="str">
        <f>VLOOKUP(Appointments[[#This Row],[Patient ID]],Patient_Lookup[],2,FALSE)</f>
        <v>Gutierrez, Maureen</v>
      </c>
      <c r="H28" s="7">
        <v>0.35624999999999996</v>
      </c>
      <c r="I28" s="7">
        <v>0.35624999999999996</v>
      </c>
      <c r="J28" s="7">
        <v>0.37361111111111106</v>
      </c>
      <c r="K28" s="14">
        <f>IF(Appointments[[#This Row],[Exam Start]]&gt;Appointments[[#This Row],[Appt Time]],1,0)</f>
        <v>1</v>
      </c>
      <c r="L28" s="14">
        <f>(Appointments[[#This Row],[Exam Start]]-Appointments[[#This Row],[Appt Time]])*24*60</f>
        <v>2.9999999999999893</v>
      </c>
      <c r="M28" s="14">
        <f>(Appointments[[#This Row],[Exam End]]-Appointments[[#This Row],[Exam Start]])*24*60</f>
        <v>24.999999999999993</v>
      </c>
    </row>
    <row r="29" spans="1:13" hidden="1" x14ac:dyDescent="0.25">
      <c r="A29" s="7">
        <v>0.35416666666666663</v>
      </c>
      <c r="B29">
        <v>810</v>
      </c>
      <c r="C29" t="str">
        <f>VLOOKUP(Appointments[[#This Row],[Dept ID]],Dept_Lookup[],2,FALSE)</f>
        <v>Internal Medicine</v>
      </c>
      <c r="D29" t="s">
        <v>31</v>
      </c>
      <c r="E29" t="str">
        <f>VLOOKUP(Appointments[[#This Row],[Physician ID]],Physician_Lookup[],2,FALSE)</f>
        <v>Dr. Bell, David</v>
      </c>
      <c r="F29" t="s">
        <v>61</v>
      </c>
      <c r="G29" t="str">
        <f>VLOOKUP(Appointments[[#This Row],[Patient ID]],Patient_Lookup[],2,FALSE)</f>
        <v>Faulks, Jeffrey</v>
      </c>
      <c r="H29" s="7">
        <v>0.35416666666666663</v>
      </c>
      <c r="I29" s="7">
        <v>0.35902777777777778</v>
      </c>
      <c r="J29" s="7">
        <v>0.39444444444444443</v>
      </c>
      <c r="K29" s="14">
        <f>IF(Appointments[[#This Row],[Exam Start]]&gt;Appointments[[#This Row],[Appt Time]],1,0)</f>
        <v>1</v>
      </c>
      <c r="L29" s="14">
        <f>(Appointments[[#This Row],[Exam Start]]-Appointments[[#This Row],[Appt Time]])*24*60</f>
        <v>7.0000000000000551</v>
      </c>
      <c r="M29" s="14">
        <f>(Appointments[[#This Row],[Exam End]]-Appointments[[#This Row],[Exam Start]])*24*60</f>
        <v>50.999999999999979</v>
      </c>
    </row>
    <row r="30" spans="1:13" hidden="1" x14ac:dyDescent="0.25">
      <c r="A30" s="7">
        <v>0.35416666666666663</v>
      </c>
      <c r="B30">
        <v>420</v>
      </c>
      <c r="C30" t="str">
        <f>VLOOKUP(Appointments[[#This Row],[Dept ID]],Dept_Lookup[],2,FALSE)</f>
        <v>Orthopedics</v>
      </c>
      <c r="D30" t="s">
        <v>45</v>
      </c>
      <c r="E30" t="str">
        <f>VLOOKUP(Appointments[[#This Row],[Physician ID]],Physician_Lookup[],2,FALSE)</f>
        <v>Dr. Hinton, Mark</v>
      </c>
      <c r="F30" t="s">
        <v>62</v>
      </c>
      <c r="G30" t="str">
        <f>VLOOKUP(Appointments[[#This Row],[Patient ID]],Patient_Lookup[],2,FALSE)</f>
        <v>Carrington, Morgan</v>
      </c>
      <c r="H30" s="7">
        <v>0.35555555555555551</v>
      </c>
      <c r="I30" s="7">
        <v>0.35555555555555551</v>
      </c>
      <c r="J30" s="7">
        <v>0.39166666666666661</v>
      </c>
      <c r="K30" s="14">
        <f>IF(Appointments[[#This Row],[Exam Start]]&gt;Appointments[[#This Row],[Appt Time]],1,0)</f>
        <v>1</v>
      </c>
      <c r="L30" s="14">
        <f>(Appointments[[#This Row],[Exam Start]]-Appointments[[#This Row],[Appt Time]])*24*60</f>
        <v>1.9999999999999929</v>
      </c>
      <c r="M30" s="14">
        <f>(Appointments[[#This Row],[Exam End]]-Appointments[[#This Row],[Exam Start]])*24*60</f>
        <v>51.999999999999972</v>
      </c>
    </row>
    <row r="31" spans="1:13" hidden="1" x14ac:dyDescent="0.25">
      <c r="A31" s="7">
        <v>0.35416666666666663</v>
      </c>
      <c r="B31">
        <v>310</v>
      </c>
      <c r="C31" t="str">
        <f>VLOOKUP(Appointments[[#This Row],[Dept ID]],Dept_Lookup[],2,FALSE)</f>
        <v>Family Medicine</v>
      </c>
      <c r="D31" t="s">
        <v>57</v>
      </c>
      <c r="E31" t="str">
        <f>VLOOKUP(Appointments[[#This Row],[Physician ID]],Physician_Lookup[],2,FALSE)</f>
        <v>Dr. Mohr, Cynthia</v>
      </c>
      <c r="F31" t="s">
        <v>63</v>
      </c>
      <c r="G31" t="str">
        <f>VLOOKUP(Appointments[[#This Row],[Patient ID]],Patient_Lookup[],2,FALSE)</f>
        <v>Ryan, Lynette</v>
      </c>
      <c r="H31" s="7">
        <v>0.35277777777777775</v>
      </c>
      <c r="I31" s="7">
        <v>0.35416666666666663</v>
      </c>
      <c r="J31" s="7">
        <v>0.37222222222222218</v>
      </c>
      <c r="K31" s="14">
        <f>IF(Appointments[[#This Row],[Exam Start]]&gt;Appointments[[#This Row],[Appt Time]],1,0)</f>
        <v>0</v>
      </c>
      <c r="L31" s="14">
        <f>(Appointments[[#This Row],[Exam Start]]-Appointments[[#This Row],[Appt Time]])*24*60</f>
        <v>0</v>
      </c>
      <c r="M31" s="14">
        <f>(Appointments[[#This Row],[Exam End]]-Appointments[[#This Row],[Exam Start]])*24*60</f>
        <v>25.999999999999986</v>
      </c>
    </row>
    <row r="32" spans="1:13" hidden="1" x14ac:dyDescent="0.25">
      <c r="A32" s="7">
        <v>0.35416666666666663</v>
      </c>
      <c r="B32">
        <v>310</v>
      </c>
      <c r="C32" t="str">
        <f>VLOOKUP(Appointments[[#This Row],[Dept ID]],Dept_Lookup[],2,FALSE)</f>
        <v>Family Medicine</v>
      </c>
      <c r="D32" t="s">
        <v>27</v>
      </c>
      <c r="E32" t="str">
        <f>VLOOKUP(Appointments[[#This Row],[Physician ID]],Physician_Lookup[],2,FALSE)</f>
        <v>Dr. Sanchez, Javier</v>
      </c>
      <c r="F32" t="s">
        <v>64</v>
      </c>
      <c r="G32" t="str">
        <f>VLOOKUP(Appointments[[#This Row],[Patient ID]],Patient_Lookup[],2,FALSE)</f>
        <v>Edwards, Sam</v>
      </c>
      <c r="H32" s="7">
        <v>0.35486111111111107</v>
      </c>
      <c r="I32" s="7">
        <v>0.35486111111111107</v>
      </c>
      <c r="J32" s="7">
        <v>0.38402777777777775</v>
      </c>
      <c r="K32" s="14">
        <f>IF(Appointments[[#This Row],[Exam Start]]&gt;Appointments[[#This Row],[Appt Time]],1,0)</f>
        <v>1</v>
      </c>
      <c r="L32" s="14">
        <f>(Appointments[[#This Row],[Exam Start]]-Appointments[[#This Row],[Appt Time]])*24*60</f>
        <v>0.99999999999999645</v>
      </c>
      <c r="M32" s="14">
        <f>(Appointments[[#This Row],[Exam End]]-Appointments[[#This Row],[Exam Start]])*24*60</f>
        <v>42.000000000000014</v>
      </c>
    </row>
    <row r="33" spans="1:13" hidden="1" x14ac:dyDescent="0.25">
      <c r="A33" s="7">
        <v>0.35416666666666663</v>
      </c>
      <c r="B33">
        <v>310</v>
      </c>
      <c r="C33" t="str">
        <f>VLOOKUP(Appointments[[#This Row],[Dept ID]],Dept_Lookup[],2,FALSE)</f>
        <v>Family Medicine</v>
      </c>
      <c r="D33" t="s">
        <v>21</v>
      </c>
      <c r="E33" t="str">
        <f>VLOOKUP(Appointments[[#This Row],[Physician ID]],Physician_Lookup[],2,FALSE)</f>
        <v>Dr. Humphrey, Jerry</v>
      </c>
      <c r="F33" t="s">
        <v>65</v>
      </c>
      <c r="G33" t="str">
        <f>VLOOKUP(Appointments[[#This Row],[Patient ID]],Patient_Lookup[],2,FALSE)</f>
        <v>Ramos, Elisha</v>
      </c>
      <c r="H33" s="7">
        <v>0.35277777777777775</v>
      </c>
      <c r="I33" s="7">
        <v>0.35416666666666663</v>
      </c>
      <c r="J33" s="7">
        <v>0.37638888888888883</v>
      </c>
      <c r="K33" s="14">
        <f>IF(Appointments[[#This Row],[Exam Start]]&gt;Appointments[[#This Row],[Appt Time]],1,0)</f>
        <v>0</v>
      </c>
      <c r="L33" s="14">
        <f>(Appointments[[#This Row],[Exam Start]]-Appointments[[#This Row],[Appt Time]])*24*60</f>
        <v>0</v>
      </c>
      <c r="M33" s="14">
        <f>(Appointments[[#This Row],[Exam End]]-Appointments[[#This Row],[Exam Start]])*24*60</f>
        <v>31.999999999999964</v>
      </c>
    </row>
    <row r="34" spans="1:13" hidden="1" x14ac:dyDescent="0.25">
      <c r="A34" s="7">
        <v>0.35416666666666663</v>
      </c>
      <c r="B34">
        <v>600</v>
      </c>
      <c r="C34" t="str">
        <f>VLOOKUP(Appointments[[#This Row],[Dept ID]],Dept_Lookup[],2,FALSE)</f>
        <v>Pediatrics</v>
      </c>
      <c r="D34" t="s">
        <v>47</v>
      </c>
      <c r="E34" t="str">
        <f>VLOOKUP(Appointments[[#This Row],[Physician ID]],Physician_Lookup[],2,FALSE)</f>
        <v>Dr. Kaiser, Raymond</v>
      </c>
      <c r="F34" t="s">
        <v>66</v>
      </c>
      <c r="G34" t="str">
        <f>VLOOKUP(Appointments[[#This Row],[Patient ID]],Patient_Lookup[],2,FALSE)</f>
        <v>Keen, Molly</v>
      </c>
      <c r="H34" s="7">
        <v>0.34930555555555554</v>
      </c>
      <c r="I34" s="7">
        <v>0.35416666666666663</v>
      </c>
      <c r="J34" s="7">
        <v>0.36736111111111108</v>
      </c>
      <c r="K34" s="14">
        <f>IF(Appointments[[#This Row],[Exam Start]]&gt;Appointments[[#This Row],[Appt Time]],1,0)</f>
        <v>0</v>
      </c>
      <c r="L34" s="14">
        <f>(Appointments[[#This Row],[Exam Start]]-Appointments[[#This Row],[Appt Time]])*24*60</f>
        <v>0</v>
      </c>
      <c r="M34" s="14">
        <f>(Appointments[[#This Row],[Exam End]]-Appointments[[#This Row],[Exam Start]])*24*60</f>
        <v>19.000000000000014</v>
      </c>
    </row>
    <row r="35" spans="1:13" x14ac:dyDescent="0.25">
      <c r="A35" s="7">
        <v>0.35416666666666663</v>
      </c>
      <c r="B35">
        <v>810</v>
      </c>
      <c r="C35" t="str">
        <f>VLOOKUP(Appointments[[#This Row],[Dept ID]],Dept_Lookup[],2,FALSE)</f>
        <v>Internal Medicine</v>
      </c>
      <c r="D35" t="s">
        <v>39</v>
      </c>
      <c r="E35" t="str">
        <f>VLOOKUP(Appointments[[#This Row],[Physician ID]],Physician_Lookup[],2,FALSE)</f>
        <v>Dr. Leiva, Jacob</v>
      </c>
      <c r="F35" t="s">
        <v>67</v>
      </c>
      <c r="G35" t="str">
        <f>VLOOKUP(Appointments[[#This Row],[Patient ID]],Patient_Lookup[],2,FALSE)</f>
        <v>Lawrence, Alan</v>
      </c>
      <c r="H35" s="7">
        <v>0.35069444444444442</v>
      </c>
      <c r="I35" s="7">
        <v>0.35416666666666663</v>
      </c>
      <c r="J35" s="7">
        <v>0.36944444444444441</v>
      </c>
      <c r="K35" s="14">
        <f>IF(Appointments[[#This Row],[Exam Start]]&gt;Appointments[[#This Row],[Appt Time]],1,0)</f>
        <v>0</v>
      </c>
      <c r="L35" s="14">
        <f>(Appointments[[#This Row],[Exam Start]]-Appointments[[#This Row],[Appt Time]])*24*60</f>
        <v>0</v>
      </c>
      <c r="M35" s="14">
        <f>(Appointments[[#This Row],[Exam End]]-Appointments[[#This Row],[Exam Start]])*24*60</f>
        <v>22</v>
      </c>
    </row>
    <row r="36" spans="1:13" hidden="1" x14ac:dyDescent="0.25">
      <c r="A36" s="7">
        <v>0.35416666666666663</v>
      </c>
      <c r="B36">
        <v>600</v>
      </c>
      <c r="C36" t="str">
        <f>VLOOKUP(Appointments[[#This Row],[Dept ID]],Dept_Lookup[],2,FALSE)</f>
        <v>Pediatrics</v>
      </c>
      <c r="D36" t="s">
        <v>51</v>
      </c>
      <c r="E36" t="str">
        <f>VLOOKUP(Appointments[[#This Row],[Physician ID]],Physician_Lookup[],2,FALSE)</f>
        <v>Dr. Kessler, Tatiana</v>
      </c>
      <c r="F36" t="s">
        <v>68</v>
      </c>
      <c r="G36" t="str">
        <f>VLOOKUP(Appointments[[#This Row],[Patient ID]],Patient_Lookup[],2,FALSE)</f>
        <v>Trent, Tinisha</v>
      </c>
      <c r="H36" s="7">
        <v>0.35</v>
      </c>
      <c r="I36" s="7">
        <v>0.35416666666666663</v>
      </c>
      <c r="J36" s="7">
        <v>0.3743055555555555</v>
      </c>
      <c r="K36" s="14">
        <f>IF(Appointments[[#This Row],[Exam Start]]&gt;Appointments[[#This Row],[Appt Time]],1,0)</f>
        <v>0</v>
      </c>
      <c r="L36" s="14">
        <f>(Appointments[[#This Row],[Exam Start]]-Appointments[[#This Row],[Appt Time]])*24*60</f>
        <v>0</v>
      </c>
      <c r="M36" s="14">
        <f>(Appointments[[#This Row],[Exam End]]-Appointments[[#This Row],[Exam Start]])*24*60</f>
        <v>28.999999999999979</v>
      </c>
    </row>
    <row r="37" spans="1:13" hidden="1" x14ac:dyDescent="0.25">
      <c r="A37" s="7">
        <v>0.36458333333333331</v>
      </c>
      <c r="B37">
        <v>600</v>
      </c>
      <c r="C37" t="str">
        <f>VLOOKUP(Appointments[[#This Row],[Dept ID]],Dept_Lookup[],2,FALSE)</f>
        <v>Pediatrics</v>
      </c>
      <c r="D37" t="s">
        <v>33</v>
      </c>
      <c r="E37" t="str">
        <f>VLOOKUP(Appointments[[#This Row],[Physician ID]],Physician_Lookup[],2,FALSE)</f>
        <v>Dr. Hall, Irena</v>
      </c>
      <c r="F37" t="s">
        <v>69</v>
      </c>
      <c r="G37" t="str">
        <f>VLOOKUP(Appointments[[#This Row],[Patient ID]],Patient_Lookup[],2,FALSE)</f>
        <v>Rivera, Tennille</v>
      </c>
      <c r="H37" s="7">
        <v>0.36041666666666666</v>
      </c>
      <c r="I37" s="7">
        <v>0.36458333333333331</v>
      </c>
      <c r="J37" s="7">
        <v>0.38055555555555554</v>
      </c>
      <c r="K37" s="14">
        <f>IF(Appointments[[#This Row],[Exam Start]]&gt;Appointments[[#This Row],[Appt Time]],1,0)</f>
        <v>0</v>
      </c>
      <c r="L37" s="14">
        <f>(Appointments[[#This Row],[Exam Start]]-Appointments[[#This Row],[Appt Time]])*24*60</f>
        <v>0</v>
      </c>
      <c r="M37" s="14">
        <f>(Appointments[[#This Row],[Exam End]]-Appointments[[#This Row],[Exam Start]])*24*60</f>
        <v>23</v>
      </c>
    </row>
    <row r="38" spans="1:13" hidden="1" x14ac:dyDescent="0.25">
      <c r="A38" s="7">
        <v>0.36458333333333331</v>
      </c>
      <c r="B38">
        <v>420</v>
      </c>
      <c r="C38" t="str">
        <f>VLOOKUP(Appointments[[#This Row],[Dept ID]],Dept_Lookup[],2,FALSE)</f>
        <v>Orthopedics</v>
      </c>
      <c r="D38" t="s">
        <v>43</v>
      </c>
      <c r="E38" t="str">
        <f>VLOOKUP(Appointments[[#This Row],[Physician ID]],Physician_Lookup[],2,FALSE)</f>
        <v>Dr. Perez, Roopa</v>
      </c>
      <c r="F38" t="s">
        <v>70</v>
      </c>
      <c r="G38" t="str">
        <f>VLOOKUP(Appointments[[#This Row],[Patient ID]],Patient_Lookup[],2,FALSE)</f>
        <v>Stephens, Flora</v>
      </c>
      <c r="H38" s="7">
        <v>0.3611111111111111</v>
      </c>
      <c r="I38" s="7">
        <v>0.36458333333333331</v>
      </c>
      <c r="J38" s="7">
        <v>0.38194444444444442</v>
      </c>
      <c r="K38" s="14">
        <f>IF(Appointments[[#This Row],[Exam Start]]&gt;Appointments[[#This Row],[Appt Time]],1,0)</f>
        <v>0</v>
      </c>
      <c r="L38" s="14">
        <f>(Appointments[[#This Row],[Exam Start]]-Appointments[[#This Row],[Appt Time]])*24*60</f>
        <v>0</v>
      </c>
      <c r="M38" s="14">
        <f>(Appointments[[#This Row],[Exam End]]-Appointments[[#This Row],[Exam Start]])*24*60</f>
        <v>24.999999999999993</v>
      </c>
    </row>
    <row r="39" spans="1:13" hidden="1" x14ac:dyDescent="0.25">
      <c r="A39" s="7">
        <v>0.36458333333333331</v>
      </c>
      <c r="B39">
        <v>140</v>
      </c>
      <c r="C39" t="str">
        <f>VLOOKUP(Appointments[[#This Row],[Dept ID]],Dept_Lookup[],2,FALSE)</f>
        <v>Physical Therapy</v>
      </c>
      <c r="D39" t="s">
        <v>29</v>
      </c>
      <c r="E39" t="str">
        <f>VLOOKUP(Appointments[[#This Row],[Physician ID]],Physician_Lookup[],2,FALSE)</f>
        <v>Dr. Kinser, Theresa</v>
      </c>
      <c r="F39" t="s">
        <v>71</v>
      </c>
      <c r="G39" t="str">
        <f>VLOOKUP(Appointments[[#This Row],[Patient ID]],Patient_Lookup[],2,FALSE)</f>
        <v>Hamm, Darlene</v>
      </c>
      <c r="H39" s="7">
        <v>0.3611111111111111</v>
      </c>
      <c r="I39" s="7">
        <v>0.36458333333333331</v>
      </c>
      <c r="J39" s="7">
        <v>0.40069444444444441</v>
      </c>
      <c r="K39" s="14">
        <f>IF(Appointments[[#This Row],[Exam Start]]&gt;Appointments[[#This Row],[Appt Time]],1,0)</f>
        <v>0</v>
      </c>
      <c r="L39" s="14">
        <f>(Appointments[[#This Row],[Exam Start]]-Appointments[[#This Row],[Appt Time]])*24*60</f>
        <v>0</v>
      </c>
      <c r="M39" s="14">
        <f>(Appointments[[#This Row],[Exam End]]-Appointments[[#This Row],[Exam Start]])*24*60</f>
        <v>51.999999999999972</v>
      </c>
    </row>
    <row r="40" spans="1:13" hidden="1" x14ac:dyDescent="0.25">
      <c r="A40" s="7">
        <v>0.36458333333333331</v>
      </c>
      <c r="B40">
        <v>420</v>
      </c>
      <c r="C40" t="str">
        <f>VLOOKUP(Appointments[[#This Row],[Dept ID]],Dept_Lookup[],2,FALSE)</f>
        <v>Orthopedics</v>
      </c>
      <c r="D40" t="s">
        <v>41</v>
      </c>
      <c r="E40" t="str">
        <f>VLOOKUP(Appointments[[#This Row],[Physician ID]],Physician_Lookup[],2,FALSE)</f>
        <v>Dr. Chapman, Michelle</v>
      </c>
      <c r="F40" t="s">
        <v>72</v>
      </c>
      <c r="G40" t="str">
        <f>VLOOKUP(Appointments[[#This Row],[Patient ID]],Patient_Lookup[],2,FALSE)</f>
        <v>Watson, Joy</v>
      </c>
      <c r="H40" s="7">
        <v>0.3611111111111111</v>
      </c>
      <c r="I40" s="7">
        <v>0.36458333333333331</v>
      </c>
      <c r="J40" s="7">
        <v>0.38611111111111107</v>
      </c>
      <c r="K40" s="14">
        <f>IF(Appointments[[#This Row],[Exam Start]]&gt;Appointments[[#This Row],[Appt Time]],1,0)</f>
        <v>0</v>
      </c>
      <c r="L40" s="14">
        <f>(Appointments[[#This Row],[Exam Start]]-Appointments[[#This Row],[Appt Time]])*24*60</f>
        <v>0</v>
      </c>
      <c r="M40" s="14">
        <f>(Appointments[[#This Row],[Exam End]]-Appointments[[#This Row],[Exam Start]])*24*60</f>
        <v>30.999999999999972</v>
      </c>
    </row>
    <row r="41" spans="1:13" hidden="1" x14ac:dyDescent="0.25">
      <c r="A41" s="7">
        <v>0.36458333333333331</v>
      </c>
      <c r="B41">
        <v>310</v>
      </c>
      <c r="C41" t="str">
        <f>VLOOKUP(Appointments[[#This Row],[Dept ID]],Dept_Lookup[],2,FALSE)</f>
        <v>Family Medicine</v>
      </c>
      <c r="D41" t="s">
        <v>35</v>
      </c>
      <c r="E41" t="str">
        <f>VLOOKUP(Appointments[[#This Row],[Physician ID]],Physician_Lookup[],2,FALSE)</f>
        <v>Dr. Carrasco, Mary</v>
      </c>
      <c r="F41" t="s">
        <v>73</v>
      </c>
      <c r="G41" t="str">
        <f>VLOOKUP(Appointments[[#This Row],[Patient ID]],Patient_Lookup[],2,FALSE)</f>
        <v>Pulley, Alice</v>
      </c>
      <c r="H41" s="7">
        <v>0.36458333333333331</v>
      </c>
      <c r="I41" s="7">
        <v>0.36458333333333331</v>
      </c>
      <c r="J41" s="7">
        <v>0.38055555555555554</v>
      </c>
      <c r="K41" s="14">
        <f>IF(Appointments[[#This Row],[Exam Start]]&gt;Appointments[[#This Row],[Appt Time]],1,0)</f>
        <v>0</v>
      </c>
      <c r="L41" s="14">
        <f>(Appointments[[#This Row],[Exam Start]]-Appointments[[#This Row],[Appt Time]])*24*60</f>
        <v>0</v>
      </c>
      <c r="M41" s="14">
        <f>(Appointments[[#This Row],[Exam End]]-Appointments[[#This Row],[Exam Start]])*24*60</f>
        <v>23</v>
      </c>
    </row>
    <row r="42" spans="1:13" hidden="1" x14ac:dyDescent="0.25">
      <c r="A42" s="7">
        <v>0.37499999999999994</v>
      </c>
      <c r="B42">
        <v>600</v>
      </c>
      <c r="C42" t="str">
        <f>VLOOKUP(Appointments[[#This Row],[Dept ID]],Dept_Lookup[],2,FALSE)</f>
        <v>Pediatrics</v>
      </c>
      <c r="D42" t="s">
        <v>23</v>
      </c>
      <c r="E42" t="str">
        <f>VLOOKUP(Appointments[[#This Row],[Physician ID]],Physician_Lookup[],2,FALSE)</f>
        <v>Dr. Pepper, Nilam</v>
      </c>
      <c r="F42" t="s">
        <v>74</v>
      </c>
      <c r="G42" t="str">
        <f>VLOOKUP(Appointments[[#This Row],[Patient ID]],Patient_Lookup[],2,FALSE)</f>
        <v>Cantor, Danny</v>
      </c>
      <c r="H42" s="7">
        <v>0.37569444444444439</v>
      </c>
      <c r="I42" s="7">
        <v>0.37569444444444439</v>
      </c>
      <c r="J42" s="7">
        <v>0.39861111111111103</v>
      </c>
      <c r="K42" s="14">
        <f>IF(Appointments[[#This Row],[Exam Start]]&gt;Appointments[[#This Row],[Appt Time]],1,0)</f>
        <v>1</v>
      </c>
      <c r="L42" s="14">
        <f>(Appointments[[#This Row],[Exam Start]]-Appointments[[#This Row],[Appt Time]])*24*60</f>
        <v>0.99999999999999645</v>
      </c>
      <c r="M42" s="14">
        <f>(Appointments[[#This Row],[Exam End]]-Appointments[[#This Row],[Exam Start]])*24*60</f>
        <v>32.999999999999964</v>
      </c>
    </row>
    <row r="43" spans="1:13" hidden="1" x14ac:dyDescent="0.25">
      <c r="A43" s="7">
        <v>0.37499999999999994</v>
      </c>
      <c r="B43">
        <v>310</v>
      </c>
      <c r="C43" t="str">
        <f>VLOOKUP(Appointments[[#This Row],[Dept ID]],Dept_Lookup[],2,FALSE)</f>
        <v>Family Medicine</v>
      </c>
      <c r="D43" t="s">
        <v>57</v>
      </c>
      <c r="E43" t="str">
        <f>VLOOKUP(Appointments[[#This Row],[Physician ID]],Physician_Lookup[],2,FALSE)</f>
        <v>Dr. Mohr, Cynthia</v>
      </c>
      <c r="F43" t="s">
        <v>75</v>
      </c>
      <c r="G43" t="str">
        <f>VLOOKUP(Appointments[[#This Row],[Patient ID]],Patient_Lookup[],2,FALSE)</f>
        <v>Gaines, Mary</v>
      </c>
      <c r="H43" s="7">
        <v>0.37361111111111106</v>
      </c>
      <c r="I43" s="7">
        <v>0.37499999999999994</v>
      </c>
      <c r="J43" s="7">
        <v>0.40763888888888883</v>
      </c>
      <c r="K43" s="14">
        <f>IF(Appointments[[#This Row],[Exam Start]]&gt;Appointments[[#This Row],[Appt Time]],1,0)</f>
        <v>0</v>
      </c>
      <c r="L43" s="14">
        <f>(Appointments[[#This Row],[Exam Start]]-Appointments[[#This Row],[Appt Time]])*24*60</f>
        <v>0</v>
      </c>
      <c r="M43" s="14">
        <f>(Appointments[[#This Row],[Exam End]]-Appointments[[#This Row],[Exam Start]])*24*60</f>
        <v>46.999999999999993</v>
      </c>
    </row>
    <row r="44" spans="1:13" hidden="1" x14ac:dyDescent="0.25">
      <c r="A44" s="7">
        <v>0.37499999999999994</v>
      </c>
      <c r="B44">
        <v>600</v>
      </c>
      <c r="C44" t="str">
        <f>VLOOKUP(Appointments[[#This Row],[Dept ID]],Dept_Lookup[],2,FALSE)</f>
        <v>Pediatrics</v>
      </c>
      <c r="D44" t="s">
        <v>51</v>
      </c>
      <c r="E44" t="str">
        <f>VLOOKUP(Appointments[[#This Row],[Physician ID]],Physician_Lookup[],2,FALSE)</f>
        <v>Dr. Kessler, Tatiana</v>
      </c>
      <c r="F44" t="s">
        <v>76</v>
      </c>
      <c r="G44" t="str">
        <f>VLOOKUP(Appointments[[#This Row],[Patient ID]],Patient_Lookup[],2,FALSE)</f>
        <v>Fort, Wilson</v>
      </c>
      <c r="H44" s="7">
        <v>0.37152777777777773</v>
      </c>
      <c r="I44" s="7">
        <v>0.37499999999999994</v>
      </c>
      <c r="J44" s="7">
        <v>0.39791666666666659</v>
      </c>
      <c r="K44" s="14">
        <f>IF(Appointments[[#This Row],[Exam Start]]&gt;Appointments[[#This Row],[Appt Time]],1,0)</f>
        <v>0</v>
      </c>
      <c r="L44" s="14">
        <f>(Appointments[[#This Row],[Exam Start]]-Appointments[[#This Row],[Appt Time]])*24*60</f>
        <v>0</v>
      </c>
      <c r="M44" s="14">
        <f>(Appointments[[#This Row],[Exam End]]-Appointments[[#This Row],[Exam Start]])*24*60</f>
        <v>32.999999999999964</v>
      </c>
    </row>
    <row r="45" spans="1:13" x14ac:dyDescent="0.25">
      <c r="A45" s="7">
        <v>0.37499999999999994</v>
      </c>
      <c r="B45">
        <v>810</v>
      </c>
      <c r="C45" t="str">
        <f>VLOOKUP(Appointments[[#This Row],[Dept ID]],Dept_Lookup[],2,FALSE)</f>
        <v>Internal Medicine</v>
      </c>
      <c r="D45" t="s">
        <v>39</v>
      </c>
      <c r="E45" t="str">
        <f>VLOOKUP(Appointments[[#This Row],[Physician ID]],Physician_Lookup[],2,FALSE)</f>
        <v>Dr. Leiva, Jacob</v>
      </c>
      <c r="F45" t="s">
        <v>77</v>
      </c>
      <c r="G45" t="str">
        <f>VLOOKUP(Appointments[[#This Row],[Patient ID]],Patient_Lookup[],2,FALSE)</f>
        <v>Teague, Bettie</v>
      </c>
      <c r="H45" s="7">
        <v>0.37708333333333327</v>
      </c>
      <c r="I45" s="7">
        <v>0.37708333333333327</v>
      </c>
      <c r="J45" s="7">
        <v>0.40069444444444435</v>
      </c>
      <c r="K45" s="14">
        <f>IF(Appointments[[#This Row],[Exam Start]]&gt;Appointments[[#This Row],[Appt Time]],1,0)</f>
        <v>1</v>
      </c>
      <c r="L45" s="14">
        <f>(Appointments[[#This Row],[Exam Start]]-Appointments[[#This Row],[Appt Time]])*24*60</f>
        <v>2.9999999999999893</v>
      </c>
      <c r="M45" s="14">
        <f>(Appointments[[#This Row],[Exam End]]-Appointments[[#This Row],[Exam Start]])*24*60</f>
        <v>33.999999999999957</v>
      </c>
    </row>
    <row r="46" spans="1:13" hidden="1" x14ac:dyDescent="0.25">
      <c r="A46" s="7">
        <v>0.37499999999999994</v>
      </c>
      <c r="B46">
        <v>600</v>
      </c>
      <c r="C46" t="str">
        <f>VLOOKUP(Appointments[[#This Row],[Dept ID]],Dept_Lookup[],2,FALSE)</f>
        <v>Pediatrics</v>
      </c>
      <c r="D46" t="s">
        <v>47</v>
      </c>
      <c r="E46" t="str">
        <f>VLOOKUP(Appointments[[#This Row],[Physician ID]],Physician_Lookup[],2,FALSE)</f>
        <v>Dr. Kaiser, Raymond</v>
      </c>
      <c r="F46" t="s">
        <v>78</v>
      </c>
      <c r="G46" t="str">
        <f>VLOOKUP(Appointments[[#This Row],[Patient ID]],Patient_Lookup[],2,FALSE)</f>
        <v>Hedlund, John</v>
      </c>
      <c r="H46" s="7">
        <v>0.36944444444444441</v>
      </c>
      <c r="I46" s="7">
        <v>0.37499999999999994</v>
      </c>
      <c r="J46" s="7">
        <v>0.38958333333333328</v>
      </c>
      <c r="K46" s="14">
        <f>IF(Appointments[[#This Row],[Exam Start]]&gt;Appointments[[#This Row],[Appt Time]],1,0)</f>
        <v>0</v>
      </c>
      <c r="L46" s="14">
        <f>(Appointments[[#This Row],[Exam Start]]-Appointments[[#This Row],[Appt Time]])*24*60</f>
        <v>0</v>
      </c>
      <c r="M46" s="14">
        <f>(Appointments[[#This Row],[Exam End]]-Appointments[[#This Row],[Exam Start]])*24*60</f>
        <v>21.000000000000007</v>
      </c>
    </row>
    <row r="47" spans="1:13" hidden="1" x14ac:dyDescent="0.25">
      <c r="A47" s="7">
        <v>0.37499999999999994</v>
      </c>
      <c r="B47">
        <v>810</v>
      </c>
      <c r="C47" t="str">
        <f>VLOOKUP(Appointments[[#This Row],[Dept ID]],Dept_Lookup[],2,FALSE)</f>
        <v>Internal Medicine</v>
      </c>
      <c r="D47" t="s">
        <v>25</v>
      </c>
      <c r="E47" t="str">
        <f>VLOOKUP(Appointments[[#This Row],[Physician ID]],Physician_Lookup[],2,FALSE)</f>
        <v>Dr. Walton, Lena</v>
      </c>
      <c r="F47" t="s">
        <v>79</v>
      </c>
      <c r="G47" t="str">
        <f>VLOOKUP(Appointments[[#This Row],[Patient ID]],Patient_Lookup[],2,FALSE)</f>
        <v>Vasquez, Alice</v>
      </c>
      <c r="H47" s="7">
        <v>0.37777777777777771</v>
      </c>
      <c r="I47" s="7">
        <v>0.37777777777777771</v>
      </c>
      <c r="J47" s="7">
        <v>0.39999999999999991</v>
      </c>
      <c r="K47" s="14">
        <f>IF(Appointments[[#This Row],[Exam Start]]&gt;Appointments[[#This Row],[Appt Time]],1,0)</f>
        <v>1</v>
      </c>
      <c r="L47" s="14">
        <f>(Appointments[[#This Row],[Exam Start]]-Appointments[[#This Row],[Appt Time]])*24*60</f>
        <v>3.9999999999999858</v>
      </c>
      <c r="M47" s="14">
        <f>(Appointments[[#This Row],[Exam End]]-Appointments[[#This Row],[Exam Start]])*24*60</f>
        <v>31.999999999999964</v>
      </c>
    </row>
    <row r="48" spans="1:13" hidden="1" x14ac:dyDescent="0.25">
      <c r="A48" s="7">
        <v>0.37499999999999994</v>
      </c>
      <c r="B48">
        <v>310</v>
      </c>
      <c r="C48" t="str">
        <f>VLOOKUP(Appointments[[#This Row],[Dept ID]],Dept_Lookup[],2,FALSE)</f>
        <v>Family Medicine</v>
      </c>
      <c r="D48" t="s">
        <v>21</v>
      </c>
      <c r="E48" t="str">
        <f>VLOOKUP(Appointments[[#This Row],[Physician ID]],Physician_Lookup[],2,FALSE)</f>
        <v>Dr. Humphrey, Jerry</v>
      </c>
      <c r="F48" t="s">
        <v>80</v>
      </c>
      <c r="G48" t="str">
        <f>VLOOKUP(Appointments[[#This Row],[Patient ID]],Patient_Lookup[],2,FALSE)</f>
        <v>Beckham, Andrea</v>
      </c>
      <c r="H48" s="7">
        <v>0.37291666666666662</v>
      </c>
      <c r="I48" s="7">
        <v>0.37638888888888883</v>
      </c>
      <c r="J48" s="7">
        <v>0.39513888888888882</v>
      </c>
      <c r="K48" s="14">
        <f>IF(Appointments[[#This Row],[Exam Start]]&gt;Appointments[[#This Row],[Appt Time]],1,0)</f>
        <v>1</v>
      </c>
      <c r="L48" s="14">
        <f>(Appointments[[#This Row],[Exam Start]]-Appointments[[#This Row],[Appt Time]])*24*60</f>
        <v>1.9999999999999929</v>
      </c>
      <c r="M48" s="14">
        <f>(Appointments[[#This Row],[Exam End]]-Appointments[[#This Row],[Exam Start]])*24*60</f>
        <v>26.999999999999986</v>
      </c>
    </row>
    <row r="49" spans="1:13" hidden="1" x14ac:dyDescent="0.25">
      <c r="A49" s="7">
        <v>0.37499999999999994</v>
      </c>
      <c r="B49">
        <v>810</v>
      </c>
      <c r="C49" t="str">
        <f>VLOOKUP(Appointments[[#This Row],[Dept ID]],Dept_Lookup[],2,FALSE)</f>
        <v>Internal Medicine</v>
      </c>
      <c r="D49" t="s">
        <v>49</v>
      </c>
      <c r="E49" t="str">
        <f>VLOOKUP(Appointments[[#This Row],[Physician ID]],Physician_Lookup[],2,FALSE)</f>
        <v>Dr. Moore, Jeremy</v>
      </c>
      <c r="F49" t="s">
        <v>81</v>
      </c>
      <c r="G49" t="str">
        <f>VLOOKUP(Appointments[[#This Row],[Patient ID]],Patient_Lookup[],2,FALSE)</f>
        <v>Cortez, Aaron</v>
      </c>
      <c r="H49" s="7">
        <v>0.37013888888888885</v>
      </c>
      <c r="I49" s="7">
        <v>0.37499999999999994</v>
      </c>
      <c r="J49" s="7">
        <v>0.40069444444444441</v>
      </c>
      <c r="K49" s="14">
        <f>IF(Appointments[[#This Row],[Exam Start]]&gt;Appointments[[#This Row],[Appt Time]],1,0)</f>
        <v>0</v>
      </c>
      <c r="L49" s="14">
        <f>(Appointments[[#This Row],[Exam Start]]-Appointments[[#This Row],[Appt Time]])*24*60</f>
        <v>0</v>
      </c>
      <c r="M49" s="14">
        <f>(Appointments[[#This Row],[Exam End]]-Appointments[[#This Row],[Exam Start]])*24*60</f>
        <v>37.000000000000028</v>
      </c>
    </row>
    <row r="50" spans="1:13" hidden="1" x14ac:dyDescent="0.25">
      <c r="A50" s="7">
        <v>0.375</v>
      </c>
      <c r="B50">
        <v>140</v>
      </c>
      <c r="C50" t="str">
        <f>VLOOKUP(Appointments[[#This Row],[Dept ID]],Dept_Lookup[],2,FALSE)</f>
        <v>Physical Therapy</v>
      </c>
      <c r="D50" t="s">
        <v>55</v>
      </c>
      <c r="E50" t="str">
        <f>VLOOKUP(Appointments[[#This Row],[Physician ID]],Physician_Lookup[],2,FALSE)</f>
        <v>Dr. Quinn, Angela</v>
      </c>
      <c r="F50" t="s">
        <v>82</v>
      </c>
      <c r="G50" t="str">
        <f>VLOOKUP(Appointments[[#This Row],[Patient ID]],Patient_Lookup[],2,FALSE)</f>
        <v>Heady, Leonard</v>
      </c>
      <c r="H50" s="7">
        <v>0.37222222222222223</v>
      </c>
      <c r="I50" s="7">
        <v>0.375</v>
      </c>
      <c r="J50" s="7">
        <v>0.39374999999999999</v>
      </c>
      <c r="K50" s="14">
        <f>IF(Appointments[[#This Row],[Exam Start]]&gt;Appointments[[#This Row],[Appt Time]],1,0)</f>
        <v>0</v>
      </c>
      <c r="L50" s="14">
        <f>(Appointments[[#This Row],[Exam Start]]-Appointments[[#This Row],[Appt Time]])*24*60</f>
        <v>0</v>
      </c>
      <c r="M50" s="14">
        <f>(Appointments[[#This Row],[Exam End]]-Appointments[[#This Row],[Exam Start]])*24*60</f>
        <v>26.999999999999986</v>
      </c>
    </row>
    <row r="51" spans="1:13" hidden="1" x14ac:dyDescent="0.25">
      <c r="A51" s="7">
        <v>0.375</v>
      </c>
      <c r="B51">
        <v>420</v>
      </c>
      <c r="C51" t="str">
        <f>VLOOKUP(Appointments[[#This Row],[Dept ID]],Dept_Lookup[],2,FALSE)</f>
        <v>Orthopedics</v>
      </c>
      <c r="D51" t="s">
        <v>53</v>
      </c>
      <c r="E51" t="str">
        <f>VLOOKUP(Appointments[[#This Row],[Physician ID]],Physician_Lookup[],2,FALSE)</f>
        <v>Dr. Wilson, Debbie</v>
      </c>
      <c r="F51" t="s">
        <v>83</v>
      </c>
      <c r="G51" t="str">
        <f>VLOOKUP(Appointments[[#This Row],[Patient ID]],Patient_Lookup[],2,FALSE)</f>
        <v>Flores, Nicholas</v>
      </c>
      <c r="H51" s="7">
        <v>0.37222222222222223</v>
      </c>
      <c r="I51" s="7">
        <v>0.38611111111111107</v>
      </c>
      <c r="J51" s="7">
        <v>0.41597222222222219</v>
      </c>
      <c r="K51" s="14">
        <f>IF(Appointments[[#This Row],[Exam Start]]&gt;Appointments[[#This Row],[Appt Time]],1,0)</f>
        <v>1</v>
      </c>
      <c r="L51" s="14">
        <f>(Appointments[[#This Row],[Exam Start]]-Appointments[[#This Row],[Appt Time]])*24*60</f>
        <v>15.999999999999943</v>
      </c>
      <c r="M51" s="14">
        <f>(Appointments[[#This Row],[Exam End]]-Appointments[[#This Row],[Exam Start]])*24*60</f>
        <v>43.000000000000007</v>
      </c>
    </row>
    <row r="52" spans="1:13" hidden="1" x14ac:dyDescent="0.25">
      <c r="A52" s="7">
        <v>0.375</v>
      </c>
      <c r="B52">
        <v>810</v>
      </c>
      <c r="C52" t="str">
        <f>VLOOKUP(Appointments[[#This Row],[Dept ID]],Dept_Lookup[],2,FALSE)</f>
        <v>Internal Medicine</v>
      </c>
      <c r="D52" t="s">
        <v>19</v>
      </c>
      <c r="E52" t="str">
        <f>VLOOKUP(Appointments[[#This Row],[Physician ID]],Physician_Lookup[],2,FALSE)</f>
        <v>Dr. Pieper, John</v>
      </c>
      <c r="F52" t="s">
        <v>84</v>
      </c>
      <c r="G52" t="str">
        <f>VLOOKUP(Appointments[[#This Row],[Patient ID]],Patient_Lookup[],2,FALSE)</f>
        <v>Romero, Lane</v>
      </c>
      <c r="H52" s="7">
        <v>0.37361111111111112</v>
      </c>
      <c r="I52" s="7">
        <v>0.375</v>
      </c>
      <c r="J52" s="7">
        <v>0.3923611111111111</v>
      </c>
      <c r="K52" s="14">
        <f>IF(Appointments[[#This Row],[Exam Start]]&gt;Appointments[[#This Row],[Appt Time]],1,0)</f>
        <v>0</v>
      </c>
      <c r="L52" s="14">
        <f>(Appointments[[#This Row],[Exam Start]]-Appointments[[#This Row],[Appt Time]])*24*60</f>
        <v>0</v>
      </c>
      <c r="M52" s="14">
        <f>(Appointments[[#This Row],[Exam End]]-Appointments[[#This Row],[Exam Start]])*24*60</f>
        <v>24.999999999999993</v>
      </c>
    </row>
    <row r="53" spans="1:13" hidden="1" x14ac:dyDescent="0.25">
      <c r="A53" s="7">
        <v>0.375</v>
      </c>
      <c r="B53">
        <v>140</v>
      </c>
      <c r="C53" t="str">
        <f>VLOOKUP(Appointments[[#This Row],[Dept ID]],Dept_Lookup[],2,FALSE)</f>
        <v>Physical Therapy</v>
      </c>
      <c r="D53" t="s">
        <v>37</v>
      </c>
      <c r="E53" t="str">
        <f>VLOOKUP(Appointments[[#This Row],[Physician ID]],Physician_Lookup[],2,FALSE)</f>
        <v>Dr. Bethel, Christopher</v>
      </c>
      <c r="F53" t="s">
        <v>85</v>
      </c>
      <c r="G53" t="str">
        <f>VLOOKUP(Appointments[[#This Row],[Patient ID]],Patient_Lookup[],2,FALSE)</f>
        <v>Starr, Stefanie</v>
      </c>
      <c r="H53" s="7">
        <v>0.375</v>
      </c>
      <c r="I53" s="7">
        <v>0.375</v>
      </c>
      <c r="J53" s="7">
        <v>0.39930555555555558</v>
      </c>
      <c r="K53" s="14">
        <f>IF(Appointments[[#This Row],[Exam Start]]&gt;Appointments[[#This Row],[Appt Time]],1,0)</f>
        <v>0</v>
      </c>
      <c r="L53" s="14">
        <f>(Appointments[[#This Row],[Exam Start]]-Appointments[[#This Row],[Appt Time]])*24*60</f>
        <v>0</v>
      </c>
      <c r="M53" s="14">
        <f>(Appointments[[#This Row],[Exam End]]-Appointments[[#This Row],[Exam Start]])*24*60</f>
        <v>35.000000000000036</v>
      </c>
    </row>
    <row r="54" spans="1:13" hidden="1" x14ac:dyDescent="0.25">
      <c r="A54" s="7">
        <v>0.375</v>
      </c>
      <c r="B54">
        <v>140</v>
      </c>
      <c r="C54" t="str">
        <f>VLOOKUP(Appointments[[#This Row],[Dept ID]],Dept_Lookup[],2,FALSE)</f>
        <v>Physical Therapy</v>
      </c>
      <c r="D54" t="s">
        <v>17</v>
      </c>
      <c r="E54" t="str">
        <f>VLOOKUP(Appointments[[#This Row],[Physician ID]],Physician_Lookup[],2,FALSE)</f>
        <v>Dr. Ellis, Valentine</v>
      </c>
      <c r="F54" t="s">
        <v>86</v>
      </c>
      <c r="G54" t="str">
        <f>VLOOKUP(Appointments[[#This Row],[Patient ID]],Patient_Lookup[],2,FALSE)</f>
        <v>Gonser, Chau</v>
      </c>
      <c r="H54" s="7">
        <v>0.37430555555555556</v>
      </c>
      <c r="I54" s="7">
        <v>0.375</v>
      </c>
      <c r="J54" s="7">
        <v>0.39097222222222222</v>
      </c>
      <c r="K54" s="14">
        <f>IF(Appointments[[#This Row],[Exam Start]]&gt;Appointments[[#This Row],[Appt Time]],1,0)</f>
        <v>0</v>
      </c>
      <c r="L54" s="14">
        <f>(Appointments[[#This Row],[Exam Start]]-Appointments[[#This Row],[Appt Time]])*24*60</f>
        <v>0</v>
      </c>
      <c r="M54" s="14">
        <f>(Appointments[[#This Row],[Exam End]]-Appointments[[#This Row],[Exam Start]])*24*60</f>
        <v>23</v>
      </c>
    </row>
    <row r="55" spans="1:13" hidden="1" x14ac:dyDescent="0.25">
      <c r="A55" s="7">
        <v>0.38541666666666663</v>
      </c>
      <c r="B55">
        <v>600</v>
      </c>
      <c r="C55" t="str">
        <f>VLOOKUP(Appointments[[#This Row],[Dept ID]],Dept_Lookup[],2,FALSE)</f>
        <v>Pediatrics</v>
      </c>
      <c r="D55" t="s">
        <v>33</v>
      </c>
      <c r="E55" t="str">
        <f>VLOOKUP(Appointments[[#This Row],[Physician ID]],Physician_Lookup[],2,FALSE)</f>
        <v>Dr. Hall, Irena</v>
      </c>
      <c r="F55" t="s">
        <v>87</v>
      </c>
      <c r="G55" t="str">
        <f>VLOOKUP(Appointments[[#This Row],[Patient ID]],Patient_Lookup[],2,FALSE)</f>
        <v>Park, John</v>
      </c>
      <c r="H55" s="7">
        <v>0.38124999999999998</v>
      </c>
      <c r="I55" s="7">
        <v>0.38541666666666663</v>
      </c>
      <c r="J55" s="7">
        <v>0.40694444444444439</v>
      </c>
      <c r="K55" s="14">
        <f>IF(Appointments[[#This Row],[Exam Start]]&gt;Appointments[[#This Row],[Appt Time]],1,0)</f>
        <v>0</v>
      </c>
      <c r="L55" s="14">
        <f>(Appointments[[#This Row],[Exam Start]]-Appointments[[#This Row],[Appt Time]])*24*60</f>
        <v>0</v>
      </c>
      <c r="M55" s="14">
        <f>(Appointments[[#This Row],[Exam End]]-Appointments[[#This Row],[Exam Start]])*24*60</f>
        <v>30.999999999999972</v>
      </c>
    </row>
    <row r="56" spans="1:13" hidden="1" x14ac:dyDescent="0.25">
      <c r="A56" s="7">
        <v>0.38541666666666663</v>
      </c>
      <c r="B56">
        <v>310</v>
      </c>
      <c r="C56" t="str">
        <f>VLOOKUP(Appointments[[#This Row],[Dept ID]],Dept_Lookup[],2,FALSE)</f>
        <v>Family Medicine</v>
      </c>
      <c r="D56" t="s">
        <v>27</v>
      </c>
      <c r="E56" t="str">
        <f>VLOOKUP(Appointments[[#This Row],[Physician ID]],Physician_Lookup[],2,FALSE)</f>
        <v>Dr. Sanchez, Javier</v>
      </c>
      <c r="F56" t="s">
        <v>88</v>
      </c>
      <c r="G56" t="str">
        <f>VLOOKUP(Appointments[[#This Row],[Patient ID]],Patient_Lookup[],2,FALSE)</f>
        <v>Slocum, Pete</v>
      </c>
      <c r="H56" s="7">
        <v>0.38402777777777775</v>
      </c>
      <c r="I56" s="7">
        <v>0.38541666666666663</v>
      </c>
      <c r="J56" s="7">
        <v>0.40277777777777773</v>
      </c>
      <c r="K56" s="14">
        <f>IF(Appointments[[#This Row],[Exam Start]]&gt;Appointments[[#This Row],[Appt Time]],1,0)</f>
        <v>0</v>
      </c>
      <c r="L56" s="14">
        <f>(Appointments[[#This Row],[Exam Start]]-Appointments[[#This Row],[Appt Time]])*24*60</f>
        <v>0</v>
      </c>
      <c r="M56" s="14">
        <f>(Appointments[[#This Row],[Exam End]]-Appointments[[#This Row],[Exam Start]])*24*60</f>
        <v>24.999999999999993</v>
      </c>
    </row>
    <row r="57" spans="1:13" hidden="1" x14ac:dyDescent="0.25">
      <c r="A57" s="7">
        <v>0.38541666666666663</v>
      </c>
      <c r="B57">
        <v>420</v>
      </c>
      <c r="C57" t="str">
        <f>VLOOKUP(Appointments[[#This Row],[Dept ID]],Dept_Lookup[],2,FALSE)</f>
        <v>Orthopedics</v>
      </c>
      <c r="D57" t="s">
        <v>41</v>
      </c>
      <c r="E57" t="str">
        <f>VLOOKUP(Appointments[[#This Row],[Physician ID]],Physician_Lookup[],2,FALSE)</f>
        <v>Dr. Chapman, Michelle</v>
      </c>
      <c r="F57" t="s">
        <v>89</v>
      </c>
      <c r="G57" t="str">
        <f>VLOOKUP(Appointments[[#This Row],[Patient ID]],Patient_Lookup[],2,FALSE)</f>
        <v>Rose, Kenneth</v>
      </c>
      <c r="H57" s="7">
        <v>0.38124999999999998</v>
      </c>
      <c r="I57" s="7">
        <v>0.38611111111111107</v>
      </c>
      <c r="J57" s="7">
        <v>0.39861111111111108</v>
      </c>
      <c r="K57" s="14">
        <f>IF(Appointments[[#This Row],[Exam Start]]&gt;Appointments[[#This Row],[Appt Time]],1,0)</f>
        <v>1</v>
      </c>
      <c r="L57" s="14">
        <f>(Appointments[[#This Row],[Exam Start]]-Appointments[[#This Row],[Appt Time]])*24*60</f>
        <v>0.99999999999999645</v>
      </c>
      <c r="M57" s="14">
        <f>(Appointments[[#This Row],[Exam End]]-Appointments[[#This Row],[Exam Start]])*24*60</f>
        <v>18.000000000000014</v>
      </c>
    </row>
    <row r="58" spans="1:13" hidden="1" x14ac:dyDescent="0.25">
      <c r="A58" s="7">
        <v>0.38541666666666663</v>
      </c>
      <c r="B58">
        <v>420</v>
      </c>
      <c r="C58" t="str">
        <f>VLOOKUP(Appointments[[#This Row],[Dept ID]],Dept_Lookup[],2,FALSE)</f>
        <v>Orthopedics</v>
      </c>
      <c r="D58" t="s">
        <v>43</v>
      </c>
      <c r="E58" t="str">
        <f>VLOOKUP(Appointments[[#This Row],[Physician ID]],Physician_Lookup[],2,FALSE)</f>
        <v>Dr. Perez, Roopa</v>
      </c>
      <c r="F58" t="s">
        <v>90</v>
      </c>
      <c r="G58" t="str">
        <f>VLOOKUP(Appointments[[#This Row],[Patient ID]],Patient_Lookup[],2,FALSE)</f>
        <v>Friel, Randall</v>
      </c>
      <c r="H58" s="7">
        <v>0.38263888888888886</v>
      </c>
      <c r="I58" s="7">
        <v>0.38541666666666663</v>
      </c>
      <c r="J58" s="7">
        <v>0.41180555555555554</v>
      </c>
      <c r="K58" s="14">
        <f>IF(Appointments[[#This Row],[Exam Start]]&gt;Appointments[[#This Row],[Appt Time]],1,0)</f>
        <v>0</v>
      </c>
      <c r="L58" s="14">
        <f>(Appointments[[#This Row],[Exam Start]]-Appointments[[#This Row],[Appt Time]])*24*60</f>
        <v>0</v>
      </c>
      <c r="M58" s="14">
        <f>(Appointments[[#This Row],[Exam End]]-Appointments[[#This Row],[Exam Start]])*24*60</f>
        <v>38.000000000000028</v>
      </c>
    </row>
    <row r="59" spans="1:13" hidden="1" x14ac:dyDescent="0.25">
      <c r="A59" s="7">
        <v>0.38541666666666663</v>
      </c>
      <c r="B59">
        <v>310</v>
      </c>
      <c r="C59" t="str">
        <f>VLOOKUP(Appointments[[#This Row],[Dept ID]],Dept_Lookup[],2,FALSE)</f>
        <v>Family Medicine</v>
      </c>
      <c r="D59" t="s">
        <v>35</v>
      </c>
      <c r="E59" t="str">
        <f>VLOOKUP(Appointments[[#This Row],[Physician ID]],Physician_Lookup[],2,FALSE)</f>
        <v>Dr. Carrasco, Mary</v>
      </c>
      <c r="F59" t="s">
        <v>91</v>
      </c>
      <c r="G59" t="str">
        <f>VLOOKUP(Appointments[[#This Row],[Patient ID]],Patient_Lookup[],2,FALSE)</f>
        <v>Blalock, Ethel</v>
      </c>
      <c r="H59" s="7">
        <v>0.38194444444444442</v>
      </c>
      <c r="I59" s="7">
        <v>0.38541666666666663</v>
      </c>
      <c r="J59" s="7">
        <v>0.40347222222222218</v>
      </c>
      <c r="K59" s="14">
        <f>IF(Appointments[[#This Row],[Exam Start]]&gt;Appointments[[#This Row],[Appt Time]],1,0)</f>
        <v>0</v>
      </c>
      <c r="L59" s="14">
        <f>(Appointments[[#This Row],[Exam Start]]-Appointments[[#This Row],[Appt Time]])*24*60</f>
        <v>0</v>
      </c>
      <c r="M59" s="14">
        <f>(Appointments[[#This Row],[Exam End]]-Appointments[[#This Row],[Exam Start]])*24*60</f>
        <v>25.999999999999986</v>
      </c>
    </row>
    <row r="60" spans="1:13" hidden="1" x14ac:dyDescent="0.25">
      <c r="A60" s="7">
        <v>0.39583333333333326</v>
      </c>
      <c r="B60">
        <v>310</v>
      </c>
      <c r="C60" t="str">
        <f>VLOOKUP(Appointments[[#This Row],[Dept ID]],Dept_Lookup[],2,FALSE)</f>
        <v>Family Medicine</v>
      </c>
      <c r="D60" t="s">
        <v>21</v>
      </c>
      <c r="E60" t="str">
        <f>VLOOKUP(Appointments[[#This Row],[Physician ID]],Physician_Lookup[],2,FALSE)</f>
        <v>Dr. Humphrey, Jerry</v>
      </c>
      <c r="F60" t="s">
        <v>92</v>
      </c>
      <c r="G60" t="str">
        <f>VLOOKUP(Appointments[[#This Row],[Patient ID]],Patient_Lookup[],2,FALSE)</f>
        <v>Brown, Lester</v>
      </c>
      <c r="H60" s="7">
        <v>0.38958333333333328</v>
      </c>
      <c r="I60" s="7">
        <v>0.39583333333333326</v>
      </c>
      <c r="J60" s="7">
        <v>0.41666666666666657</v>
      </c>
      <c r="K60" s="14">
        <f>IF(Appointments[[#This Row],[Exam Start]]&gt;Appointments[[#This Row],[Appt Time]],1,0)</f>
        <v>0</v>
      </c>
      <c r="L60" s="14">
        <f>(Appointments[[#This Row],[Exam Start]]-Appointments[[#This Row],[Appt Time]])*24*60</f>
        <v>0</v>
      </c>
      <c r="M60" s="14">
        <f>(Appointments[[#This Row],[Exam End]]-Appointments[[#This Row],[Exam Start]])*24*60</f>
        <v>29.999999999999972</v>
      </c>
    </row>
    <row r="61" spans="1:13" hidden="1" x14ac:dyDescent="0.25">
      <c r="A61" s="7">
        <v>0.39583333333333326</v>
      </c>
      <c r="B61">
        <v>600</v>
      </c>
      <c r="C61" t="str">
        <f>VLOOKUP(Appointments[[#This Row],[Dept ID]],Dept_Lookup[],2,FALSE)</f>
        <v>Pediatrics</v>
      </c>
      <c r="D61" t="s">
        <v>47</v>
      </c>
      <c r="E61" t="str">
        <f>VLOOKUP(Appointments[[#This Row],[Physician ID]],Physician_Lookup[],2,FALSE)</f>
        <v>Dr. Kaiser, Raymond</v>
      </c>
      <c r="F61" t="s">
        <v>93</v>
      </c>
      <c r="G61" t="str">
        <f>VLOOKUP(Appointments[[#This Row],[Patient ID]],Patient_Lookup[],2,FALSE)</f>
        <v>Ammons, Daniel</v>
      </c>
      <c r="H61" s="7">
        <v>0.39236111111111105</v>
      </c>
      <c r="I61" s="7">
        <v>0.39583333333333326</v>
      </c>
      <c r="J61" s="7">
        <v>0.4194444444444444</v>
      </c>
      <c r="K61" s="14">
        <f>IF(Appointments[[#This Row],[Exam Start]]&gt;Appointments[[#This Row],[Appt Time]],1,0)</f>
        <v>0</v>
      </c>
      <c r="L61" s="14">
        <f>(Appointments[[#This Row],[Exam Start]]-Appointments[[#This Row],[Appt Time]])*24*60</f>
        <v>0</v>
      </c>
      <c r="M61" s="14">
        <f>(Appointments[[#This Row],[Exam End]]-Appointments[[#This Row],[Exam Start]])*24*60</f>
        <v>34.000000000000043</v>
      </c>
    </row>
    <row r="62" spans="1:13" hidden="1" x14ac:dyDescent="0.25">
      <c r="A62" s="7">
        <v>0.39583333333333326</v>
      </c>
      <c r="B62">
        <v>600</v>
      </c>
      <c r="C62" t="str">
        <f>VLOOKUP(Appointments[[#This Row],[Dept ID]],Dept_Lookup[],2,FALSE)</f>
        <v>Pediatrics</v>
      </c>
      <c r="D62" t="s">
        <v>23</v>
      </c>
      <c r="E62" t="str">
        <f>VLOOKUP(Appointments[[#This Row],[Physician ID]],Physician_Lookup[],2,FALSE)</f>
        <v>Dr. Pepper, Nilam</v>
      </c>
      <c r="F62" t="s">
        <v>94</v>
      </c>
      <c r="G62" t="str">
        <f>VLOOKUP(Appointments[[#This Row],[Patient ID]],Patient_Lookup[],2,FALSE)</f>
        <v>Maldonado, Kathrine</v>
      </c>
      <c r="H62" s="7">
        <v>0.39166666666666661</v>
      </c>
      <c r="I62" s="7">
        <v>0.39861111111111103</v>
      </c>
      <c r="J62" s="7">
        <v>0.42083333333333323</v>
      </c>
      <c r="K62" s="14">
        <f>IF(Appointments[[#This Row],[Exam Start]]&gt;Appointments[[#This Row],[Appt Time]],1,0)</f>
        <v>1</v>
      </c>
      <c r="L62" s="14">
        <f>(Appointments[[#This Row],[Exam Start]]-Appointments[[#This Row],[Appt Time]])*24*60</f>
        <v>3.9999999999999858</v>
      </c>
      <c r="M62" s="14">
        <f>(Appointments[[#This Row],[Exam End]]-Appointments[[#This Row],[Exam Start]])*24*60</f>
        <v>31.999999999999964</v>
      </c>
    </row>
    <row r="63" spans="1:13" x14ac:dyDescent="0.25">
      <c r="A63" s="7">
        <v>0.39583333333333326</v>
      </c>
      <c r="B63">
        <v>810</v>
      </c>
      <c r="C63" t="str">
        <f>VLOOKUP(Appointments[[#This Row],[Dept ID]],Dept_Lookup[],2,FALSE)</f>
        <v>Internal Medicine</v>
      </c>
      <c r="D63" t="s">
        <v>39</v>
      </c>
      <c r="E63" t="str">
        <f>VLOOKUP(Appointments[[#This Row],[Physician ID]],Physician_Lookup[],2,FALSE)</f>
        <v>Dr. Leiva, Jacob</v>
      </c>
      <c r="F63" t="s">
        <v>95</v>
      </c>
      <c r="G63" t="str">
        <f>VLOOKUP(Appointments[[#This Row],[Patient ID]],Patient_Lookup[],2,FALSE)</f>
        <v>Hahn, Beatrice</v>
      </c>
      <c r="H63" s="7">
        <v>0.39513888888888882</v>
      </c>
      <c r="I63" s="7">
        <v>0.40069444444444435</v>
      </c>
      <c r="J63" s="7">
        <v>0.42152777777777767</v>
      </c>
      <c r="K63" s="14">
        <f>IF(Appointments[[#This Row],[Exam Start]]&gt;Appointments[[#This Row],[Appt Time]],1,0)</f>
        <v>1</v>
      </c>
      <c r="L63" s="14">
        <f>(Appointments[[#This Row],[Exam Start]]-Appointments[[#This Row],[Appt Time]])*24*60</f>
        <v>6.9999999999999751</v>
      </c>
      <c r="M63" s="14">
        <f>(Appointments[[#This Row],[Exam End]]-Appointments[[#This Row],[Exam Start]])*24*60</f>
        <v>29.999999999999972</v>
      </c>
    </row>
    <row r="64" spans="1:13" hidden="1" x14ac:dyDescent="0.25">
      <c r="A64" s="7">
        <v>0.39583333333333326</v>
      </c>
      <c r="B64">
        <v>600</v>
      </c>
      <c r="C64" t="str">
        <f>VLOOKUP(Appointments[[#This Row],[Dept ID]],Dept_Lookup[],2,FALSE)</f>
        <v>Pediatrics</v>
      </c>
      <c r="D64" t="s">
        <v>51</v>
      </c>
      <c r="E64" t="str">
        <f>VLOOKUP(Appointments[[#This Row],[Physician ID]],Physician_Lookup[],2,FALSE)</f>
        <v>Dr. Kessler, Tatiana</v>
      </c>
      <c r="F64" t="s">
        <v>96</v>
      </c>
      <c r="G64" t="str">
        <f>VLOOKUP(Appointments[[#This Row],[Patient ID]],Patient_Lookup[],2,FALSE)</f>
        <v>Steiner, Peggy</v>
      </c>
      <c r="H64" s="7">
        <v>0.39444444444444438</v>
      </c>
      <c r="I64" s="7">
        <v>0.39791666666666659</v>
      </c>
      <c r="J64" s="7">
        <v>0.41388888888888881</v>
      </c>
      <c r="K64" s="14">
        <f>IF(Appointments[[#This Row],[Exam Start]]&gt;Appointments[[#This Row],[Appt Time]],1,0)</f>
        <v>1</v>
      </c>
      <c r="L64" s="14">
        <f>(Appointments[[#This Row],[Exam Start]]-Appointments[[#This Row],[Appt Time]])*24*60</f>
        <v>2.9999999999999893</v>
      </c>
      <c r="M64" s="14">
        <f>(Appointments[[#This Row],[Exam End]]-Appointments[[#This Row],[Exam Start]])*24*60</f>
        <v>23</v>
      </c>
    </row>
    <row r="65" spans="1:13" hidden="1" x14ac:dyDescent="0.25">
      <c r="A65" s="7">
        <v>0.39583333333333331</v>
      </c>
      <c r="B65">
        <v>140</v>
      </c>
      <c r="C65" t="str">
        <f>VLOOKUP(Appointments[[#This Row],[Dept ID]],Dept_Lookup[],2,FALSE)</f>
        <v>Physical Therapy</v>
      </c>
      <c r="D65" t="s">
        <v>55</v>
      </c>
      <c r="E65" t="str">
        <f>VLOOKUP(Appointments[[#This Row],[Physician ID]],Physician_Lookup[],2,FALSE)</f>
        <v>Dr. Quinn, Angela</v>
      </c>
      <c r="F65" t="s">
        <v>97</v>
      </c>
      <c r="G65" t="str">
        <f>VLOOKUP(Appointments[[#This Row],[Patient ID]],Patient_Lookup[],2,FALSE)</f>
        <v>Walker, Marjorie</v>
      </c>
      <c r="H65" s="7">
        <v>0.38958333333333334</v>
      </c>
      <c r="I65" s="7">
        <v>0.39583333333333331</v>
      </c>
      <c r="J65" s="7">
        <v>0.40833333333333333</v>
      </c>
      <c r="K65" s="14">
        <f>IF(Appointments[[#This Row],[Exam Start]]&gt;Appointments[[#This Row],[Appt Time]],1,0)</f>
        <v>0</v>
      </c>
      <c r="L65" s="14">
        <f>(Appointments[[#This Row],[Exam Start]]-Appointments[[#This Row],[Appt Time]])*24*60</f>
        <v>0</v>
      </c>
      <c r="M65" s="14">
        <f>(Appointments[[#This Row],[Exam End]]-Appointments[[#This Row],[Exam Start]])*24*60</f>
        <v>18.000000000000014</v>
      </c>
    </row>
    <row r="66" spans="1:13" hidden="1" x14ac:dyDescent="0.25">
      <c r="A66" s="7">
        <v>0.39583333333333331</v>
      </c>
      <c r="B66">
        <v>420</v>
      </c>
      <c r="C66" t="str">
        <f>VLOOKUP(Appointments[[#This Row],[Dept ID]],Dept_Lookup[],2,FALSE)</f>
        <v>Orthopedics</v>
      </c>
      <c r="D66" t="s">
        <v>45</v>
      </c>
      <c r="E66" t="str">
        <f>VLOOKUP(Appointments[[#This Row],[Physician ID]],Physician_Lookup[],2,FALSE)</f>
        <v>Dr. Hinton, Mark</v>
      </c>
      <c r="F66" t="s">
        <v>98</v>
      </c>
      <c r="G66" t="str">
        <f>VLOOKUP(Appointments[[#This Row],[Patient ID]],Patient_Lookup[],2,FALSE)</f>
        <v>Palmer, Linda</v>
      </c>
      <c r="H66" s="7">
        <v>0.39583333333333331</v>
      </c>
      <c r="I66" s="7">
        <v>0.39583333333333331</v>
      </c>
      <c r="J66" s="7">
        <v>0.4236111111111111</v>
      </c>
      <c r="K66" s="14">
        <f>IF(Appointments[[#This Row],[Exam Start]]&gt;Appointments[[#This Row],[Appt Time]],1,0)</f>
        <v>0</v>
      </c>
      <c r="L66" s="14">
        <f>(Appointments[[#This Row],[Exam Start]]-Appointments[[#This Row],[Appt Time]])*24*60</f>
        <v>0</v>
      </c>
      <c r="M66" s="14">
        <f>(Appointments[[#This Row],[Exam End]]-Appointments[[#This Row],[Exam Start]])*24*60</f>
        <v>40.000000000000014</v>
      </c>
    </row>
    <row r="67" spans="1:13" hidden="1" x14ac:dyDescent="0.25">
      <c r="A67" s="7">
        <v>0.39583333333333331</v>
      </c>
      <c r="B67">
        <v>810</v>
      </c>
      <c r="C67" t="str">
        <f>VLOOKUP(Appointments[[#This Row],[Dept ID]],Dept_Lookup[],2,FALSE)</f>
        <v>Internal Medicine</v>
      </c>
      <c r="D67" t="s">
        <v>31</v>
      </c>
      <c r="E67" t="str">
        <f>VLOOKUP(Appointments[[#This Row],[Physician ID]],Physician_Lookup[],2,FALSE)</f>
        <v>Dr. Bell, David</v>
      </c>
      <c r="F67" t="s">
        <v>99</v>
      </c>
      <c r="G67" t="str">
        <f>VLOOKUP(Appointments[[#This Row],[Patient ID]],Patient_Lookup[],2,FALSE)</f>
        <v>Davis, Lawrence</v>
      </c>
      <c r="H67" s="7">
        <v>0.39097222222222222</v>
      </c>
      <c r="I67" s="7">
        <v>0.39583333333333331</v>
      </c>
      <c r="J67" s="7">
        <v>0.4236111111111111</v>
      </c>
      <c r="K67" s="14">
        <f>IF(Appointments[[#This Row],[Exam Start]]&gt;Appointments[[#This Row],[Appt Time]],1,0)</f>
        <v>0</v>
      </c>
      <c r="L67" s="14">
        <f>(Appointments[[#This Row],[Exam Start]]-Appointments[[#This Row],[Appt Time]])*24*60</f>
        <v>0</v>
      </c>
      <c r="M67" s="14">
        <f>(Appointments[[#This Row],[Exam End]]-Appointments[[#This Row],[Exam Start]])*24*60</f>
        <v>40.000000000000014</v>
      </c>
    </row>
    <row r="68" spans="1:13" hidden="1" x14ac:dyDescent="0.25">
      <c r="A68" s="7">
        <v>0.39583333333333331</v>
      </c>
      <c r="B68">
        <v>140</v>
      </c>
      <c r="C68" t="str">
        <f>VLOOKUP(Appointments[[#This Row],[Dept ID]],Dept_Lookup[],2,FALSE)</f>
        <v>Physical Therapy</v>
      </c>
      <c r="D68" t="s">
        <v>37</v>
      </c>
      <c r="E68" t="str">
        <f>VLOOKUP(Appointments[[#This Row],[Physician ID]],Physician_Lookup[],2,FALSE)</f>
        <v>Dr. Bethel, Christopher</v>
      </c>
      <c r="F68" t="s">
        <v>100</v>
      </c>
      <c r="G68" t="str">
        <f>VLOOKUP(Appointments[[#This Row],[Patient ID]],Patient_Lookup[],2,FALSE)</f>
        <v>Fulbright, Richard</v>
      </c>
      <c r="H68" s="7">
        <v>0.39583333333333331</v>
      </c>
      <c r="I68" s="7">
        <v>0.39930555555555558</v>
      </c>
      <c r="J68" s="7">
        <v>0.4291666666666667</v>
      </c>
      <c r="K68" s="14">
        <f>IF(Appointments[[#This Row],[Exam Start]]&gt;Appointments[[#This Row],[Appt Time]],1,0)</f>
        <v>1</v>
      </c>
      <c r="L68" s="14">
        <f>(Appointments[[#This Row],[Exam Start]]-Appointments[[#This Row],[Appt Time]])*24*60</f>
        <v>5.0000000000000622</v>
      </c>
      <c r="M68" s="14">
        <f>(Appointments[[#This Row],[Exam End]]-Appointments[[#This Row],[Exam Start]])*24*60</f>
        <v>43.000000000000007</v>
      </c>
    </row>
    <row r="69" spans="1:13" hidden="1" x14ac:dyDescent="0.25">
      <c r="A69" s="7">
        <v>0.39583333333333331</v>
      </c>
      <c r="B69">
        <v>140</v>
      </c>
      <c r="C69" t="str">
        <f>VLOOKUP(Appointments[[#This Row],[Dept ID]],Dept_Lookup[],2,FALSE)</f>
        <v>Physical Therapy</v>
      </c>
      <c r="D69" t="s">
        <v>17</v>
      </c>
      <c r="E69" t="str">
        <f>VLOOKUP(Appointments[[#This Row],[Physician ID]],Physician_Lookup[],2,FALSE)</f>
        <v>Dr. Ellis, Valentine</v>
      </c>
      <c r="F69" t="s">
        <v>101</v>
      </c>
      <c r="G69" t="str">
        <f>VLOOKUP(Appointments[[#This Row],[Patient ID]],Patient_Lookup[],2,FALSE)</f>
        <v>Uresti, Julie</v>
      </c>
      <c r="H69" s="7">
        <v>0.39583333333333331</v>
      </c>
      <c r="I69" s="7">
        <v>0.39583333333333331</v>
      </c>
      <c r="J69" s="7">
        <v>0.41319444444444442</v>
      </c>
      <c r="K69" s="14">
        <f>IF(Appointments[[#This Row],[Exam Start]]&gt;Appointments[[#This Row],[Appt Time]],1,0)</f>
        <v>0</v>
      </c>
      <c r="L69" s="14">
        <f>(Appointments[[#This Row],[Exam Start]]-Appointments[[#This Row],[Appt Time]])*24*60</f>
        <v>0</v>
      </c>
      <c r="M69" s="14">
        <f>(Appointments[[#This Row],[Exam End]]-Appointments[[#This Row],[Exam Start]])*24*60</f>
        <v>24.999999999999993</v>
      </c>
    </row>
    <row r="70" spans="1:13" hidden="1" x14ac:dyDescent="0.25">
      <c r="A70" s="7">
        <v>0.39583333333333331</v>
      </c>
      <c r="B70">
        <v>810</v>
      </c>
      <c r="C70" t="str">
        <f>VLOOKUP(Appointments[[#This Row],[Dept ID]],Dept_Lookup[],2,FALSE)</f>
        <v>Internal Medicine</v>
      </c>
      <c r="D70" t="s">
        <v>19</v>
      </c>
      <c r="E70" t="str">
        <f>VLOOKUP(Appointments[[#This Row],[Physician ID]],Physician_Lookup[],2,FALSE)</f>
        <v>Dr. Pieper, John</v>
      </c>
      <c r="F70" t="s">
        <v>102</v>
      </c>
      <c r="G70" t="str">
        <f>VLOOKUP(Appointments[[#This Row],[Patient ID]],Patient_Lookup[],2,FALSE)</f>
        <v>Liles, Laura</v>
      </c>
      <c r="H70" s="7">
        <v>0.39444444444444443</v>
      </c>
      <c r="I70" s="7">
        <v>0.39583333333333331</v>
      </c>
      <c r="J70" s="7">
        <v>0.43472222222222223</v>
      </c>
      <c r="K70" s="14">
        <f>IF(Appointments[[#This Row],[Exam Start]]&gt;Appointments[[#This Row],[Appt Time]],1,0)</f>
        <v>0</v>
      </c>
      <c r="L70" s="14">
        <f>(Appointments[[#This Row],[Exam Start]]-Appointments[[#This Row],[Appt Time]])*24*60</f>
        <v>0</v>
      </c>
      <c r="M70" s="14">
        <f>(Appointments[[#This Row],[Exam End]]-Appointments[[#This Row],[Exam Start]])*24*60</f>
        <v>56.000000000000043</v>
      </c>
    </row>
    <row r="71" spans="1:13" hidden="1" x14ac:dyDescent="0.25">
      <c r="A71" s="7">
        <v>0.40624999999999994</v>
      </c>
      <c r="B71">
        <v>310</v>
      </c>
      <c r="C71" t="str">
        <f>VLOOKUP(Appointments[[#This Row],[Dept ID]],Dept_Lookup[],2,FALSE)</f>
        <v>Family Medicine</v>
      </c>
      <c r="D71" t="s">
        <v>57</v>
      </c>
      <c r="E71" t="str">
        <f>VLOOKUP(Appointments[[#This Row],[Physician ID]],Physician_Lookup[],2,FALSE)</f>
        <v>Dr. Mohr, Cynthia</v>
      </c>
      <c r="F71" t="s">
        <v>103</v>
      </c>
      <c r="G71" t="str">
        <f>VLOOKUP(Appointments[[#This Row],[Patient ID]],Patient_Lookup[],2,FALSE)</f>
        <v>Ugarte, John</v>
      </c>
      <c r="H71" s="7">
        <v>0.40138888888888885</v>
      </c>
      <c r="I71" s="7">
        <v>0.40763888888888883</v>
      </c>
      <c r="J71" s="7">
        <v>0.42499999999999993</v>
      </c>
      <c r="K71" s="14">
        <f>IF(Appointments[[#This Row],[Exam Start]]&gt;Appointments[[#This Row],[Appt Time]],1,0)</f>
        <v>1</v>
      </c>
      <c r="L71" s="14">
        <f>(Appointments[[#This Row],[Exam Start]]-Appointments[[#This Row],[Appt Time]])*24*60</f>
        <v>1.9999999999999929</v>
      </c>
      <c r="M71" s="14">
        <f>(Appointments[[#This Row],[Exam End]]-Appointments[[#This Row],[Exam Start]])*24*60</f>
        <v>24.999999999999993</v>
      </c>
    </row>
    <row r="72" spans="1:13" hidden="1" x14ac:dyDescent="0.25">
      <c r="A72" s="7">
        <v>0.40624999999999994</v>
      </c>
      <c r="B72">
        <v>600</v>
      </c>
      <c r="C72" t="str">
        <f>VLOOKUP(Appointments[[#This Row],[Dept ID]],Dept_Lookup[],2,FALSE)</f>
        <v>Pediatrics</v>
      </c>
      <c r="D72" t="s">
        <v>33</v>
      </c>
      <c r="E72" t="str">
        <f>VLOOKUP(Appointments[[#This Row],[Physician ID]],Physician_Lookup[],2,FALSE)</f>
        <v>Dr. Hall, Irena</v>
      </c>
      <c r="F72" t="s">
        <v>104</v>
      </c>
      <c r="G72" t="str">
        <f>VLOOKUP(Appointments[[#This Row],[Patient ID]],Patient_Lookup[],2,FALSE)</f>
        <v>Mcpherson, Andrea</v>
      </c>
      <c r="H72" s="7">
        <v>0.40277777777777773</v>
      </c>
      <c r="I72" s="7">
        <v>0.40694444444444439</v>
      </c>
      <c r="J72" s="7">
        <v>0.42708333333333326</v>
      </c>
      <c r="K72" s="14">
        <f>IF(Appointments[[#This Row],[Exam Start]]&gt;Appointments[[#This Row],[Appt Time]],1,0)</f>
        <v>1</v>
      </c>
      <c r="L72" s="14">
        <f>(Appointments[[#This Row],[Exam Start]]-Appointments[[#This Row],[Appt Time]])*24*60</f>
        <v>0.99999999999999645</v>
      </c>
      <c r="M72" s="14">
        <f>(Appointments[[#This Row],[Exam End]]-Appointments[[#This Row],[Exam Start]])*24*60</f>
        <v>28.999999999999979</v>
      </c>
    </row>
    <row r="73" spans="1:13" hidden="1" x14ac:dyDescent="0.25">
      <c r="A73" s="7">
        <v>0.40624999999999994</v>
      </c>
      <c r="B73">
        <v>810</v>
      </c>
      <c r="C73" t="str">
        <f>VLOOKUP(Appointments[[#This Row],[Dept ID]],Dept_Lookup[],2,FALSE)</f>
        <v>Internal Medicine</v>
      </c>
      <c r="D73" t="s">
        <v>25</v>
      </c>
      <c r="E73" t="str">
        <f>VLOOKUP(Appointments[[#This Row],[Physician ID]],Physician_Lookup[],2,FALSE)</f>
        <v>Dr. Walton, Lena</v>
      </c>
      <c r="F73" t="s">
        <v>105</v>
      </c>
      <c r="G73" t="str">
        <f>VLOOKUP(Appointments[[#This Row],[Patient ID]],Patient_Lookup[],2,FALSE)</f>
        <v>Jones, Kathy</v>
      </c>
      <c r="H73" s="7">
        <v>0.4055555555555555</v>
      </c>
      <c r="I73" s="7">
        <v>0.40624999999999994</v>
      </c>
      <c r="J73" s="7">
        <v>0.43194444444444441</v>
      </c>
      <c r="K73" s="14">
        <f>IF(Appointments[[#This Row],[Exam Start]]&gt;Appointments[[#This Row],[Appt Time]],1,0)</f>
        <v>0</v>
      </c>
      <c r="L73" s="14">
        <f>(Appointments[[#This Row],[Exam Start]]-Appointments[[#This Row],[Appt Time]])*24*60</f>
        <v>0</v>
      </c>
      <c r="M73" s="14">
        <f>(Appointments[[#This Row],[Exam End]]-Appointments[[#This Row],[Exam Start]])*24*60</f>
        <v>37.000000000000028</v>
      </c>
    </row>
    <row r="74" spans="1:13" hidden="1" x14ac:dyDescent="0.25">
      <c r="A74" s="7">
        <v>0.40624999999999994</v>
      </c>
      <c r="B74">
        <v>810</v>
      </c>
      <c r="C74" t="str">
        <f>VLOOKUP(Appointments[[#This Row],[Dept ID]],Dept_Lookup[],2,FALSE)</f>
        <v>Internal Medicine</v>
      </c>
      <c r="D74" t="s">
        <v>49</v>
      </c>
      <c r="E74" t="str">
        <f>VLOOKUP(Appointments[[#This Row],[Physician ID]],Physician_Lookup[],2,FALSE)</f>
        <v>Dr. Moore, Jeremy</v>
      </c>
      <c r="F74" t="s">
        <v>106</v>
      </c>
      <c r="G74" t="str">
        <f>VLOOKUP(Appointments[[#This Row],[Patient ID]],Patient_Lookup[],2,FALSE)</f>
        <v>Olvera, Joe</v>
      </c>
      <c r="H74" s="7">
        <v>0.40624999999999994</v>
      </c>
      <c r="I74" s="7">
        <v>0.40624999999999994</v>
      </c>
      <c r="J74" s="7">
        <v>0.44791666666666663</v>
      </c>
      <c r="K74" s="14">
        <f>IF(Appointments[[#This Row],[Exam Start]]&gt;Appointments[[#This Row],[Appt Time]],1,0)</f>
        <v>0</v>
      </c>
      <c r="L74" s="14">
        <f>(Appointments[[#This Row],[Exam Start]]-Appointments[[#This Row],[Appt Time]])*24*60</f>
        <v>0</v>
      </c>
      <c r="M74" s="14">
        <f>(Appointments[[#This Row],[Exam End]]-Appointments[[#This Row],[Exam Start]])*24*60</f>
        <v>60.000000000000028</v>
      </c>
    </row>
    <row r="75" spans="1:13" hidden="1" x14ac:dyDescent="0.25">
      <c r="A75" s="7">
        <v>0.40624999999999994</v>
      </c>
      <c r="B75">
        <v>420</v>
      </c>
      <c r="C75" t="str">
        <f>VLOOKUP(Appointments[[#This Row],[Dept ID]],Dept_Lookup[],2,FALSE)</f>
        <v>Orthopedics</v>
      </c>
      <c r="D75" t="s">
        <v>41</v>
      </c>
      <c r="E75" t="str">
        <f>VLOOKUP(Appointments[[#This Row],[Physician ID]],Physician_Lookup[],2,FALSE)</f>
        <v>Dr. Chapman, Michelle</v>
      </c>
      <c r="F75" t="s">
        <v>107</v>
      </c>
      <c r="G75" t="str">
        <f>VLOOKUP(Appointments[[#This Row],[Patient ID]],Patient_Lookup[],2,FALSE)</f>
        <v>Sargent, Melinda</v>
      </c>
      <c r="H75" s="7">
        <v>0.39999999999999997</v>
      </c>
      <c r="I75" s="7">
        <v>0.40624999999999994</v>
      </c>
      <c r="J75" s="7">
        <v>0.42569444444444438</v>
      </c>
      <c r="K75" s="14">
        <f>IF(Appointments[[#This Row],[Exam Start]]&gt;Appointments[[#This Row],[Appt Time]],1,0)</f>
        <v>0</v>
      </c>
      <c r="L75" s="14">
        <f>(Appointments[[#This Row],[Exam Start]]-Appointments[[#This Row],[Appt Time]])*24*60</f>
        <v>0</v>
      </c>
      <c r="M75" s="14">
        <f>(Appointments[[#This Row],[Exam End]]-Appointments[[#This Row],[Exam Start]])*24*60</f>
        <v>27.999999999999979</v>
      </c>
    </row>
    <row r="76" spans="1:13" hidden="1" x14ac:dyDescent="0.25">
      <c r="A76" s="7">
        <v>0.40624999999999994</v>
      </c>
      <c r="B76">
        <v>310</v>
      </c>
      <c r="C76" t="str">
        <f>VLOOKUP(Appointments[[#This Row],[Dept ID]],Dept_Lookup[],2,FALSE)</f>
        <v>Family Medicine</v>
      </c>
      <c r="D76" t="s">
        <v>27</v>
      </c>
      <c r="E76" t="str">
        <f>VLOOKUP(Appointments[[#This Row],[Physician ID]],Physician_Lookup[],2,FALSE)</f>
        <v>Dr. Sanchez, Javier</v>
      </c>
      <c r="F76" t="s">
        <v>108</v>
      </c>
      <c r="G76" t="str">
        <f>VLOOKUP(Appointments[[#This Row],[Patient ID]],Patient_Lookup[],2,FALSE)</f>
        <v>Fancher, Nancy</v>
      </c>
      <c r="H76" s="7">
        <v>0.40208333333333329</v>
      </c>
      <c r="I76" s="7">
        <v>0.40624999999999994</v>
      </c>
      <c r="J76" s="7">
        <v>0.42847222222222214</v>
      </c>
      <c r="K76" s="14">
        <f>IF(Appointments[[#This Row],[Exam Start]]&gt;Appointments[[#This Row],[Appt Time]],1,0)</f>
        <v>0</v>
      </c>
      <c r="L76" s="14">
        <f>(Appointments[[#This Row],[Exam Start]]-Appointments[[#This Row],[Appt Time]])*24*60</f>
        <v>0</v>
      </c>
      <c r="M76" s="14">
        <f>(Appointments[[#This Row],[Exam End]]-Appointments[[#This Row],[Exam Start]])*24*60</f>
        <v>31.999999999999964</v>
      </c>
    </row>
    <row r="77" spans="1:13" hidden="1" x14ac:dyDescent="0.25">
      <c r="A77" s="7">
        <v>0.40624999999999994</v>
      </c>
      <c r="B77">
        <v>310</v>
      </c>
      <c r="C77" t="str">
        <f>VLOOKUP(Appointments[[#This Row],[Dept ID]],Dept_Lookup[],2,FALSE)</f>
        <v>Family Medicine</v>
      </c>
      <c r="D77" t="s">
        <v>35</v>
      </c>
      <c r="E77" t="str">
        <f>VLOOKUP(Appointments[[#This Row],[Physician ID]],Physician_Lookup[],2,FALSE)</f>
        <v>Dr. Carrasco, Mary</v>
      </c>
      <c r="F77" t="s">
        <v>109</v>
      </c>
      <c r="G77" t="str">
        <f>VLOOKUP(Appointments[[#This Row],[Patient ID]],Patient_Lookup[],2,FALSE)</f>
        <v>Brown, Christine</v>
      </c>
      <c r="H77" s="7">
        <v>0.40208333333333329</v>
      </c>
      <c r="I77" s="7">
        <v>0.40624999999999994</v>
      </c>
      <c r="J77" s="7">
        <v>0.42847222222222214</v>
      </c>
      <c r="K77" s="14">
        <f>IF(Appointments[[#This Row],[Exam Start]]&gt;Appointments[[#This Row],[Appt Time]],1,0)</f>
        <v>0</v>
      </c>
      <c r="L77" s="14">
        <f>(Appointments[[#This Row],[Exam Start]]-Appointments[[#This Row],[Appt Time]])*24*60</f>
        <v>0</v>
      </c>
      <c r="M77" s="14">
        <f>(Appointments[[#This Row],[Exam End]]-Appointments[[#This Row],[Exam Start]])*24*60</f>
        <v>31.999999999999964</v>
      </c>
    </row>
    <row r="78" spans="1:13" hidden="1" x14ac:dyDescent="0.25">
      <c r="A78" s="7">
        <v>0.40625</v>
      </c>
      <c r="B78">
        <v>140</v>
      </c>
      <c r="C78" t="str">
        <f>VLOOKUP(Appointments[[#This Row],[Dept ID]],Dept_Lookup[],2,FALSE)</f>
        <v>Physical Therapy</v>
      </c>
      <c r="D78" t="s">
        <v>29</v>
      </c>
      <c r="E78" t="str">
        <f>VLOOKUP(Appointments[[#This Row],[Physician ID]],Physician_Lookup[],2,FALSE)</f>
        <v>Dr. Kinser, Theresa</v>
      </c>
      <c r="F78" t="s">
        <v>110</v>
      </c>
      <c r="G78" t="str">
        <f>VLOOKUP(Appointments[[#This Row],[Patient ID]],Patient_Lookup[],2,FALSE)</f>
        <v>Richards, Kerry</v>
      </c>
      <c r="H78" s="7">
        <v>0.40416666666666667</v>
      </c>
      <c r="I78" s="7">
        <v>0.40625</v>
      </c>
      <c r="J78" s="7">
        <v>0.43472222222222223</v>
      </c>
      <c r="K78" s="14">
        <f>IF(Appointments[[#This Row],[Exam Start]]&gt;Appointments[[#This Row],[Appt Time]],1,0)</f>
        <v>0</v>
      </c>
      <c r="L78" s="14">
        <f>(Appointments[[#This Row],[Exam Start]]-Appointments[[#This Row],[Appt Time]])*24*60</f>
        <v>0</v>
      </c>
      <c r="M78" s="14">
        <f>(Appointments[[#This Row],[Exam End]]-Appointments[[#This Row],[Exam Start]])*24*60</f>
        <v>41.000000000000014</v>
      </c>
    </row>
    <row r="79" spans="1:13" hidden="1" x14ac:dyDescent="0.25">
      <c r="A79" s="7">
        <v>0.40625</v>
      </c>
      <c r="B79">
        <v>420</v>
      </c>
      <c r="C79" t="str">
        <f>VLOOKUP(Appointments[[#This Row],[Dept ID]],Dept_Lookup[],2,FALSE)</f>
        <v>Orthopedics</v>
      </c>
      <c r="D79" t="s">
        <v>53</v>
      </c>
      <c r="E79" t="str">
        <f>VLOOKUP(Appointments[[#This Row],[Physician ID]],Physician_Lookup[],2,FALSE)</f>
        <v>Dr. Wilson, Debbie</v>
      </c>
      <c r="F79" t="s">
        <v>111</v>
      </c>
      <c r="G79" t="str">
        <f>VLOOKUP(Appointments[[#This Row],[Patient ID]],Patient_Lookup[],2,FALSE)</f>
        <v>Applegate, Barbara</v>
      </c>
      <c r="H79" s="7">
        <v>0.40208333333333335</v>
      </c>
      <c r="I79" s="7">
        <v>0.41597222222222219</v>
      </c>
      <c r="J79" s="7">
        <v>0.43055555555555552</v>
      </c>
      <c r="K79" s="14">
        <f>IF(Appointments[[#This Row],[Exam Start]]&gt;Appointments[[#This Row],[Appt Time]],1,0)</f>
        <v>1</v>
      </c>
      <c r="L79" s="14">
        <f>(Appointments[[#This Row],[Exam Start]]-Appointments[[#This Row],[Appt Time]])*24*60</f>
        <v>13.99999999999995</v>
      </c>
      <c r="M79" s="14">
        <f>(Appointments[[#This Row],[Exam End]]-Appointments[[#This Row],[Exam Start]])*24*60</f>
        <v>21.000000000000007</v>
      </c>
    </row>
    <row r="80" spans="1:13" hidden="1" x14ac:dyDescent="0.25">
      <c r="A80" s="7">
        <v>0.41666666666666657</v>
      </c>
      <c r="B80">
        <v>600</v>
      </c>
      <c r="C80" t="str">
        <f>VLOOKUP(Appointments[[#This Row],[Dept ID]],Dept_Lookup[],2,FALSE)</f>
        <v>Pediatrics</v>
      </c>
      <c r="D80" t="s">
        <v>23</v>
      </c>
      <c r="E80" t="str">
        <f>VLOOKUP(Appointments[[#This Row],[Physician ID]],Physician_Lookup[],2,FALSE)</f>
        <v>Dr. Pepper, Nilam</v>
      </c>
      <c r="F80" t="s">
        <v>112</v>
      </c>
      <c r="G80" t="str">
        <f>VLOOKUP(Appointments[[#This Row],[Patient ID]],Patient_Lookup[],2,FALSE)</f>
        <v>Grice, Vanessa</v>
      </c>
      <c r="H80" s="7">
        <v>0.41666666666666657</v>
      </c>
      <c r="I80" s="7">
        <v>0.42083333333333323</v>
      </c>
      <c r="J80" s="7">
        <v>0.43888888888888877</v>
      </c>
      <c r="K80" s="14">
        <f>IF(Appointments[[#This Row],[Exam Start]]&gt;Appointments[[#This Row],[Appt Time]],1,0)</f>
        <v>1</v>
      </c>
      <c r="L80" s="14">
        <f>(Appointments[[#This Row],[Exam Start]]-Appointments[[#This Row],[Appt Time]])*24*60</f>
        <v>5.9999999999999787</v>
      </c>
      <c r="M80" s="14">
        <f>(Appointments[[#This Row],[Exam End]]-Appointments[[#This Row],[Exam Start]])*24*60</f>
        <v>25.999999999999986</v>
      </c>
    </row>
    <row r="81" spans="1:13" x14ac:dyDescent="0.25">
      <c r="A81" s="7">
        <v>0.41666666666666657</v>
      </c>
      <c r="B81">
        <v>810</v>
      </c>
      <c r="C81" t="str">
        <f>VLOOKUP(Appointments[[#This Row],[Dept ID]],Dept_Lookup[],2,FALSE)</f>
        <v>Internal Medicine</v>
      </c>
      <c r="D81" t="s">
        <v>39</v>
      </c>
      <c r="E81" t="str">
        <f>VLOOKUP(Appointments[[#This Row],[Physician ID]],Physician_Lookup[],2,FALSE)</f>
        <v>Dr. Leiva, Jacob</v>
      </c>
      <c r="F81" t="s">
        <v>113</v>
      </c>
      <c r="G81" t="str">
        <f>VLOOKUP(Appointments[[#This Row],[Patient ID]],Patient_Lookup[],2,FALSE)</f>
        <v>Yang, Eduardo</v>
      </c>
      <c r="H81" s="7">
        <v>0.41527777777777769</v>
      </c>
      <c r="I81" s="7">
        <v>0.42152777777777767</v>
      </c>
      <c r="J81" s="7">
        <v>0.44305555555555542</v>
      </c>
      <c r="K81" s="14">
        <f>IF(Appointments[[#This Row],[Exam Start]]&gt;Appointments[[#This Row],[Appt Time]],1,0)</f>
        <v>1</v>
      </c>
      <c r="L81" s="14">
        <f>(Appointments[[#This Row],[Exam Start]]-Appointments[[#This Row],[Appt Time]])*24*60</f>
        <v>6.9999999999999751</v>
      </c>
      <c r="M81" s="14">
        <f>(Appointments[[#This Row],[Exam End]]-Appointments[[#This Row],[Exam Start]])*24*60</f>
        <v>30.999999999999972</v>
      </c>
    </row>
    <row r="82" spans="1:13" hidden="1" x14ac:dyDescent="0.25">
      <c r="A82" s="7">
        <v>0.41666666666666657</v>
      </c>
      <c r="B82">
        <v>600</v>
      </c>
      <c r="C82" t="str">
        <f>VLOOKUP(Appointments[[#This Row],[Dept ID]],Dept_Lookup[],2,FALSE)</f>
        <v>Pediatrics</v>
      </c>
      <c r="D82" t="s">
        <v>51</v>
      </c>
      <c r="E82" t="str">
        <f>VLOOKUP(Appointments[[#This Row],[Physician ID]],Physician_Lookup[],2,FALSE)</f>
        <v>Dr. Kessler, Tatiana</v>
      </c>
      <c r="F82" t="s">
        <v>114</v>
      </c>
      <c r="G82" t="str">
        <f>VLOOKUP(Appointments[[#This Row],[Patient ID]],Patient_Lookup[],2,FALSE)</f>
        <v>Ahmad, Charles</v>
      </c>
      <c r="H82" s="7">
        <v>0.41666666666666657</v>
      </c>
      <c r="I82" s="7">
        <v>0.41666666666666657</v>
      </c>
      <c r="J82" s="7">
        <v>0.43611111111111101</v>
      </c>
      <c r="K82" s="14">
        <f>IF(Appointments[[#This Row],[Exam Start]]&gt;Appointments[[#This Row],[Appt Time]],1,0)</f>
        <v>0</v>
      </c>
      <c r="L82" s="14">
        <f>(Appointments[[#This Row],[Exam Start]]-Appointments[[#This Row],[Appt Time]])*24*60</f>
        <v>0</v>
      </c>
      <c r="M82" s="14">
        <f>(Appointments[[#This Row],[Exam End]]-Appointments[[#This Row],[Exam Start]])*24*60</f>
        <v>27.999999999999979</v>
      </c>
    </row>
    <row r="83" spans="1:13" hidden="1" x14ac:dyDescent="0.25">
      <c r="A83" s="7">
        <v>0.41666666666666657</v>
      </c>
      <c r="B83">
        <v>310</v>
      </c>
      <c r="C83" t="str">
        <f>VLOOKUP(Appointments[[#This Row],[Dept ID]],Dept_Lookup[],2,FALSE)</f>
        <v>Family Medicine</v>
      </c>
      <c r="D83" t="s">
        <v>21</v>
      </c>
      <c r="E83" t="str">
        <f>VLOOKUP(Appointments[[#This Row],[Physician ID]],Physician_Lookup[],2,FALSE)</f>
        <v>Dr. Humphrey, Jerry</v>
      </c>
      <c r="F83" t="s">
        <v>115</v>
      </c>
      <c r="G83" t="str">
        <f>VLOOKUP(Appointments[[#This Row],[Patient ID]],Patient_Lookup[],2,FALSE)</f>
        <v>Sliger, Garry</v>
      </c>
      <c r="H83" s="7">
        <v>0.41666666666666657</v>
      </c>
      <c r="I83" s="7">
        <v>0.41666666666666657</v>
      </c>
      <c r="J83" s="7">
        <v>0.4326388888888888</v>
      </c>
      <c r="K83" s="14">
        <f>IF(Appointments[[#This Row],[Exam Start]]&gt;Appointments[[#This Row],[Appt Time]],1,0)</f>
        <v>0</v>
      </c>
      <c r="L83" s="14">
        <f>(Appointments[[#This Row],[Exam Start]]-Appointments[[#This Row],[Appt Time]])*24*60</f>
        <v>0</v>
      </c>
      <c r="M83" s="14">
        <f>(Appointments[[#This Row],[Exam End]]-Appointments[[#This Row],[Exam Start]])*24*60</f>
        <v>23</v>
      </c>
    </row>
    <row r="84" spans="1:13" hidden="1" x14ac:dyDescent="0.25">
      <c r="A84" s="7">
        <v>0.41666666666666663</v>
      </c>
      <c r="B84">
        <v>140</v>
      </c>
      <c r="C84" t="str">
        <f>VLOOKUP(Appointments[[#This Row],[Dept ID]],Dept_Lookup[],2,FALSE)</f>
        <v>Physical Therapy</v>
      </c>
      <c r="D84" t="s">
        <v>55</v>
      </c>
      <c r="E84" t="str">
        <f>VLOOKUP(Appointments[[#This Row],[Physician ID]],Physician_Lookup[],2,FALSE)</f>
        <v>Dr. Quinn, Angela</v>
      </c>
      <c r="F84" t="s">
        <v>116</v>
      </c>
      <c r="G84" t="str">
        <f>VLOOKUP(Appointments[[#This Row],[Patient ID]],Patient_Lookup[],2,FALSE)</f>
        <v>Cohen, Robert</v>
      </c>
      <c r="H84" s="7">
        <v>0.41319444444444442</v>
      </c>
      <c r="I84" s="7">
        <v>0.41666666666666663</v>
      </c>
      <c r="J84" s="7">
        <v>0.43472222222222218</v>
      </c>
      <c r="K84" s="14">
        <f>IF(Appointments[[#This Row],[Exam Start]]&gt;Appointments[[#This Row],[Appt Time]],1,0)</f>
        <v>0</v>
      </c>
      <c r="L84" s="14">
        <f>(Appointments[[#This Row],[Exam Start]]-Appointments[[#This Row],[Appt Time]])*24*60</f>
        <v>0</v>
      </c>
      <c r="M84" s="14">
        <f>(Appointments[[#This Row],[Exam End]]-Appointments[[#This Row],[Exam Start]])*24*60</f>
        <v>25.999999999999986</v>
      </c>
    </row>
    <row r="85" spans="1:13" hidden="1" x14ac:dyDescent="0.25">
      <c r="A85" s="7">
        <v>0.41666666666666663</v>
      </c>
      <c r="B85">
        <v>140</v>
      </c>
      <c r="C85" t="str">
        <f>VLOOKUP(Appointments[[#This Row],[Dept ID]],Dept_Lookup[],2,FALSE)</f>
        <v>Physical Therapy</v>
      </c>
      <c r="D85" t="s">
        <v>17</v>
      </c>
      <c r="E85" t="str">
        <f>VLOOKUP(Appointments[[#This Row],[Physician ID]],Physician_Lookup[],2,FALSE)</f>
        <v>Dr. Ellis, Valentine</v>
      </c>
      <c r="F85" t="s">
        <v>117</v>
      </c>
      <c r="G85" t="str">
        <f>VLOOKUP(Appointments[[#This Row],[Patient ID]],Patient_Lookup[],2,FALSE)</f>
        <v>Oquendo, Kimberly</v>
      </c>
      <c r="H85" s="7">
        <v>0.41041666666666665</v>
      </c>
      <c r="I85" s="7">
        <v>0.41666666666666663</v>
      </c>
      <c r="J85" s="7">
        <v>0.43611111111111106</v>
      </c>
      <c r="K85" s="14">
        <f>IF(Appointments[[#This Row],[Exam Start]]&gt;Appointments[[#This Row],[Appt Time]],1,0)</f>
        <v>0</v>
      </c>
      <c r="L85" s="14">
        <f>(Appointments[[#This Row],[Exam Start]]-Appointments[[#This Row],[Appt Time]])*24*60</f>
        <v>0</v>
      </c>
      <c r="M85" s="14">
        <f>(Appointments[[#This Row],[Exam End]]-Appointments[[#This Row],[Exam Start]])*24*60</f>
        <v>27.999999999999979</v>
      </c>
    </row>
    <row r="86" spans="1:13" hidden="1" x14ac:dyDescent="0.25">
      <c r="A86" s="7">
        <v>0.41666666666666663</v>
      </c>
      <c r="B86">
        <v>420</v>
      </c>
      <c r="C86" t="str">
        <f>VLOOKUP(Appointments[[#This Row],[Dept ID]],Dept_Lookup[],2,FALSE)</f>
        <v>Orthopedics</v>
      </c>
      <c r="D86" t="s">
        <v>43</v>
      </c>
      <c r="E86" t="str">
        <f>VLOOKUP(Appointments[[#This Row],[Physician ID]],Physician_Lookup[],2,FALSE)</f>
        <v>Dr. Perez, Roopa</v>
      </c>
      <c r="F86" t="s">
        <v>118</v>
      </c>
      <c r="G86" t="str">
        <f>VLOOKUP(Appointments[[#This Row],[Patient ID]],Patient_Lookup[],2,FALSE)</f>
        <v>Riley, Tessie</v>
      </c>
      <c r="H86" s="7">
        <v>0.41527777777777775</v>
      </c>
      <c r="I86" s="7">
        <v>0.41666666666666663</v>
      </c>
      <c r="J86" s="7">
        <v>0.43819444444444439</v>
      </c>
      <c r="K86" s="14">
        <f>IF(Appointments[[#This Row],[Exam Start]]&gt;Appointments[[#This Row],[Appt Time]],1,0)</f>
        <v>0</v>
      </c>
      <c r="L86" s="14">
        <f>(Appointments[[#This Row],[Exam Start]]-Appointments[[#This Row],[Appt Time]])*24*60</f>
        <v>0</v>
      </c>
      <c r="M86" s="14">
        <f>(Appointments[[#This Row],[Exam End]]-Appointments[[#This Row],[Exam Start]])*24*60</f>
        <v>30.999999999999972</v>
      </c>
    </row>
    <row r="87" spans="1:13" hidden="1" x14ac:dyDescent="0.25">
      <c r="A87" s="7">
        <v>0.42708333333333326</v>
      </c>
      <c r="B87">
        <v>310</v>
      </c>
      <c r="C87" t="str">
        <f>VLOOKUP(Appointments[[#This Row],[Dept ID]],Dept_Lookup[],2,FALSE)</f>
        <v>Family Medicine</v>
      </c>
      <c r="D87" t="s">
        <v>57</v>
      </c>
      <c r="E87" t="str">
        <f>VLOOKUP(Appointments[[#This Row],[Physician ID]],Physician_Lookup[],2,FALSE)</f>
        <v>Dr. Mohr, Cynthia</v>
      </c>
      <c r="F87" t="s">
        <v>119</v>
      </c>
      <c r="G87" t="str">
        <f>VLOOKUP(Appointments[[#This Row],[Patient ID]],Patient_Lookup[],2,FALSE)</f>
        <v>Demasi, Jeannette</v>
      </c>
      <c r="H87" s="7">
        <v>0.42499999999999993</v>
      </c>
      <c r="I87" s="7">
        <v>0.42708333333333326</v>
      </c>
      <c r="J87" s="7">
        <v>0.44305555555555548</v>
      </c>
      <c r="K87" s="14">
        <f>IF(Appointments[[#This Row],[Exam Start]]&gt;Appointments[[#This Row],[Appt Time]],1,0)</f>
        <v>0</v>
      </c>
      <c r="L87" s="14">
        <f>(Appointments[[#This Row],[Exam Start]]-Appointments[[#This Row],[Appt Time]])*24*60</f>
        <v>0</v>
      </c>
      <c r="M87" s="14">
        <f>(Appointments[[#This Row],[Exam End]]-Appointments[[#This Row],[Exam Start]])*24*60</f>
        <v>23</v>
      </c>
    </row>
    <row r="88" spans="1:13" hidden="1" x14ac:dyDescent="0.25">
      <c r="A88" s="7">
        <v>0.42708333333333326</v>
      </c>
      <c r="B88">
        <v>310</v>
      </c>
      <c r="C88" t="str">
        <f>VLOOKUP(Appointments[[#This Row],[Dept ID]],Dept_Lookup[],2,FALSE)</f>
        <v>Family Medicine</v>
      </c>
      <c r="D88" t="s">
        <v>35</v>
      </c>
      <c r="E88" t="str">
        <f>VLOOKUP(Appointments[[#This Row],[Physician ID]],Physician_Lookup[],2,FALSE)</f>
        <v>Dr. Carrasco, Mary</v>
      </c>
      <c r="F88" t="s">
        <v>120</v>
      </c>
      <c r="G88" t="str">
        <f>VLOOKUP(Appointments[[#This Row],[Patient ID]],Patient_Lookup[],2,FALSE)</f>
        <v>Phillips, Edward</v>
      </c>
      <c r="H88" s="7">
        <v>0.42291666666666661</v>
      </c>
      <c r="I88" s="7">
        <v>0.42847222222222214</v>
      </c>
      <c r="J88" s="7">
        <v>0.4590277777777777</v>
      </c>
      <c r="K88" s="14">
        <f>IF(Appointments[[#This Row],[Exam Start]]&gt;Appointments[[#This Row],[Appt Time]],1,0)</f>
        <v>1</v>
      </c>
      <c r="L88" s="14">
        <f>(Appointments[[#This Row],[Exam Start]]-Appointments[[#This Row],[Appt Time]])*24*60</f>
        <v>1.9999999999999929</v>
      </c>
      <c r="M88" s="14">
        <f>(Appointments[[#This Row],[Exam End]]-Appointments[[#This Row],[Exam Start]])*24*60</f>
        <v>44</v>
      </c>
    </row>
    <row r="89" spans="1:13" hidden="1" x14ac:dyDescent="0.25">
      <c r="A89" s="7">
        <v>0.42708333333333326</v>
      </c>
      <c r="B89">
        <v>600</v>
      </c>
      <c r="C89" t="str">
        <f>VLOOKUP(Appointments[[#This Row],[Dept ID]],Dept_Lookup[],2,FALSE)</f>
        <v>Pediatrics</v>
      </c>
      <c r="D89" t="s">
        <v>33</v>
      </c>
      <c r="E89" t="str">
        <f>VLOOKUP(Appointments[[#This Row],[Physician ID]],Physician_Lookup[],2,FALSE)</f>
        <v>Dr. Hall, Irena</v>
      </c>
      <c r="F89" t="s">
        <v>121</v>
      </c>
      <c r="G89" t="str">
        <f>VLOOKUP(Appointments[[#This Row],[Patient ID]],Patient_Lookup[],2,FALSE)</f>
        <v>Hamilton, Nancy</v>
      </c>
      <c r="H89" s="7">
        <v>0.42638888888888882</v>
      </c>
      <c r="I89" s="7">
        <v>0.42708333333333326</v>
      </c>
      <c r="J89" s="7">
        <v>0.46041666666666659</v>
      </c>
      <c r="K89" s="14">
        <f>IF(Appointments[[#This Row],[Exam Start]]&gt;Appointments[[#This Row],[Appt Time]],1,0)</f>
        <v>0</v>
      </c>
      <c r="L89" s="14">
        <f>(Appointments[[#This Row],[Exam Start]]-Appointments[[#This Row],[Appt Time]])*24*60</f>
        <v>0</v>
      </c>
      <c r="M89" s="14">
        <f>(Appointments[[#This Row],[Exam End]]-Appointments[[#This Row],[Exam Start]])*24*60</f>
        <v>47.999999999999986</v>
      </c>
    </row>
    <row r="90" spans="1:13" hidden="1" x14ac:dyDescent="0.25">
      <c r="A90" s="7">
        <v>0.42708333333333326</v>
      </c>
      <c r="B90">
        <v>600</v>
      </c>
      <c r="C90" t="str">
        <f>VLOOKUP(Appointments[[#This Row],[Dept ID]],Dept_Lookup[],2,FALSE)</f>
        <v>Pediatrics</v>
      </c>
      <c r="D90" t="s">
        <v>47</v>
      </c>
      <c r="E90" t="str">
        <f>VLOOKUP(Appointments[[#This Row],[Physician ID]],Physician_Lookup[],2,FALSE)</f>
        <v>Dr. Kaiser, Raymond</v>
      </c>
      <c r="F90" t="s">
        <v>122</v>
      </c>
      <c r="G90" t="str">
        <f>VLOOKUP(Appointments[[#This Row],[Patient ID]],Patient_Lookup[],2,FALSE)</f>
        <v>Smith, Lindsey</v>
      </c>
      <c r="H90" s="7">
        <v>0.42708333333333326</v>
      </c>
      <c r="I90" s="7">
        <v>0.42708333333333326</v>
      </c>
      <c r="J90" s="7">
        <v>0.44652777777777769</v>
      </c>
      <c r="K90" s="14">
        <f>IF(Appointments[[#This Row],[Exam Start]]&gt;Appointments[[#This Row],[Appt Time]],1,0)</f>
        <v>0</v>
      </c>
      <c r="L90" s="14">
        <f>(Appointments[[#This Row],[Exam Start]]-Appointments[[#This Row],[Appt Time]])*24*60</f>
        <v>0</v>
      </c>
      <c r="M90" s="14">
        <f>(Appointments[[#This Row],[Exam End]]-Appointments[[#This Row],[Exam Start]])*24*60</f>
        <v>27.999999999999979</v>
      </c>
    </row>
    <row r="91" spans="1:13" hidden="1" x14ac:dyDescent="0.25">
      <c r="A91" s="7">
        <v>0.42708333333333326</v>
      </c>
      <c r="B91">
        <v>310</v>
      </c>
      <c r="C91" t="str">
        <f>VLOOKUP(Appointments[[#This Row],[Dept ID]],Dept_Lookup[],2,FALSE)</f>
        <v>Family Medicine</v>
      </c>
      <c r="D91" t="s">
        <v>27</v>
      </c>
      <c r="E91" t="str">
        <f>VLOOKUP(Appointments[[#This Row],[Physician ID]],Physician_Lookup[],2,FALSE)</f>
        <v>Dr. Sanchez, Javier</v>
      </c>
      <c r="F91" t="s">
        <v>123</v>
      </c>
      <c r="G91" t="str">
        <f>VLOOKUP(Appointments[[#This Row],[Patient ID]],Patient_Lookup[],2,FALSE)</f>
        <v>Lopez, Edward</v>
      </c>
      <c r="H91" s="7">
        <v>0.42569444444444438</v>
      </c>
      <c r="I91" s="7">
        <v>0.42847222222222214</v>
      </c>
      <c r="J91" s="7">
        <v>0.44513888888888881</v>
      </c>
      <c r="K91" s="14">
        <f>IF(Appointments[[#This Row],[Exam Start]]&gt;Appointments[[#This Row],[Appt Time]],1,0)</f>
        <v>1</v>
      </c>
      <c r="L91" s="14">
        <f>(Appointments[[#This Row],[Exam Start]]-Appointments[[#This Row],[Appt Time]])*24*60</f>
        <v>1.9999999999999929</v>
      </c>
      <c r="M91" s="14">
        <f>(Appointments[[#This Row],[Exam End]]-Appointments[[#This Row],[Exam Start]])*24*60</f>
        <v>23.999999999999993</v>
      </c>
    </row>
    <row r="92" spans="1:13" hidden="1" x14ac:dyDescent="0.25">
      <c r="A92" s="7">
        <v>0.42708333333333326</v>
      </c>
      <c r="B92">
        <v>420</v>
      </c>
      <c r="C92" t="str">
        <f>VLOOKUP(Appointments[[#This Row],[Dept ID]],Dept_Lookup[],2,FALSE)</f>
        <v>Orthopedics</v>
      </c>
      <c r="D92" t="s">
        <v>41</v>
      </c>
      <c r="E92" t="str">
        <f>VLOOKUP(Appointments[[#This Row],[Physician ID]],Physician_Lookup[],2,FALSE)</f>
        <v>Dr. Chapman, Michelle</v>
      </c>
      <c r="F92" t="s">
        <v>124</v>
      </c>
      <c r="G92" t="str">
        <f>VLOOKUP(Appointments[[#This Row],[Patient ID]],Patient_Lookup[],2,FALSE)</f>
        <v>Lovelady, Elizabeth</v>
      </c>
      <c r="H92" s="7">
        <v>0.42152777777777772</v>
      </c>
      <c r="I92" s="7">
        <v>0.42708333333333326</v>
      </c>
      <c r="J92" s="7">
        <v>0.45694444444444438</v>
      </c>
      <c r="K92" s="14">
        <f>IF(Appointments[[#This Row],[Exam Start]]&gt;Appointments[[#This Row],[Appt Time]],1,0)</f>
        <v>0</v>
      </c>
      <c r="L92" s="14">
        <f>(Appointments[[#This Row],[Exam Start]]-Appointments[[#This Row],[Appt Time]])*24*60</f>
        <v>0</v>
      </c>
      <c r="M92" s="14">
        <f>(Appointments[[#This Row],[Exam End]]-Appointments[[#This Row],[Exam Start]])*24*60</f>
        <v>43.000000000000007</v>
      </c>
    </row>
    <row r="93" spans="1:13" hidden="1" x14ac:dyDescent="0.25">
      <c r="A93" s="7">
        <v>0.42708333333333331</v>
      </c>
      <c r="B93">
        <v>420</v>
      </c>
      <c r="C93" t="str">
        <f>VLOOKUP(Appointments[[#This Row],[Dept ID]],Dept_Lookup[],2,FALSE)</f>
        <v>Orthopedics</v>
      </c>
      <c r="D93" t="s">
        <v>53</v>
      </c>
      <c r="E93" t="str">
        <f>VLOOKUP(Appointments[[#This Row],[Physician ID]],Physician_Lookup[],2,FALSE)</f>
        <v>Dr. Wilson, Debbie</v>
      </c>
      <c r="F93" t="s">
        <v>125</v>
      </c>
      <c r="G93" t="str">
        <f>VLOOKUP(Appointments[[#This Row],[Patient ID]],Patient_Lookup[],2,FALSE)</f>
        <v>Holt, Earl</v>
      </c>
      <c r="H93" s="7">
        <v>0.42499999999999999</v>
      </c>
      <c r="I93" s="7">
        <v>0.43055555555555552</v>
      </c>
      <c r="J93" s="7">
        <v>0.45902777777777776</v>
      </c>
      <c r="K93" s="14">
        <f>IF(Appointments[[#This Row],[Exam Start]]&gt;Appointments[[#This Row],[Appt Time]],1,0)</f>
        <v>1</v>
      </c>
      <c r="L93" s="14">
        <f>(Appointments[[#This Row],[Exam Start]]-Appointments[[#This Row],[Appt Time]])*24*60</f>
        <v>4.9999999999999822</v>
      </c>
      <c r="M93" s="14">
        <f>(Appointments[[#This Row],[Exam End]]-Appointments[[#This Row],[Exam Start]])*24*60</f>
        <v>41.000000000000014</v>
      </c>
    </row>
    <row r="94" spans="1:13" hidden="1" x14ac:dyDescent="0.25">
      <c r="A94" s="7">
        <v>0.42708333333333331</v>
      </c>
      <c r="B94">
        <v>810</v>
      </c>
      <c r="C94" t="str">
        <f>VLOOKUP(Appointments[[#This Row],[Dept ID]],Dept_Lookup[],2,FALSE)</f>
        <v>Internal Medicine</v>
      </c>
      <c r="D94" t="s">
        <v>31</v>
      </c>
      <c r="E94" t="str">
        <f>VLOOKUP(Appointments[[#This Row],[Physician ID]],Physician_Lookup[],2,FALSE)</f>
        <v>Dr. Bell, David</v>
      </c>
      <c r="F94" t="s">
        <v>126</v>
      </c>
      <c r="G94" t="str">
        <f>VLOOKUP(Appointments[[#This Row],[Patient ID]],Patient_Lookup[],2,FALSE)</f>
        <v>Davis, James</v>
      </c>
      <c r="H94" s="7">
        <v>0.42499999999999999</v>
      </c>
      <c r="I94" s="7">
        <v>0.42708333333333331</v>
      </c>
      <c r="J94" s="7">
        <v>0.44236111111111109</v>
      </c>
      <c r="K94" s="14">
        <f>IF(Appointments[[#This Row],[Exam Start]]&gt;Appointments[[#This Row],[Appt Time]],1,0)</f>
        <v>0</v>
      </c>
      <c r="L94" s="14">
        <f>(Appointments[[#This Row],[Exam Start]]-Appointments[[#This Row],[Appt Time]])*24*60</f>
        <v>0</v>
      </c>
      <c r="M94" s="14">
        <f>(Appointments[[#This Row],[Exam End]]-Appointments[[#This Row],[Exam Start]])*24*60</f>
        <v>22</v>
      </c>
    </row>
    <row r="95" spans="1:13" hidden="1" x14ac:dyDescent="0.25">
      <c r="A95" s="7">
        <v>0.42708333333333331</v>
      </c>
      <c r="B95">
        <v>140</v>
      </c>
      <c r="C95" t="str">
        <f>VLOOKUP(Appointments[[#This Row],[Dept ID]],Dept_Lookup[],2,FALSE)</f>
        <v>Physical Therapy</v>
      </c>
      <c r="D95" t="s">
        <v>37</v>
      </c>
      <c r="E95" t="str">
        <f>VLOOKUP(Appointments[[#This Row],[Physician ID]],Physician_Lookup[],2,FALSE)</f>
        <v>Dr. Bethel, Christopher</v>
      </c>
      <c r="F95" t="s">
        <v>127</v>
      </c>
      <c r="G95" t="str">
        <f>VLOOKUP(Appointments[[#This Row],[Patient ID]],Patient_Lookup[],2,FALSE)</f>
        <v>Gatling, Clyde</v>
      </c>
      <c r="H95" s="7">
        <v>0.4236111111111111</v>
      </c>
      <c r="I95" s="7">
        <v>0.4291666666666667</v>
      </c>
      <c r="J95" s="7">
        <v>0.4513888888888889</v>
      </c>
      <c r="K95" s="14">
        <f>IF(Appointments[[#This Row],[Exam Start]]&gt;Appointments[[#This Row],[Appt Time]],1,0)</f>
        <v>1</v>
      </c>
      <c r="L95" s="14">
        <f>(Appointments[[#This Row],[Exam Start]]-Appointments[[#This Row],[Appt Time]])*24*60</f>
        <v>3.0000000000000693</v>
      </c>
      <c r="M95" s="14">
        <f>(Appointments[[#This Row],[Exam End]]-Appointments[[#This Row],[Exam Start]])*24*60</f>
        <v>31.999999999999964</v>
      </c>
    </row>
    <row r="96" spans="1:13" hidden="1" x14ac:dyDescent="0.25">
      <c r="A96" s="7">
        <v>0.42708333333333331</v>
      </c>
      <c r="B96">
        <v>420</v>
      </c>
      <c r="C96" t="str">
        <f>VLOOKUP(Appointments[[#This Row],[Dept ID]],Dept_Lookup[],2,FALSE)</f>
        <v>Orthopedics</v>
      </c>
      <c r="D96" t="s">
        <v>45</v>
      </c>
      <c r="E96" t="str">
        <f>VLOOKUP(Appointments[[#This Row],[Physician ID]],Physician_Lookup[],2,FALSE)</f>
        <v>Dr. Hinton, Mark</v>
      </c>
      <c r="F96" t="s">
        <v>128</v>
      </c>
      <c r="G96" t="str">
        <f>VLOOKUP(Appointments[[#This Row],[Patient ID]],Patient_Lookup[],2,FALSE)</f>
        <v>White, James</v>
      </c>
      <c r="H96" s="7">
        <v>0.42291666666666666</v>
      </c>
      <c r="I96" s="7">
        <v>0.42708333333333331</v>
      </c>
      <c r="J96" s="7">
        <v>0.43680555555555556</v>
      </c>
      <c r="K96" s="14">
        <f>IF(Appointments[[#This Row],[Exam Start]]&gt;Appointments[[#This Row],[Appt Time]],1,0)</f>
        <v>0</v>
      </c>
      <c r="L96" s="14">
        <f>(Appointments[[#This Row],[Exam Start]]-Appointments[[#This Row],[Appt Time]])*24*60</f>
        <v>0</v>
      </c>
      <c r="M96" s="14">
        <f>(Appointments[[#This Row],[Exam End]]-Appointments[[#This Row],[Exam Start]])*24*60</f>
        <v>14.00000000000003</v>
      </c>
    </row>
    <row r="97" spans="1:13" hidden="1" x14ac:dyDescent="0.25">
      <c r="A97" s="7">
        <v>0.43749999999999989</v>
      </c>
      <c r="B97">
        <v>310</v>
      </c>
      <c r="C97" t="str">
        <f>VLOOKUP(Appointments[[#This Row],[Dept ID]],Dept_Lookup[],2,FALSE)</f>
        <v>Family Medicine</v>
      </c>
      <c r="D97" t="s">
        <v>21</v>
      </c>
      <c r="E97" t="str">
        <f>VLOOKUP(Appointments[[#This Row],[Physician ID]],Physician_Lookup[],2,FALSE)</f>
        <v>Dr. Humphrey, Jerry</v>
      </c>
      <c r="F97" t="s">
        <v>129</v>
      </c>
      <c r="G97" t="str">
        <f>VLOOKUP(Appointments[[#This Row],[Patient ID]],Patient_Lookup[],2,FALSE)</f>
        <v>Peters, Carroll</v>
      </c>
      <c r="H97" s="7">
        <v>0.43402777777777768</v>
      </c>
      <c r="I97" s="7">
        <v>0.43749999999999989</v>
      </c>
      <c r="J97" s="7">
        <v>0.45347222222222211</v>
      </c>
      <c r="K97" s="14">
        <f>IF(Appointments[[#This Row],[Exam Start]]&gt;Appointments[[#This Row],[Appt Time]],1,0)</f>
        <v>0</v>
      </c>
      <c r="L97" s="14">
        <f>(Appointments[[#This Row],[Exam Start]]-Appointments[[#This Row],[Appt Time]])*24*60</f>
        <v>0</v>
      </c>
      <c r="M97" s="14">
        <f>(Appointments[[#This Row],[Exam End]]-Appointments[[#This Row],[Exam Start]])*24*60</f>
        <v>23</v>
      </c>
    </row>
    <row r="98" spans="1:13" hidden="1" x14ac:dyDescent="0.25">
      <c r="A98" s="7">
        <v>0.43749999999999989</v>
      </c>
      <c r="B98">
        <v>600</v>
      </c>
      <c r="C98" t="str">
        <f>VLOOKUP(Appointments[[#This Row],[Dept ID]],Dept_Lookup[],2,FALSE)</f>
        <v>Pediatrics</v>
      </c>
      <c r="D98" t="s">
        <v>23</v>
      </c>
      <c r="E98" t="str">
        <f>VLOOKUP(Appointments[[#This Row],[Physician ID]],Physician_Lookup[],2,FALSE)</f>
        <v>Dr. Pepper, Nilam</v>
      </c>
      <c r="F98" t="s">
        <v>130</v>
      </c>
      <c r="G98" t="str">
        <f>VLOOKUP(Appointments[[#This Row],[Patient ID]],Patient_Lookup[],2,FALSE)</f>
        <v>Medeiros, Cecelia</v>
      </c>
      <c r="H98" s="7">
        <v>0.43402777777777768</v>
      </c>
      <c r="I98" s="7">
        <v>0.43888888888888877</v>
      </c>
      <c r="J98" s="7">
        <v>0.4583333333333332</v>
      </c>
      <c r="K98" s="14">
        <f>IF(Appointments[[#This Row],[Exam Start]]&gt;Appointments[[#This Row],[Appt Time]],1,0)</f>
        <v>1</v>
      </c>
      <c r="L98" s="14">
        <f>(Appointments[[#This Row],[Exam Start]]-Appointments[[#This Row],[Appt Time]])*24*60</f>
        <v>1.9999999999999929</v>
      </c>
      <c r="M98" s="14">
        <f>(Appointments[[#This Row],[Exam End]]-Appointments[[#This Row],[Exam Start]])*24*60</f>
        <v>27.999999999999979</v>
      </c>
    </row>
    <row r="99" spans="1:13" x14ac:dyDescent="0.25">
      <c r="A99" s="7">
        <v>0.43749999999999989</v>
      </c>
      <c r="B99">
        <v>810</v>
      </c>
      <c r="C99" t="str">
        <f>VLOOKUP(Appointments[[#This Row],[Dept ID]],Dept_Lookup[],2,FALSE)</f>
        <v>Internal Medicine</v>
      </c>
      <c r="D99" t="s">
        <v>39</v>
      </c>
      <c r="E99" t="str">
        <f>VLOOKUP(Appointments[[#This Row],[Physician ID]],Physician_Lookup[],2,FALSE)</f>
        <v>Dr. Leiva, Jacob</v>
      </c>
      <c r="F99" t="s">
        <v>131</v>
      </c>
      <c r="G99" t="str">
        <f>VLOOKUP(Appointments[[#This Row],[Patient ID]],Patient_Lookup[],2,FALSE)</f>
        <v>Harrison, Bill</v>
      </c>
      <c r="H99" s="7">
        <v>0.43402777777777768</v>
      </c>
      <c r="I99" s="7">
        <v>0.44305555555555542</v>
      </c>
      <c r="J99" s="7">
        <v>0.48749999999999988</v>
      </c>
      <c r="K99" s="14">
        <f>IF(Appointments[[#This Row],[Exam Start]]&gt;Appointments[[#This Row],[Appt Time]],1,0)</f>
        <v>1</v>
      </c>
      <c r="L99" s="14">
        <f>(Appointments[[#This Row],[Exam Start]]-Appointments[[#This Row],[Appt Time]])*24*60</f>
        <v>7.9999999999999716</v>
      </c>
      <c r="M99" s="14">
        <f>(Appointments[[#This Row],[Exam End]]-Appointments[[#This Row],[Exam Start]])*24*60</f>
        <v>64.000000000000014</v>
      </c>
    </row>
    <row r="100" spans="1:13" hidden="1" x14ac:dyDescent="0.25">
      <c r="A100" s="7">
        <v>0.43749999999999989</v>
      </c>
      <c r="B100">
        <v>600</v>
      </c>
      <c r="C100" t="str">
        <f>VLOOKUP(Appointments[[#This Row],[Dept ID]],Dept_Lookup[],2,FALSE)</f>
        <v>Pediatrics</v>
      </c>
      <c r="D100" t="s">
        <v>51</v>
      </c>
      <c r="E100" t="str">
        <f>VLOOKUP(Appointments[[#This Row],[Physician ID]],Physician_Lookup[],2,FALSE)</f>
        <v>Dr. Kessler, Tatiana</v>
      </c>
      <c r="F100" t="s">
        <v>132</v>
      </c>
      <c r="G100" t="str">
        <f>VLOOKUP(Appointments[[#This Row],[Patient ID]],Patient_Lookup[],2,FALSE)</f>
        <v>Johnson, Jason</v>
      </c>
      <c r="H100" s="7">
        <v>0.43541666666666656</v>
      </c>
      <c r="I100" s="7">
        <v>0.43749999999999989</v>
      </c>
      <c r="J100" s="7">
        <v>0.46666666666666656</v>
      </c>
      <c r="K100" s="14">
        <f>IF(Appointments[[#This Row],[Exam Start]]&gt;Appointments[[#This Row],[Appt Time]],1,0)</f>
        <v>0</v>
      </c>
      <c r="L100" s="14">
        <f>(Appointments[[#This Row],[Exam Start]]-Appointments[[#This Row],[Appt Time]])*24*60</f>
        <v>0</v>
      </c>
      <c r="M100" s="14">
        <f>(Appointments[[#This Row],[Exam End]]-Appointments[[#This Row],[Exam Start]])*24*60</f>
        <v>42.000000000000014</v>
      </c>
    </row>
    <row r="101" spans="1:13" hidden="1" x14ac:dyDescent="0.25">
      <c r="A101" s="7">
        <v>0.43749999999999994</v>
      </c>
      <c r="B101">
        <v>810</v>
      </c>
      <c r="C101" t="str">
        <f>VLOOKUP(Appointments[[#This Row],[Dept ID]],Dept_Lookup[],2,FALSE)</f>
        <v>Internal Medicine</v>
      </c>
      <c r="D101" t="s">
        <v>25</v>
      </c>
      <c r="E101" t="str">
        <f>VLOOKUP(Appointments[[#This Row],[Physician ID]],Physician_Lookup[],2,FALSE)</f>
        <v>Dr. Walton, Lena</v>
      </c>
      <c r="F101" t="s">
        <v>133</v>
      </c>
      <c r="G101" t="str">
        <f>VLOOKUP(Appointments[[#This Row],[Patient ID]],Patient_Lookup[],2,FALSE)</f>
        <v>Benton, Sammy</v>
      </c>
      <c r="H101" s="7">
        <v>0.43611111111111106</v>
      </c>
      <c r="I101" s="7">
        <v>0.43749999999999994</v>
      </c>
      <c r="J101" s="7">
        <v>0.46527777777777773</v>
      </c>
      <c r="K101" s="14">
        <f>IF(Appointments[[#This Row],[Exam Start]]&gt;Appointments[[#This Row],[Appt Time]],1,0)</f>
        <v>0</v>
      </c>
      <c r="L101" s="14">
        <f>(Appointments[[#This Row],[Exam Start]]-Appointments[[#This Row],[Appt Time]])*24*60</f>
        <v>0</v>
      </c>
      <c r="M101" s="14">
        <f>(Appointments[[#This Row],[Exam End]]-Appointments[[#This Row],[Exam Start]])*24*60</f>
        <v>40.000000000000014</v>
      </c>
    </row>
    <row r="102" spans="1:13" hidden="1" x14ac:dyDescent="0.25">
      <c r="A102" s="7">
        <v>0.43749999999999994</v>
      </c>
      <c r="B102">
        <v>810</v>
      </c>
      <c r="C102" t="str">
        <f>VLOOKUP(Appointments[[#This Row],[Dept ID]],Dept_Lookup[],2,FALSE)</f>
        <v>Internal Medicine</v>
      </c>
      <c r="D102" t="s">
        <v>49</v>
      </c>
      <c r="E102" t="str">
        <f>VLOOKUP(Appointments[[#This Row],[Physician ID]],Physician_Lookup[],2,FALSE)</f>
        <v>Dr. Moore, Jeremy</v>
      </c>
      <c r="F102" t="s">
        <v>134</v>
      </c>
      <c r="G102" t="str">
        <f>VLOOKUP(Appointments[[#This Row],[Patient ID]],Patient_Lookup[],2,FALSE)</f>
        <v>Mcdonough, James</v>
      </c>
      <c r="H102" s="7">
        <v>0.4368055555555555</v>
      </c>
      <c r="I102" s="7">
        <v>0.44791666666666663</v>
      </c>
      <c r="J102" s="7">
        <v>0.46458333333333329</v>
      </c>
      <c r="K102" s="14">
        <f>IF(Appointments[[#This Row],[Exam Start]]&gt;Appointments[[#This Row],[Appt Time]],1,0)</f>
        <v>1</v>
      </c>
      <c r="L102" s="14">
        <f>(Appointments[[#This Row],[Exam Start]]-Appointments[[#This Row],[Appt Time]])*24*60</f>
        <v>15.000000000000027</v>
      </c>
      <c r="M102" s="14">
        <f>(Appointments[[#This Row],[Exam End]]-Appointments[[#This Row],[Exam Start]])*24*60</f>
        <v>23.999999999999993</v>
      </c>
    </row>
    <row r="103" spans="1:13" hidden="1" x14ac:dyDescent="0.25">
      <c r="A103" s="7">
        <v>0.43749999999999994</v>
      </c>
      <c r="B103">
        <v>140</v>
      </c>
      <c r="C103" t="str">
        <f>VLOOKUP(Appointments[[#This Row],[Dept ID]],Dept_Lookup[],2,FALSE)</f>
        <v>Physical Therapy</v>
      </c>
      <c r="D103" t="s">
        <v>17</v>
      </c>
      <c r="E103" t="str">
        <f>VLOOKUP(Appointments[[#This Row],[Physician ID]],Physician_Lookup[],2,FALSE)</f>
        <v>Dr. Ellis, Valentine</v>
      </c>
      <c r="F103" t="s">
        <v>135</v>
      </c>
      <c r="G103" t="str">
        <f>VLOOKUP(Appointments[[#This Row],[Patient ID]],Patient_Lookup[],2,FALSE)</f>
        <v>Linscott, Georgette</v>
      </c>
      <c r="H103" s="7">
        <v>0.43402777777777773</v>
      </c>
      <c r="I103" s="7">
        <v>0.43749999999999994</v>
      </c>
      <c r="J103" s="7">
        <v>0.46249999999999997</v>
      </c>
      <c r="K103" s="14">
        <f>IF(Appointments[[#This Row],[Exam Start]]&gt;Appointments[[#This Row],[Appt Time]],1,0)</f>
        <v>0</v>
      </c>
      <c r="L103" s="14">
        <f>(Appointments[[#This Row],[Exam Start]]-Appointments[[#This Row],[Appt Time]])*24*60</f>
        <v>0</v>
      </c>
      <c r="M103" s="14">
        <f>(Appointments[[#This Row],[Exam End]]-Appointments[[#This Row],[Exam Start]])*24*60</f>
        <v>36.000000000000028</v>
      </c>
    </row>
    <row r="104" spans="1:13" hidden="1" x14ac:dyDescent="0.25">
      <c r="A104" s="7">
        <v>0.4375</v>
      </c>
      <c r="B104">
        <v>140</v>
      </c>
      <c r="C104" t="str">
        <f>VLOOKUP(Appointments[[#This Row],[Dept ID]],Dept_Lookup[],2,FALSE)</f>
        <v>Physical Therapy</v>
      </c>
      <c r="D104" t="s">
        <v>29</v>
      </c>
      <c r="E104" t="str">
        <f>VLOOKUP(Appointments[[#This Row],[Physician ID]],Physician_Lookup[],2,FALSE)</f>
        <v>Dr. Kinser, Theresa</v>
      </c>
      <c r="F104" t="s">
        <v>136</v>
      </c>
      <c r="G104" t="str">
        <f>VLOOKUP(Appointments[[#This Row],[Patient ID]],Patient_Lookup[],2,FALSE)</f>
        <v>Mcdowell, Kathy</v>
      </c>
      <c r="H104" s="7">
        <v>0.43541666666666667</v>
      </c>
      <c r="I104" s="7">
        <v>0.4375</v>
      </c>
      <c r="J104" s="7">
        <v>0.46458333333333335</v>
      </c>
      <c r="K104" s="14">
        <f>IF(Appointments[[#This Row],[Exam Start]]&gt;Appointments[[#This Row],[Appt Time]],1,0)</f>
        <v>0</v>
      </c>
      <c r="L104" s="14">
        <f>(Appointments[[#This Row],[Exam Start]]-Appointments[[#This Row],[Appt Time]])*24*60</f>
        <v>0</v>
      </c>
      <c r="M104" s="14">
        <f>(Appointments[[#This Row],[Exam End]]-Appointments[[#This Row],[Exam Start]])*24*60</f>
        <v>39.000000000000021</v>
      </c>
    </row>
    <row r="105" spans="1:13" hidden="1" x14ac:dyDescent="0.25">
      <c r="A105" s="7">
        <v>0.4375</v>
      </c>
      <c r="B105">
        <v>810</v>
      </c>
      <c r="C105" t="str">
        <f>VLOOKUP(Appointments[[#This Row],[Dept ID]],Dept_Lookup[],2,FALSE)</f>
        <v>Internal Medicine</v>
      </c>
      <c r="D105" t="s">
        <v>19</v>
      </c>
      <c r="E105" t="str">
        <f>VLOOKUP(Appointments[[#This Row],[Physician ID]],Physician_Lookup[],2,FALSE)</f>
        <v>Dr. Pieper, John</v>
      </c>
      <c r="F105" t="s">
        <v>137</v>
      </c>
      <c r="G105" t="str">
        <f>VLOOKUP(Appointments[[#This Row],[Patient ID]],Patient_Lookup[],2,FALSE)</f>
        <v>Yang, Taylor</v>
      </c>
      <c r="H105" s="7">
        <v>0.43194444444444446</v>
      </c>
      <c r="I105" s="7">
        <v>0.4375</v>
      </c>
      <c r="J105" s="7">
        <v>0.46319444444444446</v>
      </c>
      <c r="K105" s="14">
        <f>IF(Appointments[[#This Row],[Exam Start]]&gt;Appointments[[#This Row],[Appt Time]],1,0)</f>
        <v>0</v>
      </c>
      <c r="L105" s="14">
        <f>(Appointments[[#This Row],[Exam Start]]-Appointments[[#This Row],[Appt Time]])*24*60</f>
        <v>0</v>
      </c>
      <c r="M105" s="14">
        <f>(Appointments[[#This Row],[Exam End]]-Appointments[[#This Row],[Exam Start]])*24*60</f>
        <v>37.000000000000028</v>
      </c>
    </row>
    <row r="106" spans="1:13" hidden="1" x14ac:dyDescent="0.25">
      <c r="A106" s="7">
        <v>0.44791666666666657</v>
      </c>
      <c r="B106">
        <v>600</v>
      </c>
      <c r="C106" t="str">
        <f>VLOOKUP(Appointments[[#This Row],[Dept ID]],Dept_Lookup[],2,FALSE)</f>
        <v>Pediatrics</v>
      </c>
      <c r="D106" t="s">
        <v>47</v>
      </c>
      <c r="E106" t="str">
        <f>VLOOKUP(Appointments[[#This Row],[Physician ID]],Physician_Lookup[],2,FALSE)</f>
        <v>Dr. Kaiser, Raymond</v>
      </c>
      <c r="F106" t="s">
        <v>138</v>
      </c>
      <c r="G106" t="str">
        <f>VLOOKUP(Appointments[[#This Row],[Patient ID]],Patient_Lookup[],2,FALSE)</f>
        <v>Stanley, Michael</v>
      </c>
      <c r="H106" s="7">
        <v>0.44513888888888881</v>
      </c>
      <c r="I106" s="7">
        <v>0.44791666666666657</v>
      </c>
      <c r="J106" s="7">
        <v>0.46180555555555547</v>
      </c>
      <c r="K106" s="14">
        <f>IF(Appointments[[#This Row],[Exam Start]]&gt;Appointments[[#This Row],[Appt Time]],1,0)</f>
        <v>0</v>
      </c>
      <c r="L106" s="14">
        <f>(Appointments[[#This Row],[Exam Start]]-Appointments[[#This Row],[Appt Time]])*24*60</f>
        <v>0</v>
      </c>
      <c r="M106" s="14">
        <f>(Appointments[[#This Row],[Exam End]]-Appointments[[#This Row],[Exam Start]])*24*60</f>
        <v>20.000000000000007</v>
      </c>
    </row>
    <row r="107" spans="1:13" hidden="1" x14ac:dyDescent="0.25">
      <c r="A107" s="7">
        <v>0.44791666666666657</v>
      </c>
      <c r="B107">
        <v>310</v>
      </c>
      <c r="C107" t="str">
        <f>VLOOKUP(Appointments[[#This Row],[Dept ID]],Dept_Lookup[],2,FALSE)</f>
        <v>Family Medicine</v>
      </c>
      <c r="D107" t="s">
        <v>27</v>
      </c>
      <c r="E107" t="str">
        <f>VLOOKUP(Appointments[[#This Row],[Physician ID]],Physician_Lookup[],2,FALSE)</f>
        <v>Dr. Sanchez, Javier</v>
      </c>
      <c r="F107" t="s">
        <v>139</v>
      </c>
      <c r="G107" t="str">
        <f>VLOOKUP(Appointments[[#This Row],[Patient ID]],Patient_Lookup[],2,FALSE)</f>
        <v>Champion, Gary</v>
      </c>
      <c r="H107" s="7">
        <v>0.45069444444444434</v>
      </c>
      <c r="I107" s="7">
        <v>0.45069444444444434</v>
      </c>
      <c r="J107" s="7">
        <v>0.46874999999999989</v>
      </c>
      <c r="K107" s="14">
        <f>IF(Appointments[[#This Row],[Exam Start]]&gt;Appointments[[#This Row],[Appt Time]],1,0)</f>
        <v>1</v>
      </c>
      <c r="L107" s="14">
        <f>(Appointments[[#This Row],[Exam Start]]-Appointments[[#This Row],[Appt Time]])*24*60</f>
        <v>3.9999999999999858</v>
      </c>
      <c r="M107" s="14">
        <f>(Appointments[[#This Row],[Exam End]]-Appointments[[#This Row],[Exam Start]])*24*60</f>
        <v>25.999999999999986</v>
      </c>
    </row>
    <row r="108" spans="1:13" hidden="1" x14ac:dyDescent="0.25">
      <c r="A108" s="7">
        <v>0.44791666666666657</v>
      </c>
      <c r="B108">
        <v>310</v>
      </c>
      <c r="C108" t="str">
        <f>VLOOKUP(Appointments[[#This Row],[Dept ID]],Dept_Lookup[],2,FALSE)</f>
        <v>Family Medicine</v>
      </c>
      <c r="D108" t="s">
        <v>57</v>
      </c>
      <c r="E108" t="str">
        <f>VLOOKUP(Appointments[[#This Row],[Physician ID]],Physician_Lookup[],2,FALSE)</f>
        <v>Dr. Mohr, Cynthia</v>
      </c>
      <c r="F108" t="s">
        <v>140</v>
      </c>
      <c r="G108" t="str">
        <f>VLOOKUP(Appointments[[#This Row],[Patient ID]],Patient_Lookup[],2,FALSE)</f>
        <v>Heckart, Melanie</v>
      </c>
      <c r="H108" s="7">
        <v>0.44583333333333325</v>
      </c>
      <c r="I108" s="7">
        <v>0.44791666666666657</v>
      </c>
      <c r="J108" s="7">
        <v>0.46319444444444435</v>
      </c>
      <c r="K108" s="14">
        <f>IF(Appointments[[#This Row],[Exam Start]]&gt;Appointments[[#This Row],[Appt Time]],1,0)</f>
        <v>0</v>
      </c>
      <c r="L108" s="14">
        <f>(Appointments[[#This Row],[Exam Start]]-Appointments[[#This Row],[Appt Time]])*24*60</f>
        <v>0</v>
      </c>
      <c r="M108" s="14">
        <f>(Appointments[[#This Row],[Exam End]]-Appointments[[#This Row],[Exam Start]])*24*60</f>
        <v>22</v>
      </c>
    </row>
    <row r="109" spans="1:13" hidden="1" x14ac:dyDescent="0.25">
      <c r="A109" s="7">
        <v>0.44791666666666663</v>
      </c>
      <c r="B109">
        <v>140</v>
      </c>
      <c r="C109" t="str">
        <f>VLOOKUP(Appointments[[#This Row],[Dept ID]],Dept_Lookup[],2,FALSE)</f>
        <v>Physical Therapy</v>
      </c>
      <c r="D109" t="s">
        <v>37</v>
      </c>
      <c r="E109" t="str">
        <f>VLOOKUP(Appointments[[#This Row],[Physician ID]],Physician_Lookup[],2,FALSE)</f>
        <v>Dr. Bethel, Christopher</v>
      </c>
      <c r="F109" t="s">
        <v>141</v>
      </c>
      <c r="G109" t="str">
        <f>VLOOKUP(Appointments[[#This Row],[Patient ID]],Patient_Lookup[],2,FALSE)</f>
        <v>Abbott, Thomas</v>
      </c>
      <c r="H109" s="7">
        <v>0.44652777777777775</v>
      </c>
      <c r="I109" s="7">
        <v>0.4513888888888889</v>
      </c>
      <c r="J109" s="7">
        <v>0.47430555555555554</v>
      </c>
      <c r="K109" s="14">
        <f>IF(Appointments[[#This Row],[Exam Start]]&gt;Appointments[[#This Row],[Appt Time]],1,0)</f>
        <v>1</v>
      </c>
      <c r="L109" s="14">
        <f>(Appointments[[#This Row],[Exam Start]]-Appointments[[#This Row],[Appt Time]])*24*60</f>
        <v>5.0000000000000622</v>
      </c>
      <c r="M109" s="14">
        <f>(Appointments[[#This Row],[Exam End]]-Appointments[[#This Row],[Exam Start]])*24*60</f>
        <v>32.999999999999964</v>
      </c>
    </row>
    <row r="110" spans="1:13" hidden="1" x14ac:dyDescent="0.25">
      <c r="A110" s="7">
        <v>0.44791666666666663</v>
      </c>
      <c r="B110">
        <v>140</v>
      </c>
      <c r="C110" t="str">
        <f>VLOOKUP(Appointments[[#This Row],[Dept ID]],Dept_Lookup[],2,FALSE)</f>
        <v>Physical Therapy</v>
      </c>
      <c r="D110" t="s">
        <v>55</v>
      </c>
      <c r="E110" t="str">
        <f>VLOOKUP(Appointments[[#This Row],[Physician ID]],Physician_Lookup[],2,FALSE)</f>
        <v>Dr. Quinn, Angela</v>
      </c>
      <c r="F110" t="s">
        <v>142</v>
      </c>
      <c r="G110" t="str">
        <f>VLOOKUP(Appointments[[#This Row],[Patient ID]],Patient_Lookup[],2,FALSE)</f>
        <v>Flores, Edna</v>
      </c>
      <c r="H110" s="7">
        <v>0.4458333333333333</v>
      </c>
      <c r="I110" s="7">
        <v>0.44791666666666663</v>
      </c>
      <c r="J110" s="7">
        <v>0.49166666666666664</v>
      </c>
      <c r="K110" s="14">
        <f>IF(Appointments[[#This Row],[Exam Start]]&gt;Appointments[[#This Row],[Appt Time]],1,0)</f>
        <v>0</v>
      </c>
      <c r="L110" s="14">
        <f>(Appointments[[#This Row],[Exam Start]]-Appointments[[#This Row],[Appt Time]])*24*60</f>
        <v>0</v>
      </c>
      <c r="M110" s="14">
        <f>(Appointments[[#This Row],[Exam End]]-Appointments[[#This Row],[Exam Start]])*24*60</f>
        <v>63.000000000000014</v>
      </c>
    </row>
    <row r="111" spans="1:13" hidden="1" x14ac:dyDescent="0.25">
      <c r="A111" s="7">
        <v>0.44791666666666663</v>
      </c>
      <c r="B111">
        <v>420</v>
      </c>
      <c r="C111" t="str">
        <f>VLOOKUP(Appointments[[#This Row],[Dept ID]],Dept_Lookup[],2,FALSE)</f>
        <v>Orthopedics</v>
      </c>
      <c r="D111" t="s">
        <v>43</v>
      </c>
      <c r="E111" t="str">
        <f>VLOOKUP(Appointments[[#This Row],[Physician ID]],Physician_Lookup[],2,FALSE)</f>
        <v>Dr. Perez, Roopa</v>
      </c>
      <c r="F111" t="s">
        <v>143</v>
      </c>
      <c r="G111" t="str">
        <f>VLOOKUP(Appointments[[#This Row],[Patient ID]],Patient_Lookup[],2,FALSE)</f>
        <v>Wood, Nicole</v>
      </c>
      <c r="H111" s="7">
        <v>0.44374999999999998</v>
      </c>
      <c r="I111" s="7">
        <v>0.44791666666666663</v>
      </c>
      <c r="J111" s="7">
        <v>0.4680555555555555</v>
      </c>
      <c r="K111" s="14">
        <f>IF(Appointments[[#This Row],[Exam Start]]&gt;Appointments[[#This Row],[Appt Time]],1,0)</f>
        <v>0</v>
      </c>
      <c r="L111" s="14">
        <f>(Appointments[[#This Row],[Exam Start]]-Appointments[[#This Row],[Appt Time]])*24*60</f>
        <v>0</v>
      </c>
      <c r="M111" s="14">
        <f>(Appointments[[#This Row],[Exam End]]-Appointments[[#This Row],[Exam Start]])*24*60</f>
        <v>28.999999999999979</v>
      </c>
    </row>
    <row r="112" spans="1:13" hidden="1" x14ac:dyDescent="0.25">
      <c r="A112" s="7">
        <v>0.44791666666666663</v>
      </c>
      <c r="B112">
        <v>420</v>
      </c>
      <c r="C112" t="str">
        <f>VLOOKUP(Appointments[[#This Row],[Dept ID]],Dept_Lookup[],2,FALSE)</f>
        <v>Orthopedics</v>
      </c>
      <c r="D112" t="s">
        <v>45</v>
      </c>
      <c r="E112" t="str">
        <f>VLOOKUP(Appointments[[#This Row],[Physician ID]],Physician_Lookup[],2,FALSE)</f>
        <v>Dr. Hinton, Mark</v>
      </c>
      <c r="F112" t="s">
        <v>144</v>
      </c>
      <c r="G112" t="str">
        <f>VLOOKUP(Appointments[[#This Row],[Patient ID]],Patient_Lookup[],2,FALSE)</f>
        <v>Tucker, Howard</v>
      </c>
      <c r="H112" s="7">
        <v>0.4458333333333333</v>
      </c>
      <c r="I112" s="7">
        <v>0.44791666666666663</v>
      </c>
      <c r="J112" s="7">
        <v>0.47499999999999998</v>
      </c>
      <c r="K112" s="14">
        <f>IF(Appointments[[#This Row],[Exam Start]]&gt;Appointments[[#This Row],[Appt Time]],1,0)</f>
        <v>0</v>
      </c>
      <c r="L112" s="14">
        <f>(Appointments[[#This Row],[Exam Start]]-Appointments[[#This Row],[Appt Time]])*24*60</f>
        <v>0</v>
      </c>
      <c r="M112" s="14">
        <f>(Appointments[[#This Row],[Exam End]]-Appointments[[#This Row],[Exam Start]])*24*60</f>
        <v>39.000000000000021</v>
      </c>
    </row>
    <row r="113" spans="1:13" hidden="1" x14ac:dyDescent="0.25">
      <c r="A113" s="7">
        <v>0.44791666666666663</v>
      </c>
      <c r="B113">
        <v>810</v>
      </c>
      <c r="C113" t="str">
        <f>VLOOKUP(Appointments[[#This Row],[Dept ID]],Dept_Lookup[],2,FALSE)</f>
        <v>Internal Medicine</v>
      </c>
      <c r="D113" t="s">
        <v>31</v>
      </c>
      <c r="E113" t="str">
        <f>VLOOKUP(Appointments[[#This Row],[Physician ID]],Physician_Lookup[],2,FALSE)</f>
        <v>Dr. Bell, David</v>
      </c>
      <c r="F113" t="s">
        <v>145</v>
      </c>
      <c r="G113" t="str">
        <f>VLOOKUP(Appointments[[#This Row],[Patient ID]],Patient_Lookup[],2,FALSE)</f>
        <v>Burgoyne, Madeline</v>
      </c>
      <c r="H113" s="7">
        <v>0.44166666666666665</v>
      </c>
      <c r="I113" s="7">
        <v>0.44791666666666663</v>
      </c>
      <c r="J113" s="7">
        <v>0.47986111111111107</v>
      </c>
      <c r="K113" s="14">
        <f>IF(Appointments[[#This Row],[Exam Start]]&gt;Appointments[[#This Row],[Appt Time]],1,0)</f>
        <v>0</v>
      </c>
      <c r="L113" s="14">
        <f>(Appointments[[#This Row],[Exam Start]]-Appointments[[#This Row],[Appt Time]])*24*60</f>
        <v>0</v>
      </c>
      <c r="M113" s="14">
        <f>(Appointments[[#This Row],[Exam End]]-Appointments[[#This Row],[Exam Start]])*24*60</f>
        <v>46</v>
      </c>
    </row>
    <row r="114" spans="1:13" hidden="1" x14ac:dyDescent="0.25">
      <c r="A114" s="7">
        <v>0.4583333333333332</v>
      </c>
      <c r="B114">
        <v>310</v>
      </c>
      <c r="C114" t="str">
        <f>VLOOKUP(Appointments[[#This Row],[Dept ID]],Dept_Lookup[],2,FALSE)</f>
        <v>Family Medicine</v>
      </c>
      <c r="D114" t="s">
        <v>21</v>
      </c>
      <c r="E114" t="str">
        <f>VLOOKUP(Appointments[[#This Row],[Physician ID]],Physician_Lookup[],2,FALSE)</f>
        <v>Dr. Humphrey, Jerry</v>
      </c>
      <c r="F114" t="s">
        <v>146</v>
      </c>
      <c r="G114" t="str">
        <f>VLOOKUP(Appointments[[#This Row],[Patient ID]],Patient_Lookup[],2,FALSE)</f>
        <v>Cline, Charlotte</v>
      </c>
      <c r="H114" s="7">
        <v>0.46249999999999986</v>
      </c>
      <c r="I114" s="7">
        <v>0.46249999999999986</v>
      </c>
      <c r="J114" s="7">
        <v>0.47638888888888875</v>
      </c>
      <c r="K114" s="14">
        <f>IF(Appointments[[#This Row],[Exam Start]]&gt;Appointments[[#This Row],[Appt Time]],1,0)</f>
        <v>1</v>
      </c>
      <c r="L114" s="14">
        <f>(Appointments[[#This Row],[Exam Start]]-Appointments[[#This Row],[Appt Time]])*24*60</f>
        <v>5.9999999999999787</v>
      </c>
      <c r="M114" s="14">
        <f>(Appointments[[#This Row],[Exam End]]-Appointments[[#This Row],[Exam Start]])*24*60</f>
        <v>20.000000000000007</v>
      </c>
    </row>
    <row r="115" spans="1:13" hidden="1" x14ac:dyDescent="0.25">
      <c r="A115" s="7">
        <v>0.4583333333333332</v>
      </c>
      <c r="B115">
        <v>600</v>
      </c>
      <c r="C115" t="str">
        <f>VLOOKUP(Appointments[[#This Row],[Dept ID]],Dept_Lookup[],2,FALSE)</f>
        <v>Pediatrics</v>
      </c>
      <c r="D115" t="s">
        <v>23</v>
      </c>
      <c r="E115" t="str">
        <f>VLOOKUP(Appointments[[#This Row],[Physician ID]],Physician_Lookup[],2,FALSE)</f>
        <v>Dr. Pepper, Nilam</v>
      </c>
      <c r="F115" t="s">
        <v>147</v>
      </c>
      <c r="G115" t="str">
        <f>VLOOKUP(Appointments[[#This Row],[Patient ID]],Patient_Lookup[],2,FALSE)</f>
        <v>Holland, Geneva</v>
      </c>
      <c r="H115" s="7">
        <v>0.45902777777777765</v>
      </c>
      <c r="I115" s="7">
        <v>0.45902777777777765</v>
      </c>
      <c r="J115" s="7">
        <v>0.47499999999999987</v>
      </c>
      <c r="K115" s="14">
        <f>IF(Appointments[[#This Row],[Exam Start]]&gt;Appointments[[#This Row],[Appt Time]],1,0)</f>
        <v>1</v>
      </c>
      <c r="L115" s="14">
        <f>(Appointments[[#This Row],[Exam Start]]-Appointments[[#This Row],[Appt Time]])*24*60</f>
        <v>0.99999999999999645</v>
      </c>
      <c r="M115" s="14">
        <f>(Appointments[[#This Row],[Exam End]]-Appointments[[#This Row],[Exam Start]])*24*60</f>
        <v>23</v>
      </c>
    </row>
    <row r="116" spans="1:13" hidden="1" x14ac:dyDescent="0.25">
      <c r="A116" s="7">
        <v>0.45833333333333326</v>
      </c>
      <c r="B116">
        <v>600</v>
      </c>
      <c r="C116" t="str">
        <f>VLOOKUP(Appointments[[#This Row],[Dept ID]],Dept_Lookup[],2,FALSE)</f>
        <v>Pediatrics</v>
      </c>
      <c r="D116" t="s">
        <v>33</v>
      </c>
      <c r="E116" t="str">
        <f>VLOOKUP(Appointments[[#This Row],[Physician ID]],Physician_Lookup[],2,FALSE)</f>
        <v>Dr. Hall, Irena</v>
      </c>
      <c r="F116" t="s">
        <v>148</v>
      </c>
      <c r="G116" t="str">
        <f>VLOOKUP(Appointments[[#This Row],[Patient ID]],Patient_Lookup[],2,FALSE)</f>
        <v>Bankston, Charles</v>
      </c>
      <c r="H116" s="7">
        <v>0.45486111111111105</v>
      </c>
      <c r="I116" s="7">
        <v>0.46041666666666659</v>
      </c>
      <c r="J116" s="7">
        <v>0.4812499999999999</v>
      </c>
      <c r="K116" s="14">
        <f>IF(Appointments[[#This Row],[Exam Start]]&gt;Appointments[[#This Row],[Appt Time]],1,0)</f>
        <v>1</v>
      </c>
      <c r="L116" s="14">
        <f>(Appointments[[#This Row],[Exam Start]]-Appointments[[#This Row],[Appt Time]])*24*60</f>
        <v>2.9999999999999893</v>
      </c>
      <c r="M116" s="14">
        <f>(Appointments[[#This Row],[Exam End]]-Appointments[[#This Row],[Exam Start]])*24*60</f>
        <v>29.999999999999972</v>
      </c>
    </row>
    <row r="117" spans="1:13" hidden="1" x14ac:dyDescent="0.25">
      <c r="A117" s="7">
        <v>0.45833333333333326</v>
      </c>
      <c r="B117">
        <v>420</v>
      </c>
      <c r="C117" t="str">
        <f>VLOOKUP(Appointments[[#This Row],[Dept ID]],Dept_Lookup[],2,FALSE)</f>
        <v>Orthopedics</v>
      </c>
      <c r="D117" t="s">
        <v>41</v>
      </c>
      <c r="E117" t="str">
        <f>VLOOKUP(Appointments[[#This Row],[Physician ID]],Physician_Lookup[],2,FALSE)</f>
        <v>Dr. Chapman, Michelle</v>
      </c>
      <c r="F117" t="s">
        <v>149</v>
      </c>
      <c r="G117" t="str">
        <f>VLOOKUP(Appointments[[#This Row],[Patient ID]],Patient_Lookup[],2,FALSE)</f>
        <v>White, Anthony</v>
      </c>
      <c r="H117" s="7">
        <v>0.45347222222222217</v>
      </c>
      <c r="I117" s="7">
        <v>0.45833333333333326</v>
      </c>
      <c r="J117" s="7">
        <v>0.47847222222222213</v>
      </c>
      <c r="K117" s="14">
        <f>IF(Appointments[[#This Row],[Exam Start]]&gt;Appointments[[#This Row],[Appt Time]],1,0)</f>
        <v>0</v>
      </c>
      <c r="L117" s="14">
        <f>(Appointments[[#This Row],[Exam Start]]-Appointments[[#This Row],[Appt Time]])*24*60</f>
        <v>0</v>
      </c>
      <c r="M117" s="14">
        <f>(Appointments[[#This Row],[Exam End]]-Appointments[[#This Row],[Exam Start]])*24*60</f>
        <v>28.999999999999979</v>
      </c>
    </row>
    <row r="118" spans="1:13" hidden="1" x14ac:dyDescent="0.25">
      <c r="A118" s="7">
        <v>0.45833333333333326</v>
      </c>
      <c r="B118">
        <v>140</v>
      </c>
      <c r="C118" t="str">
        <f>VLOOKUP(Appointments[[#This Row],[Dept ID]],Dept_Lookup[],2,FALSE)</f>
        <v>Physical Therapy</v>
      </c>
      <c r="D118" t="s">
        <v>17</v>
      </c>
      <c r="E118" t="str">
        <f>VLOOKUP(Appointments[[#This Row],[Physician ID]],Physician_Lookup[],2,FALSE)</f>
        <v>Dr. Ellis, Valentine</v>
      </c>
      <c r="F118" t="s">
        <v>150</v>
      </c>
      <c r="G118" t="str">
        <f>VLOOKUP(Appointments[[#This Row],[Patient ID]],Patient_Lookup[],2,FALSE)</f>
        <v>Williams, Dannie</v>
      </c>
      <c r="H118" s="7">
        <v>0.45555555555555549</v>
      </c>
      <c r="I118" s="7">
        <v>0.46249999999999997</v>
      </c>
      <c r="J118" s="7">
        <v>0.5083333333333333</v>
      </c>
      <c r="K118" s="14">
        <f>IF(Appointments[[#This Row],[Exam Start]]&gt;Appointments[[#This Row],[Appt Time]],1,0)</f>
        <v>1</v>
      </c>
      <c r="L118" s="14">
        <f>(Appointments[[#This Row],[Exam Start]]-Appointments[[#This Row],[Appt Time]])*24*60</f>
        <v>6.0000000000000586</v>
      </c>
      <c r="M118" s="14">
        <f>(Appointments[[#This Row],[Exam End]]-Appointments[[#This Row],[Exam Start]])*24*60</f>
        <v>66</v>
      </c>
    </row>
    <row r="119" spans="1:13" hidden="1" x14ac:dyDescent="0.25">
      <c r="A119" s="7">
        <v>0.45833333333333326</v>
      </c>
      <c r="B119">
        <v>810</v>
      </c>
      <c r="C119" t="str">
        <f>VLOOKUP(Appointments[[#This Row],[Dept ID]],Dept_Lookup[],2,FALSE)</f>
        <v>Internal Medicine</v>
      </c>
      <c r="D119" t="s">
        <v>49</v>
      </c>
      <c r="E119" t="str">
        <f>VLOOKUP(Appointments[[#This Row],[Physician ID]],Physician_Lookup[],2,FALSE)</f>
        <v>Dr. Moore, Jeremy</v>
      </c>
      <c r="F119" t="s">
        <v>151</v>
      </c>
      <c r="G119" t="str">
        <f>VLOOKUP(Appointments[[#This Row],[Patient ID]],Patient_Lookup[],2,FALSE)</f>
        <v>Sterner, Lloyd</v>
      </c>
      <c r="H119" s="7">
        <v>0.45833333333333326</v>
      </c>
      <c r="I119" s="7">
        <v>0.46458333333333329</v>
      </c>
      <c r="J119" s="7">
        <v>0.48402777777777772</v>
      </c>
      <c r="K119" s="14">
        <f>IF(Appointments[[#This Row],[Exam Start]]&gt;Appointments[[#This Row],[Appt Time]],1,0)</f>
        <v>1</v>
      </c>
      <c r="L119" s="14">
        <f>(Appointments[[#This Row],[Exam Start]]-Appointments[[#This Row],[Appt Time]])*24*60</f>
        <v>9.000000000000048</v>
      </c>
      <c r="M119" s="14">
        <f>(Appointments[[#This Row],[Exam End]]-Appointments[[#This Row],[Exam Start]])*24*60</f>
        <v>27.999999999999979</v>
      </c>
    </row>
    <row r="120" spans="1:13" hidden="1" x14ac:dyDescent="0.25">
      <c r="A120" s="7">
        <v>0.45833333333333326</v>
      </c>
      <c r="B120">
        <v>310</v>
      </c>
      <c r="C120" t="str">
        <f>VLOOKUP(Appointments[[#This Row],[Dept ID]],Dept_Lookup[],2,FALSE)</f>
        <v>Family Medicine</v>
      </c>
      <c r="D120" t="s">
        <v>35</v>
      </c>
      <c r="E120" t="str">
        <f>VLOOKUP(Appointments[[#This Row],[Physician ID]],Physician_Lookup[],2,FALSE)</f>
        <v>Dr. Carrasco, Mary</v>
      </c>
      <c r="F120" t="s">
        <v>152</v>
      </c>
      <c r="G120" t="str">
        <f>VLOOKUP(Appointments[[#This Row],[Patient ID]],Patient_Lookup[],2,FALSE)</f>
        <v>Kelley, Marna</v>
      </c>
      <c r="H120" s="7">
        <v>0.45694444444444438</v>
      </c>
      <c r="I120" s="7">
        <v>0.4590277777777777</v>
      </c>
      <c r="J120" s="7">
        <v>0.47777777777777769</v>
      </c>
      <c r="K120" s="14">
        <f>IF(Appointments[[#This Row],[Exam Start]]&gt;Appointments[[#This Row],[Appt Time]],1,0)</f>
        <v>1</v>
      </c>
      <c r="L120" s="14">
        <f>(Appointments[[#This Row],[Exam Start]]-Appointments[[#This Row],[Appt Time]])*24*60</f>
        <v>0.99999999999999645</v>
      </c>
      <c r="M120" s="14">
        <f>(Appointments[[#This Row],[Exam End]]-Appointments[[#This Row],[Exam Start]])*24*60</f>
        <v>26.999999999999986</v>
      </c>
    </row>
    <row r="121" spans="1:13" hidden="1" x14ac:dyDescent="0.25">
      <c r="A121" s="7">
        <v>0.45833333333333331</v>
      </c>
      <c r="B121">
        <v>420</v>
      </c>
      <c r="C121" t="str">
        <f>VLOOKUP(Appointments[[#This Row],[Dept ID]],Dept_Lookup[],2,FALSE)</f>
        <v>Orthopedics</v>
      </c>
      <c r="D121" t="s">
        <v>53</v>
      </c>
      <c r="E121" t="str">
        <f>VLOOKUP(Appointments[[#This Row],[Physician ID]],Physician_Lookup[],2,FALSE)</f>
        <v>Dr. Wilson, Debbie</v>
      </c>
      <c r="F121" t="s">
        <v>153</v>
      </c>
      <c r="G121" t="str">
        <f>VLOOKUP(Appointments[[#This Row],[Patient ID]],Patient_Lookup[],2,FALSE)</f>
        <v>Hamman, Thomas</v>
      </c>
      <c r="H121" s="7">
        <v>0.4548611111111111</v>
      </c>
      <c r="I121" s="7">
        <v>0.45902777777777776</v>
      </c>
      <c r="J121" s="7">
        <v>0.4861111111111111</v>
      </c>
      <c r="K121" s="14">
        <f>IF(Appointments[[#This Row],[Exam Start]]&gt;Appointments[[#This Row],[Appt Time]],1,0)</f>
        <v>1</v>
      </c>
      <c r="L121" s="14">
        <f>(Appointments[[#This Row],[Exam Start]]-Appointments[[#This Row],[Appt Time]])*24*60</f>
        <v>0.99999999999999645</v>
      </c>
      <c r="M121" s="14">
        <f>(Appointments[[#This Row],[Exam End]]-Appointments[[#This Row],[Exam Start]])*24*60</f>
        <v>39.000000000000021</v>
      </c>
    </row>
    <row r="122" spans="1:13" hidden="1" x14ac:dyDescent="0.25">
      <c r="A122" s="7">
        <v>0.46874999999999989</v>
      </c>
      <c r="B122">
        <v>600</v>
      </c>
      <c r="C122" t="str">
        <f>VLOOKUP(Appointments[[#This Row],[Dept ID]],Dept_Lookup[],2,FALSE)</f>
        <v>Pediatrics</v>
      </c>
      <c r="D122" t="s">
        <v>47</v>
      </c>
      <c r="E122" t="str">
        <f>VLOOKUP(Appointments[[#This Row],[Physician ID]],Physician_Lookup[],2,FALSE)</f>
        <v>Dr. Kaiser, Raymond</v>
      </c>
      <c r="F122" t="s">
        <v>154</v>
      </c>
      <c r="G122" t="str">
        <f>VLOOKUP(Appointments[[#This Row],[Patient ID]],Patient_Lookup[],2,FALSE)</f>
        <v>Williams, Lillie</v>
      </c>
      <c r="H122" s="7">
        <v>0.4722222222222221</v>
      </c>
      <c r="I122" s="7">
        <v>0.4722222222222221</v>
      </c>
      <c r="J122" s="7">
        <v>0.49236111111111097</v>
      </c>
      <c r="K122" s="14">
        <f>IF(Appointments[[#This Row],[Exam Start]]&gt;Appointments[[#This Row],[Appt Time]],1,0)</f>
        <v>1</v>
      </c>
      <c r="L122" s="14">
        <f>(Appointments[[#This Row],[Exam Start]]-Appointments[[#This Row],[Appt Time]])*24*60</f>
        <v>4.9999999999999822</v>
      </c>
      <c r="M122" s="14">
        <f>(Appointments[[#This Row],[Exam End]]-Appointments[[#This Row],[Exam Start]])*24*60</f>
        <v>28.999999999999979</v>
      </c>
    </row>
    <row r="123" spans="1:13" hidden="1" x14ac:dyDescent="0.25">
      <c r="A123" s="7">
        <v>0.46874999999999989</v>
      </c>
      <c r="B123">
        <v>310</v>
      </c>
      <c r="C123" t="str">
        <f>VLOOKUP(Appointments[[#This Row],[Dept ID]],Dept_Lookup[],2,FALSE)</f>
        <v>Family Medicine</v>
      </c>
      <c r="D123" t="s">
        <v>57</v>
      </c>
      <c r="E123" t="str">
        <f>VLOOKUP(Appointments[[#This Row],[Physician ID]],Physician_Lookup[],2,FALSE)</f>
        <v>Dr. Mohr, Cynthia</v>
      </c>
      <c r="F123" t="s">
        <v>155</v>
      </c>
      <c r="G123" t="str">
        <f>VLOOKUP(Appointments[[#This Row],[Patient ID]],Patient_Lookup[],2,FALSE)</f>
        <v>Marshall, Michelle</v>
      </c>
      <c r="H123" s="7">
        <v>0.47013888888888877</v>
      </c>
      <c r="I123" s="7">
        <v>0.47013888888888877</v>
      </c>
      <c r="J123" s="7">
        <v>0.48749999999999988</v>
      </c>
      <c r="K123" s="14">
        <f>IF(Appointments[[#This Row],[Exam Start]]&gt;Appointments[[#This Row],[Appt Time]],1,0)</f>
        <v>1</v>
      </c>
      <c r="L123" s="14">
        <f>(Appointments[[#This Row],[Exam Start]]-Appointments[[#This Row],[Appt Time]])*24*60</f>
        <v>1.9999999999999929</v>
      </c>
      <c r="M123" s="14">
        <f>(Appointments[[#This Row],[Exam End]]-Appointments[[#This Row],[Exam Start]])*24*60</f>
        <v>24.999999999999993</v>
      </c>
    </row>
    <row r="124" spans="1:13" hidden="1" x14ac:dyDescent="0.25">
      <c r="A124" s="7">
        <v>0.46874999999999989</v>
      </c>
      <c r="B124">
        <v>600</v>
      </c>
      <c r="C124" t="str">
        <f>VLOOKUP(Appointments[[#This Row],[Dept ID]],Dept_Lookup[],2,FALSE)</f>
        <v>Pediatrics</v>
      </c>
      <c r="D124" t="s">
        <v>51</v>
      </c>
      <c r="E124" t="str">
        <f>VLOOKUP(Appointments[[#This Row],[Physician ID]],Physician_Lookup[],2,FALSE)</f>
        <v>Dr. Kessler, Tatiana</v>
      </c>
      <c r="F124" t="s">
        <v>156</v>
      </c>
      <c r="G124" t="str">
        <f>VLOOKUP(Appointments[[#This Row],[Patient ID]],Patient_Lookup[],2,FALSE)</f>
        <v>Escalera, Grady</v>
      </c>
      <c r="H124" s="7">
        <v>0.47013888888888877</v>
      </c>
      <c r="I124" s="7">
        <v>0.47013888888888877</v>
      </c>
      <c r="J124" s="7">
        <v>0.48680555555555544</v>
      </c>
      <c r="K124" s="14">
        <f>IF(Appointments[[#This Row],[Exam Start]]&gt;Appointments[[#This Row],[Appt Time]],1,0)</f>
        <v>1</v>
      </c>
      <c r="L124" s="14">
        <f>(Appointments[[#This Row],[Exam Start]]-Appointments[[#This Row],[Appt Time]])*24*60</f>
        <v>1.9999999999999929</v>
      </c>
      <c r="M124" s="14">
        <f>(Appointments[[#This Row],[Exam End]]-Appointments[[#This Row],[Exam Start]])*24*60</f>
        <v>23.999999999999993</v>
      </c>
    </row>
    <row r="125" spans="1:13" hidden="1" x14ac:dyDescent="0.25">
      <c r="A125" s="7">
        <v>0.46874999999999989</v>
      </c>
      <c r="B125">
        <v>310</v>
      </c>
      <c r="C125" t="str">
        <f>VLOOKUP(Appointments[[#This Row],[Dept ID]],Dept_Lookup[],2,FALSE)</f>
        <v>Family Medicine</v>
      </c>
      <c r="D125" t="s">
        <v>27</v>
      </c>
      <c r="E125" t="str">
        <f>VLOOKUP(Appointments[[#This Row],[Physician ID]],Physician_Lookup[],2,FALSE)</f>
        <v>Dr. Sanchez, Javier</v>
      </c>
      <c r="F125" t="s">
        <v>157</v>
      </c>
      <c r="G125" t="str">
        <f>VLOOKUP(Appointments[[#This Row],[Patient ID]],Patient_Lookup[],2,FALSE)</f>
        <v>Burney, Florence</v>
      </c>
      <c r="H125" s="7">
        <v>0.46736111111111101</v>
      </c>
      <c r="I125" s="7">
        <v>0.46874999999999989</v>
      </c>
      <c r="J125" s="7">
        <v>0.48611111111111099</v>
      </c>
      <c r="K125" s="14">
        <f>IF(Appointments[[#This Row],[Exam Start]]&gt;Appointments[[#This Row],[Appt Time]],1,0)</f>
        <v>0</v>
      </c>
      <c r="L125" s="14">
        <f>(Appointments[[#This Row],[Exam Start]]-Appointments[[#This Row],[Appt Time]])*24*60</f>
        <v>0</v>
      </c>
      <c r="M125" s="14">
        <f>(Appointments[[#This Row],[Exam End]]-Appointments[[#This Row],[Exam Start]])*24*60</f>
        <v>24.999999999999993</v>
      </c>
    </row>
    <row r="126" spans="1:13" hidden="1" x14ac:dyDescent="0.25">
      <c r="A126" s="7">
        <v>0.46874999999999994</v>
      </c>
      <c r="B126">
        <v>810</v>
      </c>
      <c r="C126" t="str">
        <f>VLOOKUP(Appointments[[#This Row],[Dept ID]],Dept_Lookup[],2,FALSE)</f>
        <v>Internal Medicine</v>
      </c>
      <c r="D126" t="s">
        <v>25</v>
      </c>
      <c r="E126" t="str">
        <f>VLOOKUP(Appointments[[#This Row],[Physician ID]],Physician_Lookup[],2,FALSE)</f>
        <v>Dr. Walton, Lena</v>
      </c>
      <c r="F126" t="s">
        <v>158</v>
      </c>
      <c r="G126" t="str">
        <f>VLOOKUP(Appointments[[#This Row],[Patient ID]],Patient_Lookup[],2,FALSE)</f>
        <v>Desilva, Allison</v>
      </c>
      <c r="H126" s="7">
        <v>0.46527777777777773</v>
      </c>
      <c r="I126" s="7">
        <v>0.46874999999999994</v>
      </c>
      <c r="J126" s="7">
        <v>0.49097222222222214</v>
      </c>
      <c r="K126" s="14">
        <f>IF(Appointments[[#This Row],[Exam Start]]&gt;Appointments[[#This Row],[Appt Time]],1,0)</f>
        <v>0</v>
      </c>
      <c r="L126" s="14">
        <f>(Appointments[[#This Row],[Exam Start]]-Appointments[[#This Row],[Appt Time]])*24*60</f>
        <v>0</v>
      </c>
      <c r="M126" s="14">
        <f>(Appointments[[#This Row],[Exam End]]-Appointments[[#This Row],[Exam Start]])*24*60</f>
        <v>31.999999999999964</v>
      </c>
    </row>
    <row r="127" spans="1:13" hidden="1" x14ac:dyDescent="0.25">
      <c r="A127" s="7">
        <v>0.46874999999999994</v>
      </c>
      <c r="B127">
        <v>140</v>
      </c>
      <c r="C127" t="str">
        <f>VLOOKUP(Appointments[[#This Row],[Dept ID]],Dept_Lookup[],2,FALSE)</f>
        <v>Physical Therapy</v>
      </c>
      <c r="D127" t="s">
        <v>37</v>
      </c>
      <c r="E127" t="str">
        <f>VLOOKUP(Appointments[[#This Row],[Physician ID]],Physician_Lookup[],2,FALSE)</f>
        <v>Dr. Bethel, Christopher</v>
      </c>
      <c r="F127" t="s">
        <v>159</v>
      </c>
      <c r="G127" t="str">
        <f>VLOOKUP(Appointments[[#This Row],[Patient ID]],Patient_Lookup[],2,FALSE)</f>
        <v>Edwards, Leslie</v>
      </c>
      <c r="H127" s="7">
        <v>0.46249999999999997</v>
      </c>
      <c r="I127" s="7">
        <v>0.47430555555555554</v>
      </c>
      <c r="J127" s="7">
        <v>0.51458333333333328</v>
      </c>
      <c r="K127" s="14">
        <f>IF(Appointments[[#This Row],[Exam Start]]&gt;Appointments[[#This Row],[Appt Time]],1,0)</f>
        <v>1</v>
      </c>
      <c r="L127" s="14">
        <f>(Appointments[[#This Row],[Exam Start]]-Appointments[[#This Row],[Appt Time]])*24*60</f>
        <v>8.0000000000000515</v>
      </c>
      <c r="M127" s="14">
        <f>(Appointments[[#This Row],[Exam End]]-Appointments[[#This Row],[Exam Start]])*24*60</f>
        <v>57.999999999999957</v>
      </c>
    </row>
    <row r="128" spans="1:13" hidden="1" x14ac:dyDescent="0.25">
      <c r="A128" s="7">
        <v>0.46874999999999994</v>
      </c>
      <c r="B128">
        <v>420</v>
      </c>
      <c r="C128" t="str">
        <f>VLOOKUP(Appointments[[#This Row],[Dept ID]],Dept_Lookup[],2,FALSE)</f>
        <v>Orthopedics</v>
      </c>
      <c r="D128" t="s">
        <v>43</v>
      </c>
      <c r="E128" t="str">
        <f>VLOOKUP(Appointments[[#This Row],[Physician ID]],Physician_Lookup[],2,FALSE)</f>
        <v>Dr. Perez, Roopa</v>
      </c>
      <c r="F128" t="s">
        <v>160</v>
      </c>
      <c r="G128" t="str">
        <f>VLOOKUP(Appointments[[#This Row],[Patient ID]],Patient_Lookup[],2,FALSE)</f>
        <v>Williams, Linda</v>
      </c>
      <c r="H128" s="7">
        <v>0.4680555555555555</v>
      </c>
      <c r="I128" s="7">
        <v>0.46874999999999994</v>
      </c>
      <c r="J128" s="7">
        <v>0.50277777777777777</v>
      </c>
      <c r="K128" s="14">
        <f>IF(Appointments[[#This Row],[Exam Start]]&gt;Appointments[[#This Row],[Appt Time]],1,0)</f>
        <v>0</v>
      </c>
      <c r="L128" s="14">
        <f>(Appointments[[#This Row],[Exam Start]]-Appointments[[#This Row],[Appt Time]])*24*60</f>
        <v>0</v>
      </c>
      <c r="M128" s="14">
        <f>(Appointments[[#This Row],[Exam End]]-Appointments[[#This Row],[Exam Start]])*24*60</f>
        <v>49.000000000000064</v>
      </c>
    </row>
    <row r="129" spans="1:13" hidden="1" x14ac:dyDescent="0.25">
      <c r="A129" s="7">
        <v>0.46875</v>
      </c>
      <c r="B129">
        <v>140</v>
      </c>
      <c r="C129" t="str">
        <f>VLOOKUP(Appointments[[#This Row],[Dept ID]],Dept_Lookup[],2,FALSE)</f>
        <v>Physical Therapy</v>
      </c>
      <c r="D129" t="s">
        <v>29</v>
      </c>
      <c r="E129" t="str">
        <f>VLOOKUP(Appointments[[#This Row],[Physician ID]],Physician_Lookup[],2,FALSE)</f>
        <v>Dr. Kinser, Theresa</v>
      </c>
      <c r="F129" t="s">
        <v>161</v>
      </c>
      <c r="G129" t="str">
        <f>VLOOKUP(Appointments[[#This Row],[Patient ID]],Patient_Lookup[],2,FALSE)</f>
        <v>Duchesne, Charles</v>
      </c>
      <c r="H129" s="7">
        <v>0.46388888888888891</v>
      </c>
      <c r="I129" s="7">
        <v>0.46875</v>
      </c>
      <c r="J129" s="7">
        <v>0.50902777777777775</v>
      </c>
      <c r="K129" s="14">
        <f>IF(Appointments[[#This Row],[Exam Start]]&gt;Appointments[[#This Row],[Appt Time]],1,0)</f>
        <v>0</v>
      </c>
      <c r="L129" s="14">
        <f>(Appointments[[#This Row],[Exam Start]]-Appointments[[#This Row],[Appt Time]])*24*60</f>
        <v>0</v>
      </c>
      <c r="M129" s="14">
        <f>(Appointments[[#This Row],[Exam End]]-Appointments[[#This Row],[Exam Start]])*24*60</f>
        <v>57.999999999999957</v>
      </c>
    </row>
    <row r="130" spans="1:13" hidden="1" x14ac:dyDescent="0.25">
      <c r="A130" s="7">
        <v>0.46875</v>
      </c>
      <c r="B130">
        <v>810</v>
      </c>
      <c r="C130" t="str">
        <f>VLOOKUP(Appointments[[#This Row],[Dept ID]],Dept_Lookup[],2,FALSE)</f>
        <v>Internal Medicine</v>
      </c>
      <c r="D130" t="s">
        <v>19</v>
      </c>
      <c r="E130" t="str">
        <f>VLOOKUP(Appointments[[#This Row],[Physician ID]],Physician_Lookup[],2,FALSE)</f>
        <v>Dr. Pieper, John</v>
      </c>
      <c r="F130" t="s">
        <v>162</v>
      </c>
      <c r="G130" t="str">
        <f>VLOOKUP(Appointments[[#This Row],[Patient ID]],Patient_Lookup[],2,FALSE)</f>
        <v>Hunt, Maria</v>
      </c>
      <c r="H130" s="7">
        <v>0.46597222222222223</v>
      </c>
      <c r="I130" s="7">
        <v>0.46875</v>
      </c>
      <c r="J130" s="7">
        <v>0.49652777777777779</v>
      </c>
      <c r="K130" s="14">
        <f>IF(Appointments[[#This Row],[Exam Start]]&gt;Appointments[[#This Row],[Appt Time]],1,0)</f>
        <v>0</v>
      </c>
      <c r="L130" s="14">
        <f>(Appointments[[#This Row],[Exam Start]]-Appointments[[#This Row],[Appt Time]])*24*60</f>
        <v>0</v>
      </c>
      <c r="M130" s="14">
        <f>(Appointments[[#This Row],[Exam End]]-Appointments[[#This Row],[Exam Start]])*24*60</f>
        <v>40.000000000000014</v>
      </c>
    </row>
    <row r="131" spans="1:13" hidden="1" x14ac:dyDescent="0.25">
      <c r="A131" s="7">
        <v>0.47916666666666652</v>
      </c>
      <c r="B131">
        <v>310</v>
      </c>
      <c r="C131" t="str">
        <f>VLOOKUP(Appointments[[#This Row],[Dept ID]],Dept_Lookup[],2,FALSE)</f>
        <v>Family Medicine</v>
      </c>
      <c r="D131" t="s">
        <v>21</v>
      </c>
      <c r="E131" t="str">
        <f>VLOOKUP(Appointments[[#This Row],[Physician ID]],Physician_Lookup[],2,FALSE)</f>
        <v>Dr. Humphrey, Jerry</v>
      </c>
      <c r="F131" t="s">
        <v>163</v>
      </c>
      <c r="G131" t="str">
        <f>VLOOKUP(Appointments[[#This Row],[Patient ID]],Patient_Lookup[],2,FALSE)</f>
        <v>Riggs, Donald</v>
      </c>
      <c r="H131" s="7">
        <v>0.47499999999999987</v>
      </c>
      <c r="I131" s="7">
        <v>0.47916666666666652</v>
      </c>
      <c r="J131" s="7">
        <v>0.49652777777777762</v>
      </c>
      <c r="K131" s="14">
        <f>IF(Appointments[[#This Row],[Exam Start]]&gt;Appointments[[#This Row],[Appt Time]],1,0)</f>
        <v>0</v>
      </c>
      <c r="L131" s="14">
        <f>(Appointments[[#This Row],[Exam Start]]-Appointments[[#This Row],[Appt Time]])*24*60</f>
        <v>0</v>
      </c>
      <c r="M131" s="14">
        <f>(Appointments[[#This Row],[Exam End]]-Appointments[[#This Row],[Exam Start]])*24*60</f>
        <v>24.999999999999993</v>
      </c>
    </row>
    <row r="132" spans="1:13" hidden="1" x14ac:dyDescent="0.25">
      <c r="A132" s="7">
        <v>0.47916666666666652</v>
      </c>
      <c r="B132">
        <v>600</v>
      </c>
      <c r="C132" t="str">
        <f>VLOOKUP(Appointments[[#This Row],[Dept ID]],Dept_Lookup[],2,FALSE)</f>
        <v>Pediatrics</v>
      </c>
      <c r="D132" t="s">
        <v>23</v>
      </c>
      <c r="E132" t="str">
        <f>VLOOKUP(Appointments[[#This Row],[Physician ID]],Physician_Lookup[],2,FALSE)</f>
        <v>Dr. Pepper, Nilam</v>
      </c>
      <c r="F132" t="s">
        <v>164</v>
      </c>
      <c r="G132" t="str">
        <f>VLOOKUP(Appointments[[#This Row],[Patient ID]],Patient_Lookup[],2,FALSE)</f>
        <v>Tasker, Carol</v>
      </c>
      <c r="H132" s="7">
        <v>0.4805555555555554</v>
      </c>
      <c r="I132" s="7">
        <v>0.4805555555555554</v>
      </c>
      <c r="J132" s="7">
        <v>0.49999999999999983</v>
      </c>
      <c r="K132" s="14">
        <f>IF(Appointments[[#This Row],[Exam Start]]&gt;Appointments[[#This Row],[Appt Time]],1,0)</f>
        <v>1</v>
      </c>
      <c r="L132" s="14">
        <f>(Appointments[[#This Row],[Exam Start]]-Appointments[[#This Row],[Appt Time]])*24*60</f>
        <v>1.9999999999999929</v>
      </c>
      <c r="M132" s="14">
        <f>(Appointments[[#This Row],[Exam End]]-Appointments[[#This Row],[Exam Start]])*24*60</f>
        <v>27.999999999999979</v>
      </c>
    </row>
    <row r="133" spans="1:13" hidden="1" x14ac:dyDescent="0.25">
      <c r="A133" s="7">
        <v>0.47916666666666657</v>
      </c>
      <c r="B133">
        <v>810</v>
      </c>
      <c r="C133" t="str">
        <f>VLOOKUP(Appointments[[#This Row],[Dept ID]],Dept_Lookup[],2,FALSE)</f>
        <v>Internal Medicine</v>
      </c>
      <c r="D133" t="s">
        <v>49</v>
      </c>
      <c r="E133" t="str">
        <f>VLOOKUP(Appointments[[#This Row],[Physician ID]],Physician_Lookup[],2,FALSE)</f>
        <v>Dr. Moore, Jeremy</v>
      </c>
      <c r="F133" t="s">
        <v>165</v>
      </c>
      <c r="G133" t="str">
        <f>VLOOKUP(Appointments[[#This Row],[Patient ID]],Patient_Lookup[],2,FALSE)</f>
        <v>Morehead, Elaine</v>
      </c>
      <c r="H133" s="7">
        <v>0.47708333333333325</v>
      </c>
      <c r="I133" s="7">
        <v>0.48402777777777772</v>
      </c>
      <c r="J133" s="7">
        <v>0.49652777777777773</v>
      </c>
      <c r="K133" s="14">
        <f>IF(Appointments[[#This Row],[Exam Start]]&gt;Appointments[[#This Row],[Appt Time]],1,0)</f>
        <v>1</v>
      </c>
      <c r="L133" s="14">
        <f>(Appointments[[#This Row],[Exam Start]]-Appointments[[#This Row],[Appt Time]])*24*60</f>
        <v>7.0000000000000551</v>
      </c>
      <c r="M133" s="14">
        <f>(Appointments[[#This Row],[Exam End]]-Appointments[[#This Row],[Exam Start]])*24*60</f>
        <v>18.000000000000014</v>
      </c>
    </row>
    <row r="134" spans="1:13" x14ac:dyDescent="0.25">
      <c r="A134" s="7">
        <v>0.47916666666666657</v>
      </c>
      <c r="B134">
        <v>810</v>
      </c>
      <c r="C134" t="str">
        <f>VLOOKUP(Appointments[[#This Row],[Dept ID]],Dept_Lookup[],2,FALSE)</f>
        <v>Internal Medicine</v>
      </c>
      <c r="D134" t="s">
        <v>39</v>
      </c>
      <c r="E134" t="str">
        <f>VLOOKUP(Appointments[[#This Row],[Physician ID]],Physician_Lookup[],2,FALSE)</f>
        <v>Dr. Leiva, Jacob</v>
      </c>
      <c r="F134" t="s">
        <v>166</v>
      </c>
      <c r="G134" t="str">
        <f>VLOOKUP(Appointments[[#This Row],[Patient ID]],Patient_Lookup[],2,FALSE)</f>
        <v>King, Gloria</v>
      </c>
      <c r="H134" s="7">
        <v>0.4729166666666666</v>
      </c>
      <c r="I134" s="7">
        <v>0.48749999999999988</v>
      </c>
      <c r="J134" s="7">
        <v>0.50902777777777763</v>
      </c>
      <c r="K134" s="14">
        <f>IF(Appointments[[#This Row],[Exam Start]]&gt;Appointments[[#This Row],[Appt Time]],1,0)</f>
        <v>1</v>
      </c>
      <c r="L134" s="14">
        <f>(Appointments[[#This Row],[Exam Start]]-Appointments[[#This Row],[Appt Time]])*24*60</f>
        <v>11.999999999999957</v>
      </c>
      <c r="M134" s="14">
        <f>(Appointments[[#This Row],[Exam End]]-Appointments[[#This Row],[Exam Start]])*24*60</f>
        <v>30.999999999999972</v>
      </c>
    </row>
    <row r="135" spans="1:13" hidden="1" x14ac:dyDescent="0.25">
      <c r="A135" s="7">
        <v>0.47916666666666657</v>
      </c>
      <c r="B135">
        <v>310</v>
      </c>
      <c r="C135" t="str">
        <f>VLOOKUP(Appointments[[#This Row],[Dept ID]],Dept_Lookup[],2,FALSE)</f>
        <v>Family Medicine</v>
      </c>
      <c r="D135" t="s">
        <v>35</v>
      </c>
      <c r="E135" t="str">
        <f>VLOOKUP(Appointments[[#This Row],[Physician ID]],Physician_Lookup[],2,FALSE)</f>
        <v>Dr. Carrasco, Mary</v>
      </c>
      <c r="F135" t="s">
        <v>167</v>
      </c>
      <c r="G135" t="str">
        <f>VLOOKUP(Appointments[[#This Row],[Patient ID]],Patient_Lookup[],2,FALSE)</f>
        <v>Orlando, Aimee</v>
      </c>
      <c r="H135" s="7">
        <v>0.47569444444444436</v>
      </c>
      <c r="I135" s="7">
        <v>0.47916666666666657</v>
      </c>
      <c r="J135" s="7">
        <v>0.49930555555555545</v>
      </c>
      <c r="K135" s="14">
        <f>IF(Appointments[[#This Row],[Exam Start]]&gt;Appointments[[#This Row],[Appt Time]],1,0)</f>
        <v>0</v>
      </c>
      <c r="L135" s="14">
        <f>(Appointments[[#This Row],[Exam Start]]-Appointments[[#This Row],[Appt Time]])*24*60</f>
        <v>0</v>
      </c>
      <c r="M135" s="14">
        <f>(Appointments[[#This Row],[Exam End]]-Appointments[[#This Row],[Exam Start]])*24*60</f>
        <v>28.999999999999979</v>
      </c>
    </row>
    <row r="136" spans="1:13" hidden="1" x14ac:dyDescent="0.25">
      <c r="A136" s="7">
        <v>0.47916666666666657</v>
      </c>
      <c r="B136">
        <v>600</v>
      </c>
      <c r="C136" t="str">
        <f>VLOOKUP(Appointments[[#This Row],[Dept ID]],Dept_Lookup[],2,FALSE)</f>
        <v>Pediatrics</v>
      </c>
      <c r="D136" t="s">
        <v>33</v>
      </c>
      <c r="E136" t="str">
        <f>VLOOKUP(Appointments[[#This Row],[Physician ID]],Physician_Lookup[],2,FALSE)</f>
        <v>Dr. Hall, Irena</v>
      </c>
      <c r="F136" t="s">
        <v>168</v>
      </c>
      <c r="G136" t="str">
        <f>VLOOKUP(Appointments[[#This Row],[Patient ID]],Patient_Lookup[],2,FALSE)</f>
        <v>Gaytan, James</v>
      </c>
      <c r="H136" s="7">
        <v>0.47916666666666657</v>
      </c>
      <c r="I136" s="7">
        <v>0.4812499999999999</v>
      </c>
      <c r="J136" s="7">
        <v>0.49930555555555545</v>
      </c>
      <c r="K136" s="14">
        <f>IF(Appointments[[#This Row],[Exam Start]]&gt;Appointments[[#This Row],[Appt Time]],1,0)</f>
        <v>1</v>
      </c>
      <c r="L136" s="14">
        <f>(Appointments[[#This Row],[Exam Start]]-Appointments[[#This Row],[Appt Time]])*24*60</f>
        <v>2.9999999999999893</v>
      </c>
      <c r="M136" s="14">
        <f>(Appointments[[#This Row],[Exam End]]-Appointments[[#This Row],[Exam Start]])*24*60</f>
        <v>25.999999999999986</v>
      </c>
    </row>
    <row r="137" spans="1:13" hidden="1" x14ac:dyDescent="0.25">
      <c r="A137" s="7">
        <v>0.47916666666666663</v>
      </c>
      <c r="B137">
        <v>810</v>
      </c>
      <c r="C137" t="str">
        <f>VLOOKUP(Appointments[[#This Row],[Dept ID]],Dept_Lookup[],2,FALSE)</f>
        <v>Internal Medicine</v>
      </c>
      <c r="D137" t="s">
        <v>31</v>
      </c>
      <c r="E137" t="str">
        <f>VLOOKUP(Appointments[[#This Row],[Physician ID]],Physician_Lookup[],2,FALSE)</f>
        <v>Dr. Bell, David</v>
      </c>
      <c r="F137" t="s">
        <v>169</v>
      </c>
      <c r="G137" t="str">
        <f>VLOOKUP(Appointments[[#This Row],[Patient ID]],Patient_Lookup[],2,FALSE)</f>
        <v>Bowles, Thomas</v>
      </c>
      <c r="H137" s="7">
        <v>0.4770833333333333</v>
      </c>
      <c r="I137" s="7">
        <v>0.47986111111111107</v>
      </c>
      <c r="J137" s="7">
        <v>0.49722222222222218</v>
      </c>
      <c r="K137" s="14">
        <f>IF(Appointments[[#This Row],[Exam Start]]&gt;Appointments[[#This Row],[Appt Time]],1,0)</f>
        <v>1</v>
      </c>
      <c r="L137" s="14">
        <f>(Appointments[[#This Row],[Exam Start]]-Appointments[[#This Row],[Appt Time]])*24*60</f>
        <v>0.99999999999999645</v>
      </c>
      <c r="M137" s="14">
        <f>(Appointments[[#This Row],[Exam End]]-Appointments[[#This Row],[Exam Start]])*24*60</f>
        <v>24.999999999999993</v>
      </c>
    </row>
    <row r="138" spans="1:13" hidden="1" x14ac:dyDescent="0.25">
      <c r="A138" s="7">
        <v>0.47916666666666663</v>
      </c>
      <c r="B138">
        <v>420</v>
      </c>
      <c r="C138" t="str">
        <f>VLOOKUP(Appointments[[#This Row],[Dept ID]],Dept_Lookup[],2,FALSE)</f>
        <v>Orthopedics</v>
      </c>
      <c r="D138" t="s">
        <v>45</v>
      </c>
      <c r="E138" t="str">
        <f>VLOOKUP(Appointments[[#This Row],[Physician ID]],Physician_Lookup[],2,FALSE)</f>
        <v>Dr. Hinton, Mark</v>
      </c>
      <c r="F138" t="s">
        <v>170</v>
      </c>
      <c r="G138" t="str">
        <f>VLOOKUP(Appointments[[#This Row],[Patient ID]],Patient_Lookup[],2,FALSE)</f>
        <v>Thompson, Tom</v>
      </c>
      <c r="H138" s="7">
        <v>0.4770833333333333</v>
      </c>
      <c r="I138" s="7">
        <v>0.47916666666666663</v>
      </c>
      <c r="J138" s="7">
        <v>0.51527777777777772</v>
      </c>
      <c r="K138" s="14">
        <f>IF(Appointments[[#This Row],[Exam Start]]&gt;Appointments[[#This Row],[Appt Time]],1,0)</f>
        <v>0</v>
      </c>
      <c r="L138" s="14">
        <f>(Appointments[[#This Row],[Exam Start]]-Appointments[[#This Row],[Appt Time]])*24*60</f>
        <v>0</v>
      </c>
      <c r="M138" s="14">
        <f>(Appointments[[#This Row],[Exam End]]-Appointments[[#This Row],[Exam Start]])*24*60</f>
        <v>51.999999999999972</v>
      </c>
    </row>
    <row r="139" spans="1:13" hidden="1" x14ac:dyDescent="0.25">
      <c r="A139" s="7">
        <v>0.4895833333333332</v>
      </c>
      <c r="B139">
        <v>600</v>
      </c>
      <c r="C139" t="str">
        <f>VLOOKUP(Appointments[[#This Row],[Dept ID]],Dept_Lookup[],2,FALSE)</f>
        <v>Pediatrics</v>
      </c>
      <c r="D139" t="s">
        <v>47</v>
      </c>
      <c r="E139" t="str">
        <f>VLOOKUP(Appointments[[#This Row],[Physician ID]],Physician_Lookup[],2,FALSE)</f>
        <v>Dr. Kaiser, Raymond</v>
      </c>
      <c r="F139" t="s">
        <v>171</v>
      </c>
      <c r="G139" t="str">
        <f>VLOOKUP(Appointments[[#This Row],[Patient ID]],Patient_Lookup[],2,FALSE)</f>
        <v>Abdul, Belinda</v>
      </c>
      <c r="H139" s="7">
        <v>0.48680555555555544</v>
      </c>
      <c r="I139" s="7">
        <v>0.49236111111111097</v>
      </c>
      <c r="J139" s="7">
        <v>0.51319444444444429</v>
      </c>
      <c r="K139" s="14">
        <f>IF(Appointments[[#This Row],[Exam Start]]&gt;Appointments[[#This Row],[Appt Time]],1,0)</f>
        <v>1</v>
      </c>
      <c r="L139" s="14">
        <f>(Appointments[[#This Row],[Exam Start]]-Appointments[[#This Row],[Appt Time]])*24*60</f>
        <v>3.9999999999999858</v>
      </c>
      <c r="M139" s="14">
        <f>(Appointments[[#This Row],[Exam End]]-Appointments[[#This Row],[Exam Start]])*24*60</f>
        <v>29.999999999999972</v>
      </c>
    </row>
    <row r="140" spans="1:13" hidden="1" x14ac:dyDescent="0.25">
      <c r="A140" s="7">
        <v>0.4895833333333332</v>
      </c>
      <c r="B140">
        <v>310</v>
      </c>
      <c r="C140" t="str">
        <f>VLOOKUP(Appointments[[#This Row],[Dept ID]],Dept_Lookup[],2,FALSE)</f>
        <v>Family Medicine</v>
      </c>
      <c r="D140" t="s">
        <v>57</v>
      </c>
      <c r="E140" t="str">
        <f>VLOOKUP(Appointments[[#This Row],[Physician ID]],Physician_Lookup[],2,FALSE)</f>
        <v>Dr. Mohr, Cynthia</v>
      </c>
      <c r="F140" t="s">
        <v>172</v>
      </c>
      <c r="G140" t="str">
        <f>VLOOKUP(Appointments[[#This Row],[Patient ID]],Patient_Lookup[],2,FALSE)</f>
        <v>Jeffries, John</v>
      </c>
      <c r="H140" s="7">
        <v>0.48749999999999988</v>
      </c>
      <c r="I140" s="7">
        <v>0.4895833333333332</v>
      </c>
      <c r="J140" s="7">
        <v>0.51319444444444429</v>
      </c>
      <c r="K140" s="14">
        <f>IF(Appointments[[#This Row],[Exam Start]]&gt;Appointments[[#This Row],[Appt Time]],1,0)</f>
        <v>0</v>
      </c>
      <c r="L140" s="14">
        <f>(Appointments[[#This Row],[Exam Start]]-Appointments[[#This Row],[Appt Time]])*24*60</f>
        <v>0</v>
      </c>
      <c r="M140" s="14">
        <f>(Appointments[[#This Row],[Exam End]]-Appointments[[#This Row],[Exam Start]])*24*60</f>
        <v>33.999999999999957</v>
      </c>
    </row>
    <row r="141" spans="1:13" hidden="1" x14ac:dyDescent="0.25">
      <c r="A141" s="7">
        <v>0.4895833333333332</v>
      </c>
      <c r="B141">
        <v>310</v>
      </c>
      <c r="C141" t="str">
        <f>VLOOKUP(Appointments[[#This Row],[Dept ID]],Dept_Lookup[],2,FALSE)</f>
        <v>Family Medicine</v>
      </c>
      <c r="D141" t="s">
        <v>27</v>
      </c>
      <c r="E141" t="str">
        <f>VLOOKUP(Appointments[[#This Row],[Physician ID]],Physician_Lookup[],2,FALSE)</f>
        <v>Dr. Sanchez, Javier</v>
      </c>
      <c r="F141" t="s">
        <v>173</v>
      </c>
      <c r="G141" t="str">
        <f>VLOOKUP(Appointments[[#This Row],[Patient ID]],Patient_Lookup[],2,FALSE)</f>
        <v>Pasco, Ashley</v>
      </c>
      <c r="H141" s="7">
        <v>0.48541666666666655</v>
      </c>
      <c r="I141" s="7">
        <v>0.4895833333333332</v>
      </c>
      <c r="J141" s="7">
        <v>0.50624999999999987</v>
      </c>
      <c r="K141" s="14">
        <f>IF(Appointments[[#This Row],[Exam Start]]&gt;Appointments[[#This Row],[Appt Time]],1,0)</f>
        <v>0</v>
      </c>
      <c r="L141" s="14">
        <f>(Appointments[[#This Row],[Exam Start]]-Appointments[[#This Row],[Appt Time]])*24*60</f>
        <v>0</v>
      </c>
      <c r="M141" s="14">
        <f>(Appointments[[#This Row],[Exam End]]-Appointments[[#This Row],[Exam Start]])*24*60</f>
        <v>23.999999999999993</v>
      </c>
    </row>
    <row r="142" spans="1:13" hidden="1" x14ac:dyDescent="0.25">
      <c r="A142" s="7">
        <v>0.4895833333333332</v>
      </c>
      <c r="B142">
        <v>600</v>
      </c>
      <c r="C142" t="str">
        <f>VLOOKUP(Appointments[[#This Row],[Dept ID]],Dept_Lookup[],2,FALSE)</f>
        <v>Pediatrics</v>
      </c>
      <c r="D142" t="s">
        <v>51</v>
      </c>
      <c r="E142" t="str">
        <f>VLOOKUP(Appointments[[#This Row],[Physician ID]],Physician_Lookup[],2,FALSE)</f>
        <v>Dr. Kessler, Tatiana</v>
      </c>
      <c r="F142" t="s">
        <v>174</v>
      </c>
      <c r="G142" t="str">
        <f>VLOOKUP(Appointments[[#This Row],[Patient ID]],Patient_Lookup[],2,FALSE)</f>
        <v>Carter, Leslie</v>
      </c>
      <c r="H142" s="7">
        <v>0.48749999999999988</v>
      </c>
      <c r="I142" s="7">
        <v>0.4895833333333332</v>
      </c>
      <c r="J142" s="7">
        <v>0.51111111111111096</v>
      </c>
      <c r="K142" s="14">
        <f>IF(Appointments[[#This Row],[Exam Start]]&gt;Appointments[[#This Row],[Appt Time]],1,0)</f>
        <v>0</v>
      </c>
      <c r="L142" s="14">
        <f>(Appointments[[#This Row],[Exam Start]]-Appointments[[#This Row],[Appt Time]])*24*60</f>
        <v>0</v>
      </c>
      <c r="M142" s="14">
        <f>(Appointments[[#This Row],[Exam End]]-Appointments[[#This Row],[Exam Start]])*24*60</f>
        <v>30.999999999999972</v>
      </c>
    </row>
    <row r="143" spans="1:13" hidden="1" x14ac:dyDescent="0.25">
      <c r="A143" s="7">
        <v>0.48958333333333326</v>
      </c>
      <c r="B143">
        <v>810</v>
      </c>
      <c r="C143" t="str">
        <f>VLOOKUP(Appointments[[#This Row],[Dept ID]],Dept_Lookup[],2,FALSE)</f>
        <v>Internal Medicine</v>
      </c>
      <c r="D143" t="s">
        <v>25</v>
      </c>
      <c r="E143" t="str">
        <f>VLOOKUP(Appointments[[#This Row],[Physician ID]],Physician_Lookup[],2,FALSE)</f>
        <v>Dr. Walton, Lena</v>
      </c>
      <c r="F143" t="s">
        <v>175</v>
      </c>
      <c r="G143" t="str">
        <f>VLOOKUP(Appointments[[#This Row],[Patient ID]],Patient_Lookup[],2,FALSE)</f>
        <v>Iverson, Leo</v>
      </c>
      <c r="H143" s="7">
        <v>0.48680555555555549</v>
      </c>
      <c r="I143" s="7">
        <v>0.49097222222222214</v>
      </c>
      <c r="J143" s="7">
        <v>0.51736111111111105</v>
      </c>
      <c r="K143" s="14">
        <f>IF(Appointments[[#This Row],[Exam Start]]&gt;Appointments[[#This Row],[Appt Time]],1,0)</f>
        <v>1</v>
      </c>
      <c r="L143" s="14">
        <f>(Appointments[[#This Row],[Exam Start]]-Appointments[[#This Row],[Appt Time]])*24*60</f>
        <v>1.9999999999999929</v>
      </c>
      <c r="M143" s="14">
        <f>(Appointments[[#This Row],[Exam End]]-Appointments[[#This Row],[Exam Start]])*24*60</f>
        <v>38.000000000000028</v>
      </c>
    </row>
    <row r="144" spans="1:13" hidden="1" x14ac:dyDescent="0.25">
      <c r="A144" s="7">
        <v>0.48958333333333326</v>
      </c>
      <c r="B144">
        <v>420</v>
      </c>
      <c r="C144" t="str">
        <f>VLOOKUP(Appointments[[#This Row],[Dept ID]],Dept_Lookup[],2,FALSE)</f>
        <v>Orthopedics</v>
      </c>
      <c r="D144" t="s">
        <v>41</v>
      </c>
      <c r="E144" t="str">
        <f>VLOOKUP(Appointments[[#This Row],[Physician ID]],Physician_Lookup[],2,FALSE)</f>
        <v>Dr. Chapman, Michelle</v>
      </c>
      <c r="F144" t="s">
        <v>176</v>
      </c>
      <c r="G144" t="str">
        <f>VLOOKUP(Appointments[[#This Row],[Patient ID]],Patient_Lookup[],2,FALSE)</f>
        <v>Boykin, Janet</v>
      </c>
      <c r="H144" s="7">
        <v>0.48888888888888882</v>
      </c>
      <c r="I144" s="7">
        <v>0.48958333333333326</v>
      </c>
      <c r="J144" s="7">
        <v>0.5131944444444444</v>
      </c>
      <c r="K144" s="14">
        <f>IF(Appointments[[#This Row],[Exam Start]]&gt;Appointments[[#This Row],[Appt Time]],1,0)</f>
        <v>0</v>
      </c>
      <c r="L144" s="14">
        <f>(Appointments[[#This Row],[Exam Start]]-Appointments[[#This Row],[Appt Time]])*24*60</f>
        <v>0</v>
      </c>
      <c r="M144" s="14">
        <f>(Appointments[[#This Row],[Exam End]]-Appointments[[#This Row],[Exam Start]])*24*60</f>
        <v>34.000000000000043</v>
      </c>
    </row>
    <row r="145" spans="1:13" hidden="1" x14ac:dyDescent="0.25">
      <c r="A145" s="7">
        <v>0.48958333333333331</v>
      </c>
      <c r="B145">
        <v>140</v>
      </c>
      <c r="C145" t="str">
        <f>VLOOKUP(Appointments[[#This Row],[Dept ID]],Dept_Lookup[],2,FALSE)</f>
        <v>Physical Therapy</v>
      </c>
      <c r="D145" t="s">
        <v>55</v>
      </c>
      <c r="E145" t="str">
        <f>VLOOKUP(Appointments[[#This Row],[Physician ID]],Physician_Lookup[],2,FALSE)</f>
        <v>Dr. Quinn, Angela</v>
      </c>
      <c r="F145" t="s">
        <v>177</v>
      </c>
      <c r="G145" t="str">
        <f>VLOOKUP(Appointments[[#This Row],[Patient ID]],Patient_Lookup[],2,FALSE)</f>
        <v>Coughlin, Gina</v>
      </c>
      <c r="H145" s="7">
        <v>0.48680555555555555</v>
      </c>
      <c r="I145" s="7">
        <v>0.49166666666666664</v>
      </c>
      <c r="J145" s="7">
        <v>0.52430555555555558</v>
      </c>
      <c r="K145" s="14">
        <f>IF(Appointments[[#This Row],[Exam Start]]&gt;Appointments[[#This Row],[Appt Time]],1,0)</f>
        <v>1</v>
      </c>
      <c r="L145" s="14">
        <f>(Appointments[[#This Row],[Exam Start]]-Appointments[[#This Row],[Appt Time]])*24*60</f>
        <v>2.9999999999999893</v>
      </c>
      <c r="M145" s="14">
        <f>(Appointments[[#This Row],[Exam End]]-Appointments[[#This Row],[Exam Start]])*24*60</f>
        <v>47.000000000000071</v>
      </c>
    </row>
    <row r="146" spans="1:13" hidden="1" x14ac:dyDescent="0.25">
      <c r="A146" s="7">
        <v>0.48958333333333331</v>
      </c>
      <c r="B146">
        <v>420</v>
      </c>
      <c r="C146" t="str">
        <f>VLOOKUP(Appointments[[#This Row],[Dept ID]],Dept_Lookup[],2,FALSE)</f>
        <v>Orthopedics</v>
      </c>
      <c r="D146" t="s">
        <v>53</v>
      </c>
      <c r="E146" t="str">
        <f>VLOOKUP(Appointments[[#This Row],[Physician ID]],Physician_Lookup[],2,FALSE)</f>
        <v>Dr. Wilson, Debbie</v>
      </c>
      <c r="F146" t="s">
        <v>178</v>
      </c>
      <c r="G146" t="str">
        <f>VLOOKUP(Appointments[[#This Row],[Patient ID]],Patient_Lookup[],2,FALSE)</f>
        <v>Flores, Timothy</v>
      </c>
      <c r="H146" s="7">
        <v>0.48749999999999999</v>
      </c>
      <c r="I146" s="7">
        <v>0.48958333333333331</v>
      </c>
      <c r="J146" s="7">
        <v>0.53125</v>
      </c>
      <c r="K146" s="14">
        <f>IF(Appointments[[#This Row],[Exam Start]]&gt;Appointments[[#This Row],[Appt Time]],1,0)</f>
        <v>0</v>
      </c>
      <c r="L146" s="14">
        <f>(Appointments[[#This Row],[Exam Start]]-Appointments[[#This Row],[Appt Time]])*24*60</f>
        <v>0</v>
      </c>
      <c r="M146" s="14">
        <f>(Appointments[[#This Row],[Exam End]]-Appointments[[#This Row],[Exam Start]])*24*60</f>
        <v>60.000000000000028</v>
      </c>
    </row>
    <row r="147" spans="1:13" hidden="1" x14ac:dyDescent="0.25">
      <c r="A147" s="7">
        <v>0.49999999999999983</v>
      </c>
      <c r="B147">
        <v>310</v>
      </c>
      <c r="C147" t="str">
        <f>VLOOKUP(Appointments[[#This Row],[Dept ID]],Dept_Lookup[],2,FALSE)</f>
        <v>Family Medicine</v>
      </c>
      <c r="D147" t="s">
        <v>21</v>
      </c>
      <c r="E147" t="str">
        <f>VLOOKUP(Appointments[[#This Row],[Physician ID]],Physician_Lookup[],2,FALSE)</f>
        <v>Dr. Humphrey, Jerry</v>
      </c>
      <c r="F147" t="s">
        <v>179</v>
      </c>
      <c r="G147" t="str">
        <f>VLOOKUP(Appointments[[#This Row],[Patient ID]],Patient_Lookup[],2,FALSE)</f>
        <v>Jones, Michael</v>
      </c>
      <c r="H147" s="7">
        <v>0.49791666666666651</v>
      </c>
      <c r="I147" s="7">
        <v>0.49999999999999983</v>
      </c>
      <c r="J147" s="7">
        <v>0.51805555555555538</v>
      </c>
      <c r="K147" s="14">
        <f>IF(Appointments[[#This Row],[Exam Start]]&gt;Appointments[[#This Row],[Appt Time]],1,0)</f>
        <v>0</v>
      </c>
      <c r="L147" s="14">
        <f>(Appointments[[#This Row],[Exam Start]]-Appointments[[#This Row],[Appt Time]])*24*60</f>
        <v>0</v>
      </c>
      <c r="M147" s="14">
        <f>(Appointments[[#This Row],[Exam End]]-Appointments[[#This Row],[Exam Start]])*24*60</f>
        <v>25.999999999999986</v>
      </c>
    </row>
    <row r="148" spans="1:13" hidden="1" x14ac:dyDescent="0.25">
      <c r="A148" s="7">
        <v>0.49999999999999983</v>
      </c>
      <c r="B148">
        <v>600</v>
      </c>
      <c r="C148" t="str">
        <f>VLOOKUP(Appointments[[#This Row],[Dept ID]],Dept_Lookup[],2,FALSE)</f>
        <v>Pediatrics</v>
      </c>
      <c r="D148" t="s">
        <v>23</v>
      </c>
      <c r="E148" t="str">
        <f>VLOOKUP(Appointments[[#This Row],[Physician ID]],Physician_Lookup[],2,FALSE)</f>
        <v>Dr. Pepper, Nilam</v>
      </c>
      <c r="F148" t="s">
        <v>180</v>
      </c>
      <c r="G148" t="str">
        <f>VLOOKUP(Appointments[[#This Row],[Patient ID]],Patient_Lookup[],2,FALSE)</f>
        <v>Corso, Max</v>
      </c>
      <c r="H148" s="7">
        <v>0.49583333333333318</v>
      </c>
      <c r="I148" s="7">
        <v>0.49999999999999983</v>
      </c>
      <c r="J148" s="7">
        <v>0.51805555555555538</v>
      </c>
      <c r="K148" s="14">
        <f>IF(Appointments[[#This Row],[Exam Start]]&gt;Appointments[[#This Row],[Appt Time]],1,0)</f>
        <v>0</v>
      </c>
      <c r="L148" s="14">
        <f>(Appointments[[#This Row],[Exam Start]]-Appointments[[#This Row],[Appt Time]])*24*60</f>
        <v>0</v>
      </c>
      <c r="M148" s="14">
        <f>(Appointments[[#This Row],[Exam End]]-Appointments[[#This Row],[Exam Start]])*24*60</f>
        <v>25.999999999999986</v>
      </c>
    </row>
    <row r="149" spans="1:13" hidden="1" x14ac:dyDescent="0.25">
      <c r="A149" s="7">
        <v>0.49999999999999989</v>
      </c>
      <c r="B149">
        <v>310</v>
      </c>
      <c r="C149" t="str">
        <f>VLOOKUP(Appointments[[#This Row],[Dept ID]],Dept_Lookup[],2,FALSE)</f>
        <v>Family Medicine</v>
      </c>
      <c r="D149" t="s">
        <v>35</v>
      </c>
      <c r="E149" t="str">
        <f>VLOOKUP(Appointments[[#This Row],[Physician ID]],Physician_Lookup[],2,FALSE)</f>
        <v>Dr. Carrasco, Mary</v>
      </c>
      <c r="F149" t="s">
        <v>181</v>
      </c>
      <c r="G149" t="str">
        <f>VLOOKUP(Appointments[[#This Row],[Patient ID]],Patient_Lookup[],2,FALSE)</f>
        <v>Luton, Amanda</v>
      </c>
      <c r="H149" s="7">
        <v>0.49583333333333324</v>
      </c>
      <c r="I149" s="7">
        <v>0.49999999999999989</v>
      </c>
      <c r="J149" s="7">
        <v>0.52013888888888882</v>
      </c>
      <c r="K149" s="14">
        <f>IF(Appointments[[#This Row],[Exam Start]]&gt;Appointments[[#This Row],[Appt Time]],1,0)</f>
        <v>0</v>
      </c>
      <c r="L149" s="14">
        <f>(Appointments[[#This Row],[Exam Start]]-Appointments[[#This Row],[Appt Time]])*24*60</f>
        <v>0</v>
      </c>
      <c r="M149" s="14">
        <f>(Appointments[[#This Row],[Exam End]]-Appointments[[#This Row],[Exam Start]])*24*60</f>
        <v>29.000000000000057</v>
      </c>
    </row>
    <row r="150" spans="1:13" x14ac:dyDescent="0.25">
      <c r="A150" s="7">
        <v>0.49999999999999989</v>
      </c>
      <c r="B150">
        <v>810</v>
      </c>
      <c r="C150" t="str">
        <f>VLOOKUP(Appointments[[#This Row],[Dept ID]],Dept_Lookup[],2,FALSE)</f>
        <v>Internal Medicine</v>
      </c>
      <c r="D150" t="s">
        <v>39</v>
      </c>
      <c r="E150" t="str">
        <f>VLOOKUP(Appointments[[#This Row],[Physician ID]],Physician_Lookup[],2,FALSE)</f>
        <v>Dr. Leiva, Jacob</v>
      </c>
      <c r="F150" t="s">
        <v>182</v>
      </c>
      <c r="G150" t="str">
        <f>VLOOKUP(Appointments[[#This Row],[Patient ID]],Patient_Lookup[],2,FALSE)</f>
        <v>Harper, Rose</v>
      </c>
      <c r="H150" s="7">
        <v>0.49583333333333324</v>
      </c>
      <c r="I150" s="7">
        <v>0.50902777777777763</v>
      </c>
      <c r="J150" s="7">
        <v>0.52361111111111092</v>
      </c>
      <c r="K150" s="14">
        <f>IF(Appointments[[#This Row],[Exam Start]]&gt;Appointments[[#This Row],[Appt Time]],1,0)</f>
        <v>1</v>
      </c>
      <c r="L150" s="14">
        <f>(Appointments[[#This Row],[Exam Start]]-Appointments[[#This Row],[Appt Time]])*24*60</f>
        <v>12.999999999999954</v>
      </c>
      <c r="M150" s="14">
        <f>(Appointments[[#This Row],[Exam End]]-Appointments[[#This Row],[Exam Start]])*24*60</f>
        <v>20.999999999999925</v>
      </c>
    </row>
    <row r="151" spans="1:13" hidden="1" x14ac:dyDescent="0.25">
      <c r="A151" s="7">
        <v>0.49999999999999989</v>
      </c>
      <c r="B151">
        <v>600</v>
      </c>
      <c r="C151" t="str">
        <f>VLOOKUP(Appointments[[#This Row],[Dept ID]],Dept_Lookup[],2,FALSE)</f>
        <v>Pediatrics</v>
      </c>
      <c r="D151" t="s">
        <v>33</v>
      </c>
      <c r="E151" t="str">
        <f>VLOOKUP(Appointments[[#This Row],[Physician ID]],Physician_Lookup[],2,FALSE)</f>
        <v>Dr. Hall, Irena</v>
      </c>
      <c r="F151" t="s">
        <v>183</v>
      </c>
      <c r="G151" t="str">
        <f>VLOOKUP(Appointments[[#This Row],[Patient ID]],Patient_Lookup[],2,FALSE)</f>
        <v>Cordle, Margarita</v>
      </c>
      <c r="H151" s="7">
        <v>0.4951388888888888</v>
      </c>
      <c r="I151" s="7">
        <v>0.49999999999999989</v>
      </c>
      <c r="J151" s="7">
        <v>0.5215277777777777</v>
      </c>
      <c r="K151" s="14">
        <f>IF(Appointments[[#This Row],[Exam Start]]&gt;Appointments[[#This Row],[Appt Time]],1,0)</f>
        <v>0</v>
      </c>
      <c r="L151" s="14">
        <f>(Appointments[[#This Row],[Exam Start]]-Appointments[[#This Row],[Appt Time]])*24*60</f>
        <v>0</v>
      </c>
      <c r="M151" s="14">
        <f>(Appointments[[#This Row],[Exam End]]-Appointments[[#This Row],[Exam Start]])*24*60</f>
        <v>31.00000000000005</v>
      </c>
    </row>
    <row r="152" spans="1:13" hidden="1" x14ac:dyDescent="0.25">
      <c r="A152" s="7">
        <v>0.49999999999999989</v>
      </c>
      <c r="B152">
        <v>810</v>
      </c>
      <c r="C152" t="str">
        <f>VLOOKUP(Appointments[[#This Row],[Dept ID]],Dept_Lookup[],2,FALSE)</f>
        <v>Internal Medicine</v>
      </c>
      <c r="D152" t="s">
        <v>49</v>
      </c>
      <c r="E152" t="str">
        <f>VLOOKUP(Appointments[[#This Row],[Physician ID]],Physician_Lookup[],2,FALSE)</f>
        <v>Dr. Moore, Jeremy</v>
      </c>
      <c r="F152" t="s">
        <v>184</v>
      </c>
      <c r="G152" t="str">
        <f>VLOOKUP(Appointments[[#This Row],[Patient ID]],Patient_Lookup[],2,FALSE)</f>
        <v>Campbell, Marjorie</v>
      </c>
      <c r="H152" s="7">
        <v>0.49791666666666656</v>
      </c>
      <c r="I152" s="7">
        <v>0.49999999999999989</v>
      </c>
      <c r="J152" s="7">
        <v>0.52083333333333326</v>
      </c>
      <c r="K152" s="14">
        <f>IF(Appointments[[#This Row],[Exam Start]]&gt;Appointments[[#This Row],[Appt Time]],1,0)</f>
        <v>0</v>
      </c>
      <c r="L152" s="14">
        <f>(Appointments[[#This Row],[Exam Start]]-Appointments[[#This Row],[Appt Time]])*24*60</f>
        <v>0</v>
      </c>
      <c r="M152" s="14">
        <f>(Appointments[[#This Row],[Exam End]]-Appointments[[#This Row],[Exam Start]])*24*60</f>
        <v>30.000000000000053</v>
      </c>
    </row>
    <row r="153" spans="1:13" hidden="1" x14ac:dyDescent="0.25">
      <c r="A153" s="7">
        <v>0.49999999999999994</v>
      </c>
      <c r="B153">
        <v>140</v>
      </c>
      <c r="C153" t="str">
        <f>VLOOKUP(Appointments[[#This Row],[Dept ID]],Dept_Lookup[],2,FALSE)</f>
        <v>Physical Therapy</v>
      </c>
      <c r="D153" t="s">
        <v>17</v>
      </c>
      <c r="E153" t="str">
        <f>VLOOKUP(Appointments[[#This Row],[Physician ID]],Physician_Lookup[],2,FALSE)</f>
        <v>Dr. Ellis, Valentine</v>
      </c>
      <c r="F153" t="s">
        <v>185</v>
      </c>
      <c r="G153" t="str">
        <f>VLOOKUP(Appointments[[#This Row],[Patient ID]],Patient_Lookup[],2,FALSE)</f>
        <v>Suarez, Charles</v>
      </c>
      <c r="H153" s="7">
        <v>0.49791666666666662</v>
      </c>
      <c r="I153" s="7">
        <v>0.5083333333333333</v>
      </c>
      <c r="J153" s="7">
        <v>0.54861111111111105</v>
      </c>
      <c r="K153" s="14">
        <f>IF(Appointments[[#This Row],[Exam Start]]&gt;Appointments[[#This Row],[Appt Time]],1,0)</f>
        <v>1</v>
      </c>
      <c r="L153" s="14">
        <f>(Appointments[[#This Row],[Exam Start]]-Appointments[[#This Row],[Appt Time]])*24*60</f>
        <v>12.000000000000037</v>
      </c>
      <c r="M153" s="14">
        <f>(Appointments[[#This Row],[Exam End]]-Appointments[[#This Row],[Exam Start]])*24*60</f>
        <v>57.999999999999957</v>
      </c>
    </row>
    <row r="154" spans="1:13" hidden="1" x14ac:dyDescent="0.25">
      <c r="A154" s="7">
        <v>0.49999999999999994</v>
      </c>
      <c r="B154">
        <v>810</v>
      </c>
      <c r="C154" t="str">
        <f>VLOOKUP(Appointments[[#This Row],[Dept ID]],Dept_Lookup[],2,FALSE)</f>
        <v>Internal Medicine</v>
      </c>
      <c r="D154" t="s">
        <v>31</v>
      </c>
      <c r="E154" t="str">
        <f>VLOOKUP(Appointments[[#This Row],[Physician ID]],Physician_Lookup[],2,FALSE)</f>
        <v>Dr. Bell, David</v>
      </c>
      <c r="F154" t="s">
        <v>186</v>
      </c>
      <c r="G154" t="str">
        <f>VLOOKUP(Appointments[[#This Row],[Patient ID]],Patient_Lookup[],2,FALSE)</f>
        <v>Smith, Robert</v>
      </c>
      <c r="H154" s="7">
        <v>0.49791666666666662</v>
      </c>
      <c r="I154" s="7">
        <v>0.49999999999999994</v>
      </c>
      <c r="J154" s="7">
        <v>0.54027777777777775</v>
      </c>
      <c r="K154" s="14">
        <f>IF(Appointments[[#This Row],[Exam Start]]&gt;Appointments[[#This Row],[Appt Time]],1,0)</f>
        <v>0</v>
      </c>
      <c r="L154" s="14">
        <f>(Appointments[[#This Row],[Exam Start]]-Appointments[[#This Row],[Appt Time]])*24*60</f>
        <v>0</v>
      </c>
      <c r="M154" s="14">
        <f>(Appointments[[#This Row],[Exam End]]-Appointments[[#This Row],[Exam Start]])*24*60</f>
        <v>58.000000000000036</v>
      </c>
    </row>
    <row r="155" spans="1:13" hidden="1" x14ac:dyDescent="0.25">
      <c r="A155" s="7">
        <v>0.49999999999999994</v>
      </c>
      <c r="B155">
        <v>420</v>
      </c>
      <c r="C155" t="str">
        <f>VLOOKUP(Appointments[[#This Row],[Dept ID]],Dept_Lookup[],2,FALSE)</f>
        <v>Orthopedics</v>
      </c>
      <c r="D155" t="s">
        <v>43</v>
      </c>
      <c r="E155" t="str">
        <f>VLOOKUP(Appointments[[#This Row],[Physician ID]],Physician_Lookup[],2,FALSE)</f>
        <v>Dr. Perez, Roopa</v>
      </c>
      <c r="F155" t="s">
        <v>187</v>
      </c>
      <c r="G155" t="str">
        <f>VLOOKUP(Appointments[[#This Row],[Patient ID]],Patient_Lookup[],2,FALSE)</f>
        <v>Collins, Guy</v>
      </c>
      <c r="H155" s="7">
        <v>0.49791666666666662</v>
      </c>
      <c r="I155" s="7">
        <v>0.50277777777777777</v>
      </c>
      <c r="J155" s="7">
        <v>0.51875000000000004</v>
      </c>
      <c r="K155" s="14">
        <f>IF(Appointments[[#This Row],[Exam Start]]&gt;Appointments[[#This Row],[Appt Time]],1,0)</f>
        <v>1</v>
      </c>
      <c r="L155" s="14">
        <f>(Appointments[[#This Row],[Exam Start]]-Appointments[[#This Row],[Appt Time]])*24*60</f>
        <v>4.0000000000000657</v>
      </c>
      <c r="M155" s="14">
        <f>(Appointments[[#This Row],[Exam End]]-Appointments[[#This Row],[Exam Start]])*24*60</f>
        <v>23.000000000000078</v>
      </c>
    </row>
    <row r="156" spans="1:13" hidden="1" x14ac:dyDescent="0.25">
      <c r="A156" s="7">
        <v>0.5</v>
      </c>
      <c r="B156">
        <v>810</v>
      </c>
      <c r="C156" t="str">
        <f>VLOOKUP(Appointments[[#This Row],[Dept ID]],Dept_Lookup[],2,FALSE)</f>
        <v>Internal Medicine</v>
      </c>
      <c r="D156" t="s">
        <v>19</v>
      </c>
      <c r="E156" t="str">
        <f>VLOOKUP(Appointments[[#This Row],[Physician ID]],Physician_Lookup[],2,FALSE)</f>
        <v>Dr. Pieper, John</v>
      </c>
      <c r="F156" t="s">
        <v>188</v>
      </c>
      <c r="G156" t="str">
        <f>VLOOKUP(Appointments[[#This Row],[Patient ID]],Patient_Lookup[],2,FALSE)</f>
        <v>Williams, Lacey</v>
      </c>
      <c r="H156" s="7">
        <v>0.5</v>
      </c>
      <c r="I156" s="7">
        <v>0.5</v>
      </c>
      <c r="J156" s="7">
        <v>0.5180555555555556</v>
      </c>
      <c r="K156" s="14">
        <f>IF(Appointments[[#This Row],[Exam Start]]&gt;Appointments[[#This Row],[Appt Time]],1,0)</f>
        <v>0</v>
      </c>
      <c r="L156" s="14">
        <f>(Appointments[[#This Row],[Exam Start]]-Appointments[[#This Row],[Appt Time]])*24*60</f>
        <v>0</v>
      </c>
      <c r="M156" s="14">
        <f>(Appointments[[#This Row],[Exam End]]-Appointments[[#This Row],[Exam Start]])*24*60</f>
        <v>26.000000000000068</v>
      </c>
    </row>
    <row r="157" spans="1:13" hidden="1" x14ac:dyDescent="0.25">
      <c r="A157" s="7">
        <v>0.51041666666666652</v>
      </c>
      <c r="B157">
        <v>600</v>
      </c>
      <c r="C157" t="str">
        <f>VLOOKUP(Appointments[[#This Row],[Dept ID]],Dept_Lookup[],2,FALSE)</f>
        <v>Pediatrics</v>
      </c>
      <c r="D157" t="s">
        <v>51</v>
      </c>
      <c r="E157" t="str">
        <f>VLOOKUP(Appointments[[#This Row],[Physician ID]],Physician_Lookup[],2,FALSE)</f>
        <v>Dr. Kessler, Tatiana</v>
      </c>
      <c r="F157" t="s">
        <v>189</v>
      </c>
      <c r="G157" t="str">
        <f>VLOOKUP(Appointments[[#This Row],[Patient ID]],Patient_Lookup[],2,FALSE)</f>
        <v>Gaertner, Scott</v>
      </c>
      <c r="H157" s="7">
        <v>0.50694444444444431</v>
      </c>
      <c r="I157" s="7">
        <v>0.51111111111111096</v>
      </c>
      <c r="J157" s="7">
        <v>0.54166666666666652</v>
      </c>
      <c r="K157" s="14">
        <f>IF(Appointments[[#This Row],[Exam Start]]&gt;Appointments[[#This Row],[Appt Time]],1,0)</f>
        <v>1</v>
      </c>
      <c r="L157" s="14">
        <f>(Appointments[[#This Row],[Exam Start]]-Appointments[[#This Row],[Appt Time]])*24*60</f>
        <v>0.99999999999999645</v>
      </c>
      <c r="M157" s="14">
        <f>(Appointments[[#This Row],[Exam End]]-Appointments[[#This Row],[Exam Start]])*24*60</f>
        <v>44</v>
      </c>
    </row>
    <row r="158" spans="1:13" hidden="1" x14ac:dyDescent="0.25">
      <c r="A158" s="7">
        <v>0.51041666666666652</v>
      </c>
      <c r="B158">
        <v>600</v>
      </c>
      <c r="C158" t="str">
        <f>VLOOKUP(Appointments[[#This Row],[Dept ID]],Dept_Lookup[],2,FALSE)</f>
        <v>Pediatrics</v>
      </c>
      <c r="D158" t="s">
        <v>47</v>
      </c>
      <c r="E158" t="str">
        <f>VLOOKUP(Appointments[[#This Row],[Physician ID]],Physician_Lookup[],2,FALSE)</f>
        <v>Dr. Kaiser, Raymond</v>
      </c>
      <c r="F158" t="s">
        <v>190</v>
      </c>
      <c r="G158" t="str">
        <f>VLOOKUP(Appointments[[#This Row],[Patient ID]],Patient_Lookup[],2,FALSE)</f>
        <v>Crespo, Marilyn</v>
      </c>
      <c r="H158" s="7">
        <v>0.50902777777777763</v>
      </c>
      <c r="I158" s="7">
        <v>0.51319444444444429</v>
      </c>
      <c r="J158" s="7">
        <v>0.53611111111111098</v>
      </c>
      <c r="K158" s="14">
        <f>IF(Appointments[[#This Row],[Exam Start]]&gt;Appointments[[#This Row],[Appt Time]],1,0)</f>
        <v>1</v>
      </c>
      <c r="L158" s="14">
        <f>(Appointments[[#This Row],[Exam Start]]-Appointments[[#This Row],[Appt Time]])*24*60</f>
        <v>3.9999999999999858</v>
      </c>
      <c r="M158" s="14">
        <f>(Appointments[[#This Row],[Exam End]]-Appointments[[#This Row],[Exam Start]])*24*60</f>
        <v>33.000000000000043</v>
      </c>
    </row>
    <row r="159" spans="1:13" hidden="1" x14ac:dyDescent="0.25">
      <c r="A159" s="7">
        <v>0.51041666666666652</v>
      </c>
      <c r="B159">
        <v>310</v>
      </c>
      <c r="C159" t="str">
        <f>VLOOKUP(Appointments[[#This Row],[Dept ID]],Dept_Lookup[],2,FALSE)</f>
        <v>Family Medicine</v>
      </c>
      <c r="D159" t="s">
        <v>27</v>
      </c>
      <c r="E159" t="str">
        <f>VLOOKUP(Appointments[[#This Row],[Physician ID]],Physician_Lookup[],2,FALSE)</f>
        <v>Dr. Sanchez, Javier</v>
      </c>
      <c r="F159" t="s">
        <v>191</v>
      </c>
      <c r="G159" t="str">
        <f>VLOOKUP(Appointments[[#This Row],[Patient ID]],Patient_Lookup[],2,FALSE)</f>
        <v>Kent, Edward</v>
      </c>
      <c r="H159" s="7">
        <v>0.51041666666666652</v>
      </c>
      <c r="I159" s="7">
        <v>0.51041666666666652</v>
      </c>
      <c r="J159" s="7">
        <v>0.53611111111111098</v>
      </c>
      <c r="K159" s="14">
        <f>IF(Appointments[[#This Row],[Exam Start]]&gt;Appointments[[#This Row],[Appt Time]],1,0)</f>
        <v>0</v>
      </c>
      <c r="L159" s="14">
        <f>(Appointments[[#This Row],[Exam Start]]-Appointments[[#This Row],[Appt Time]])*24*60</f>
        <v>0</v>
      </c>
      <c r="M159" s="14">
        <f>(Appointments[[#This Row],[Exam End]]-Appointments[[#This Row],[Exam Start]])*24*60</f>
        <v>37.000000000000028</v>
      </c>
    </row>
    <row r="160" spans="1:13" hidden="1" x14ac:dyDescent="0.25">
      <c r="A160" s="7">
        <v>0.51041666666666663</v>
      </c>
      <c r="B160">
        <v>420</v>
      </c>
      <c r="C160" t="str">
        <f>VLOOKUP(Appointments[[#This Row],[Dept ID]],Dept_Lookup[],2,FALSE)</f>
        <v>Orthopedics</v>
      </c>
      <c r="D160" t="s">
        <v>45</v>
      </c>
      <c r="E160" t="str">
        <f>VLOOKUP(Appointments[[#This Row],[Physician ID]],Physician_Lookup[],2,FALSE)</f>
        <v>Dr. Hinton, Mark</v>
      </c>
      <c r="F160" t="s">
        <v>192</v>
      </c>
      <c r="G160" t="str">
        <f>VLOOKUP(Appointments[[#This Row],[Patient ID]],Patient_Lookup[],2,FALSE)</f>
        <v>Johnson, Jennifer</v>
      </c>
      <c r="H160" s="7">
        <v>0.51041666666666663</v>
      </c>
      <c r="I160" s="7">
        <v>0.51527777777777772</v>
      </c>
      <c r="J160" s="7">
        <v>0.53680555555555554</v>
      </c>
      <c r="K160" s="14">
        <f>IF(Appointments[[#This Row],[Exam Start]]&gt;Appointments[[#This Row],[Appt Time]],1,0)</f>
        <v>1</v>
      </c>
      <c r="L160" s="14">
        <f>(Appointments[[#This Row],[Exam Start]]-Appointments[[#This Row],[Appt Time]])*24*60</f>
        <v>6.9999999999999751</v>
      </c>
      <c r="M160" s="14">
        <f>(Appointments[[#This Row],[Exam End]]-Appointments[[#This Row],[Exam Start]])*24*60</f>
        <v>31.00000000000005</v>
      </c>
    </row>
    <row r="161" spans="1:13" hidden="1" x14ac:dyDescent="0.25">
      <c r="A161" s="7">
        <v>0.51041666666666663</v>
      </c>
      <c r="B161">
        <v>140</v>
      </c>
      <c r="C161" t="str">
        <f>VLOOKUP(Appointments[[#This Row],[Dept ID]],Dept_Lookup[],2,FALSE)</f>
        <v>Physical Therapy</v>
      </c>
      <c r="D161" t="s">
        <v>37</v>
      </c>
      <c r="E161" t="str">
        <f>VLOOKUP(Appointments[[#This Row],[Physician ID]],Physician_Lookup[],2,FALSE)</f>
        <v>Dr. Bethel, Christopher</v>
      </c>
      <c r="F161" t="s">
        <v>193</v>
      </c>
      <c r="G161" t="str">
        <f>VLOOKUP(Appointments[[#This Row],[Patient ID]],Patient_Lookup[],2,FALSE)</f>
        <v>Barker, Leslie</v>
      </c>
      <c r="H161" s="7">
        <v>0.50624999999999998</v>
      </c>
      <c r="I161" s="7">
        <v>0.51458333333333328</v>
      </c>
      <c r="J161" s="7">
        <v>0.54513888888888884</v>
      </c>
      <c r="K161" s="14">
        <f>IF(Appointments[[#This Row],[Exam Start]]&gt;Appointments[[#This Row],[Appt Time]],1,0)</f>
        <v>1</v>
      </c>
      <c r="L161" s="14">
        <f>(Appointments[[#This Row],[Exam Start]]-Appointments[[#This Row],[Appt Time]])*24*60</f>
        <v>5.9999999999999787</v>
      </c>
      <c r="M161" s="14">
        <f>(Appointments[[#This Row],[Exam End]]-Appointments[[#This Row],[Exam Start]])*24*60</f>
        <v>44</v>
      </c>
    </row>
    <row r="162" spans="1:13" hidden="1" x14ac:dyDescent="0.25">
      <c r="A162" s="7">
        <v>0.51041666666666663</v>
      </c>
      <c r="B162">
        <v>140</v>
      </c>
      <c r="C162" t="str">
        <f>VLOOKUP(Appointments[[#This Row],[Dept ID]],Dept_Lookup[],2,FALSE)</f>
        <v>Physical Therapy</v>
      </c>
      <c r="D162" t="s">
        <v>29</v>
      </c>
      <c r="E162" t="str">
        <f>VLOOKUP(Appointments[[#This Row],[Physician ID]],Physician_Lookup[],2,FALSE)</f>
        <v>Dr. Kinser, Theresa</v>
      </c>
      <c r="F162" t="s">
        <v>194</v>
      </c>
      <c r="G162" t="str">
        <f>VLOOKUP(Appointments[[#This Row],[Patient ID]],Patient_Lookup[],2,FALSE)</f>
        <v>Lozano, Victor</v>
      </c>
      <c r="H162" s="7">
        <v>0.50555555555555554</v>
      </c>
      <c r="I162" s="7">
        <v>0.51041666666666663</v>
      </c>
      <c r="J162" s="7">
        <v>0.55347222222222214</v>
      </c>
      <c r="K162" s="14">
        <f>IF(Appointments[[#This Row],[Exam Start]]&gt;Appointments[[#This Row],[Appt Time]],1,0)</f>
        <v>0</v>
      </c>
      <c r="L162" s="14">
        <f>(Appointments[[#This Row],[Exam Start]]-Appointments[[#This Row],[Appt Time]])*24*60</f>
        <v>0</v>
      </c>
      <c r="M162" s="14">
        <f>(Appointments[[#This Row],[Exam End]]-Appointments[[#This Row],[Exam Start]])*24*60</f>
        <v>61.999999999999943</v>
      </c>
    </row>
    <row r="163" spans="1:13" hidden="1" x14ac:dyDescent="0.25">
      <c r="A163" s="7">
        <v>0.52083333333333315</v>
      </c>
      <c r="B163">
        <v>310</v>
      </c>
      <c r="C163" t="str">
        <f>VLOOKUP(Appointments[[#This Row],[Dept ID]],Dept_Lookup[],2,FALSE)</f>
        <v>Family Medicine</v>
      </c>
      <c r="D163" t="s">
        <v>21</v>
      </c>
      <c r="E163" t="str">
        <f>VLOOKUP(Appointments[[#This Row],[Physician ID]],Physician_Lookup[],2,FALSE)</f>
        <v>Dr. Humphrey, Jerry</v>
      </c>
      <c r="F163" t="s">
        <v>195</v>
      </c>
      <c r="G163" t="str">
        <f>VLOOKUP(Appointments[[#This Row],[Patient ID]],Patient_Lookup[],2,FALSE)</f>
        <v>Hodges, Scotty</v>
      </c>
      <c r="H163" s="7">
        <v>0.51736111111111094</v>
      </c>
      <c r="I163" s="7">
        <v>0.52083333333333315</v>
      </c>
      <c r="J163" s="7">
        <v>0.54027777777777763</v>
      </c>
      <c r="K163" s="14">
        <f>IF(Appointments[[#This Row],[Exam Start]]&gt;Appointments[[#This Row],[Appt Time]],1,0)</f>
        <v>0</v>
      </c>
      <c r="L163" s="14">
        <f>(Appointments[[#This Row],[Exam Start]]-Appointments[[#This Row],[Appt Time]])*24*60</f>
        <v>0</v>
      </c>
      <c r="M163" s="14">
        <f>(Appointments[[#This Row],[Exam End]]-Appointments[[#This Row],[Exam Start]])*24*60</f>
        <v>28.00000000000006</v>
      </c>
    </row>
    <row r="164" spans="1:13" hidden="1" x14ac:dyDescent="0.25">
      <c r="A164" s="7">
        <v>0.52083333333333315</v>
      </c>
      <c r="B164">
        <v>600</v>
      </c>
      <c r="C164" t="str">
        <f>VLOOKUP(Appointments[[#This Row],[Dept ID]],Dept_Lookup[],2,FALSE)</f>
        <v>Pediatrics</v>
      </c>
      <c r="D164" t="s">
        <v>23</v>
      </c>
      <c r="E164" t="str">
        <f>VLOOKUP(Appointments[[#This Row],[Physician ID]],Physician_Lookup[],2,FALSE)</f>
        <v>Dr. Pepper, Nilam</v>
      </c>
      <c r="F164" t="s">
        <v>196</v>
      </c>
      <c r="G164" t="str">
        <f>VLOOKUP(Appointments[[#This Row],[Patient ID]],Patient_Lookup[],2,FALSE)</f>
        <v>Gordon, Bradley</v>
      </c>
      <c r="H164" s="7">
        <v>0.51874999999999982</v>
      </c>
      <c r="I164" s="7">
        <v>0.52083333333333315</v>
      </c>
      <c r="J164" s="7">
        <v>0.53958333333333319</v>
      </c>
      <c r="K164" s="14">
        <f>IF(Appointments[[#This Row],[Exam Start]]&gt;Appointments[[#This Row],[Appt Time]],1,0)</f>
        <v>0</v>
      </c>
      <c r="L164" s="14">
        <f>(Appointments[[#This Row],[Exam Start]]-Appointments[[#This Row],[Appt Time]])*24*60</f>
        <v>0</v>
      </c>
      <c r="M164" s="14">
        <f>(Appointments[[#This Row],[Exam End]]-Appointments[[#This Row],[Exam Start]])*24*60</f>
        <v>27.000000000000064</v>
      </c>
    </row>
    <row r="165" spans="1:13" hidden="1" x14ac:dyDescent="0.25">
      <c r="A165" s="7">
        <v>0.52083333333333326</v>
      </c>
      <c r="B165">
        <v>420</v>
      </c>
      <c r="C165" t="str">
        <f>VLOOKUP(Appointments[[#This Row],[Dept ID]],Dept_Lookup[],2,FALSE)</f>
        <v>Orthopedics</v>
      </c>
      <c r="D165" t="s">
        <v>41</v>
      </c>
      <c r="E165" t="str">
        <f>VLOOKUP(Appointments[[#This Row],[Physician ID]],Physician_Lookup[],2,FALSE)</f>
        <v>Dr. Chapman, Michelle</v>
      </c>
      <c r="F165" t="s">
        <v>197</v>
      </c>
      <c r="G165" t="str">
        <f>VLOOKUP(Appointments[[#This Row],[Patient ID]],Patient_Lookup[],2,FALSE)</f>
        <v>Ray, William</v>
      </c>
      <c r="H165" s="7">
        <v>0.51597222222222217</v>
      </c>
      <c r="I165" s="7">
        <v>0.52083333333333326</v>
      </c>
      <c r="J165" s="7">
        <v>0.54999999999999993</v>
      </c>
      <c r="K165" s="14">
        <f>IF(Appointments[[#This Row],[Exam Start]]&gt;Appointments[[#This Row],[Appt Time]],1,0)</f>
        <v>0</v>
      </c>
      <c r="L165" s="14">
        <f>(Appointments[[#This Row],[Exam Start]]-Appointments[[#This Row],[Appt Time]])*24*60</f>
        <v>0</v>
      </c>
      <c r="M165" s="14">
        <f>(Appointments[[#This Row],[Exam End]]-Appointments[[#This Row],[Exam Start]])*24*60</f>
        <v>42.000000000000014</v>
      </c>
    </row>
    <row r="166" spans="1:13" hidden="1" x14ac:dyDescent="0.25">
      <c r="A166" s="7">
        <v>0.52083333333333326</v>
      </c>
      <c r="B166">
        <v>310</v>
      </c>
      <c r="C166" t="str">
        <f>VLOOKUP(Appointments[[#This Row],[Dept ID]],Dept_Lookup[],2,FALSE)</f>
        <v>Family Medicine</v>
      </c>
      <c r="D166" t="s">
        <v>57</v>
      </c>
      <c r="E166" t="str">
        <f>VLOOKUP(Appointments[[#This Row],[Physician ID]],Physician_Lookup[],2,FALSE)</f>
        <v>Dr. Mohr, Cynthia</v>
      </c>
      <c r="F166" t="s">
        <v>198</v>
      </c>
      <c r="G166" t="str">
        <f>VLOOKUP(Appointments[[#This Row],[Patient ID]],Patient_Lookup[],2,FALSE)</f>
        <v>Booth, Darlene</v>
      </c>
      <c r="H166" s="7">
        <v>0.5215277777777777</v>
      </c>
      <c r="I166" s="7">
        <v>0.5215277777777777</v>
      </c>
      <c r="J166" s="7">
        <v>0.54652777777777772</v>
      </c>
      <c r="K166" s="14">
        <f>IF(Appointments[[#This Row],[Exam Start]]&gt;Appointments[[#This Row],[Appt Time]],1,0)</f>
        <v>1</v>
      </c>
      <c r="L166" s="14">
        <f>(Appointments[[#This Row],[Exam Start]]-Appointments[[#This Row],[Appt Time]])*24*60</f>
        <v>0.99999999999999645</v>
      </c>
      <c r="M166" s="14">
        <f>(Appointments[[#This Row],[Exam End]]-Appointments[[#This Row],[Exam Start]])*24*60</f>
        <v>36.000000000000028</v>
      </c>
    </row>
    <row r="167" spans="1:13" hidden="1" x14ac:dyDescent="0.25">
      <c r="A167" s="7">
        <v>0.52083333333333326</v>
      </c>
      <c r="B167">
        <v>140</v>
      </c>
      <c r="C167" t="str">
        <f>VLOOKUP(Appointments[[#This Row],[Dept ID]],Dept_Lookup[],2,FALSE)</f>
        <v>Physical Therapy</v>
      </c>
      <c r="D167" t="s">
        <v>55</v>
      </c>
      <c r="E167" t="str">
        <f>VLOOKUP(Appointments[[#This Row],[Physician ID]],Physician_Lookup[],2,FALSE)</f>
        <v>Dr. Quinn, Angela</v>
      </c>
      <c r="F167" t="s">
        <v>199</v>
      </c>
      <c r="G167" t="str">
        <f>VLOOKUP(Appointments[[#This Row],[Patient ID]],Patient_Lookup[],2,FALSE)</f>
        <v>Larson, Michael</v>
      </c>
      <c r="H167" s="7">
        <v>0.51736111111111105</v>
      </c>
      <c r="I167" s="7">
        <v>0.52430555555555558</v>
      </c>
      <c r="J167" s="7">
        <v>0.55555555555555558</v>
      </c>
      <c r="K167" s="14">
        <f>IF(Appointments[[#This Row],[Exam Start]]&gt;Appointments[[#This Row],[Appt Time]],1,0)</f>
        <v>1</v>
      </c>
      <c r="L167" s="14">
        <f>(Appointments[[#This Row],[Exam Start]]-Appointments[[#This Row],[Appt Time]])*24*60</f>
        <v>5.0000000000001421</v>
      </c>
      <c r="M167" s="14">
        <f>(Appointments[[#This Row],[Exam End]]-Appointments[[#This Row],[Exam Start]])*24*60</f>
        <v>45</v>
      </c>
    </row>
    <row r="168" spans="1:13" hidden="1" x14ac:dyDescent="0.25">
      <c r="A168" s="7">
        <v>0.52083333333333326</v>
      </c>
      <c r="B168">
        <v>600</v>
      </c>
      <c r="C168" t="str">
        <f>VLOOKUP(Appointments[[#This Row],[Dept ID]],Dept_Lookup[],2,FALSE)</f>
        <v>Pediatrics</v>
      </c>
      <c r="D168" t="s">
        <v>33</v>
      </c>
      <c r="E168" t="str">
        <f>VLOOKUP(Appointments[[#This Row],[Physician ID]],Physician_Lookup[],2,FALSE)</f>
        <v>Dr. Hall, Irena</v>
      </c>
      <c r="F168" t="s">
        <v>200</v>
      </c>
      <c r="G168" t="str">
        <f>VLOOKUP(Appointments[[#This Row],[Patient ID]],Patient_Lookup[],2,FALSE)</f>
        <v>Mccray, David</v>
      </c>
      <c r="H168" s="7">
        <v>0.51874999999999993</v>
      </c>
      <c r="I168" s="7">
        <v>0.5215277777777777</v>
      </c>
      <c r="J168" s="7">
        <v>0.53819444444444442</v>
      </c>
      <c r="K168" s="14">
        <f>IF(Appointments[[#This Row],[Exam Start]]&gt;Appointments[[#This Row],[Appt Time]],1,0)</f>
        <v>1</v>
      </c>
      <c r="L168" s="14">
        <f>(Appointments[[#This Row],[Exam Start]]-Appointments[[#This Row],[Appt Time]])*24*60</f>
        <v>0.99999999999999645</v>
      </c>
      <c r="M168" s="14">
        <f>(Appointments[[#This Row],[Exam End]]-Appointments[[#This Row],[Exam Start]])*24*60</f>
        <v>24.000000000000075</v>
      </c>
    </row>
    <row r="169" spans="1:13" hidden="1" x14ac:dyDescent="0.25">
      <c r="A169" s="7">
        <v>0.52083333333333326</v>
      </c>
      <c r="B169">
        <v>810</v>
      </c>
      <c r="C169" t="str">
        <f>VLOOKUP(Appointments[[#This Row],[Dept ID]],Dept_Lookup[],2,FALSE)</f>
        <v>Internal Medicine</v>
      </c>
      <c r="D169" t="s">
        <v>25</v>
      </c>
      <c r="E169" t="str">
        <f>VLOOKUP(Appointments[[#This Row],[Physician ID]],Physician_Lookup[],2,FALSE)</f>
        <v>Dr. Walton, Lena</v>
      </c>
      <c r="F169" t="s">
        <v>201</v>
      </c>
      <c r="G169" t="str">
        <f>VLOOKUP(Appointments[[#This Row],[Patient ID]],Patient_Lookup[],2,FALSE)</f>
        <v>Macarthur, Maegan</v>
      </c>
      <c r="H169" s="7">
        <v>0.51527777777777772</v>
      </c>
      <c r="I169" s="7">
        <v>0.52083333333333326</v>
      </c>
      <c r="J169" s="7">
        <v>0.54097222222222219</v>
      </c>
      <c r="K169" s="14">
        <f>IF(Appointments[[#This Row],[Exam Start]]&gt;Appointments[[#This Row],[Appt Time]],1,0)</f>
        <v>0</v>
      </c>
      <c r="L169" s="14">
        <f>(Appointments[[#This Row],[Exam Start]]-Appointments[[#This Row],[Appt Time]])*24*60</f>
        <v>0</v>
      </c>
      <c r="M169" s="14">
        <f>(Appointments[[#This Row],[Exam End]]-Appointments[[#This Row],[Exam Start]])*24*60</f>
        <v>29.000000000000057</v>
      </c>
    </row>
    <row r="170" spans="1:13" hidden="1" x14ac:dyDescent="0.25">
      <c r="A170" s="7">
        <v>0.52083333333333326</v>
      </c>
      <c r="B170">
        <v>310</v>
      </c>
      <c r="C170" t="str">
        <f>VLOOKUP(Appointments[[#This Row],[Dept ID]],Dept_Lookup[],2,FALSE)</f>
        <v>Family Medicine</v>
      </c>
      <c r="D170" t="s">
        <v>35</v>
      </c>
      <c r="E170" t="str">
        <f>VLOOKUP(Appointments[[#This Row],[Physician ID]],Physician_Lookup[],2,FALSE)</f>
        <v>Dr. Carrasco, Mary</v>
      </c>
      <c r="F170" t="s">
        <v>202</v>
      </c>
      <c r="G170" t="str">
        <f>VLOOKUP(Appointments[[#This Row],[Patient ID]],Patient_Lookup[],2,FALSE)</f>
        <v>Bergman, Gloria</v>
      </c>
      <c r="H170" s="7">
        <v>0.51805555555555549</v>
      </c>
      <c r="I170" s="7">
        <v>0.52083333333333326</v>
      </c>
      <c r="J170" s="7">
        <v>0.53819444444444442</v>
      </c>
      <c r="K170" s="14">
        <f>IF(Appointments[[#This Row],[Exam Start]]&gt;Appointments[[#This Row],[Appt Time]],1,0)</f>
        <v>0</v>
      </c>
      <c r="L170" s="14">
        <f>(Appointments[[#This Row],[Exam Start]]-Appointments[[#This Row],[Appt Time]])*24*60</f>
        <v>0</v>
      </c>
      <c r="M170" s="14">
        <f>(Appointments[[#This Row],[Exam End]]-Appointments[[#This Row],[Exam Start]])*24*60</f>
        <v>25.000000000000071</v>
      </c>
    </row>
    <row r="171" spans="1:13" x14ac:dyDescent="0.25">
      <c r="A171" s="7">
        <v>0.52083333333333326</v>
      </c>
      <c r="B171">
        <v>810</v>
      </c>
      <c r="C171" t="str">
        <f>VLOOKUP(Appointments[[#This Row],[Dept ID]],Dept_Lookup[],2,FALSE)</f>
        <v>Internal Medicine</v>
      </c>
      <c r="D171" t="s">
        <v>39</v>
      </c>
      <c r="E171" t="str">
        <f>VLOOKUP(Appointments[[#This Row],[Physician ID]],Physician_Lookup[],2,FALSE)</f>
        <v>Dr. Leiva, Jacob</v>
      </c>
      <c r="F171" t="s">
        <v>203</v>
      </c>
      <c r="G171" t="str">
        <f>VLOOKUP(Appointments[[#This Row],[Patient ID]],Patient_Lookup[],2,FALSE)</f>
        <v>Dalton, Dorothy</v>
      </c>
      <c r="H171" s="7">
        <v>0.52013888888888882</v>
      </c>
      <c r="I171" s="7">
        <v>0.52361111111111092</v>
      </c>
      <c r="J171" s="7">
        <v>0.54583333333333317</v>
      </c>
      <c r="K171" s="14">
        <f>IF(Appointments[[#This Row],[Exam Start]]&gt;Appointments[[#This Row],[Appt Time]],1,0)</f>
        <v>1</v>
      </c>
      <c r="L171" s="14">
        <f>(Appointments[[#This Row],[Exam Start]]-Appointments[[#This Row],[Appt Time]])*24*60</f>
        <v>3.9999999999998259</v>
      </c>
      <c r="M171" s="14">
        <f>(Appointments[[#This Row],[Exam End]]-Appointments[[#This Row],[Exam Start]])*24*60</f>
        <v>32.000000000000043</v>
      </c>
    </row>
    <row r="172" spans="1:13" hidden="1" x14ac:dyDescent="0.25">
      <c r="A172" s="7">
        <v>0.52083333333333326</v>
      </c>
      <c r="B172">
        <v>810</v>
      </c>
      <c r="C172" t="str">
        <f>VLOOKUP(Appointments[[#This Row],[Dept ID]],Dept_Lookup[],2,FALSE)</f>
        <v>Internal Medicine</v>
      </c>
      <c r="D172" t="s">
        <v>49</v>
      </c>
      <c r="E172" t="str">
        <f>VLOOKUP(Appointments[[#This Row],[Physician ID]],Physician_Lookup[],2,FALSE)</f>
        <v>Dr. Moore, Jeremy</v>
      </c>
      <c r="F172" t="s">
        <v>204</v>
      </c>
      <c r="G172" t="str">
        <f>VLOOKUP(Appointments[[#This Row],[Patient ID]],Patient_Lookup[],2,FALSE)</f>
        <v>Shea, Steven</v>
      </c>
      <c r="H172" s="7">
        <v>0.51666666666666661</v>
      </c>
      <c r="I172" s="7">
        <v>0.52083333333333326</v>
      </c>
      <c r="J172" s="7">
        <v>0.53680555555555554</v>
      </c>
      <c r="K172" s="14">
        <f>IF(Appointments[[#This Row],[Exam Start]]&gt;Appointments[[#This Row],[Appt Time]],1,0)</f>
        <v>0</v>
      </c>
      <c r="L172" s="14">
        <f>(Appointments[[#This Row],[Exam Start]]-Appointments[[#This Row],[Appt Time]])*24*60</f>
        <v>0</v>
      </c>
      <c r="M172" s="14">
        <f>(Appointments[[#This Row],[Exam End]]-Appointments[[#This Row],[Exam Start]])*24*60</f>
        <v>23.000000000000078</v>
      </c>
    </row>
    <row r="173" spans="1:13" hidden="1" x14ac:dyDescent="0.25">
      <c r="A173" s="7">
        <v>0.52083333333333326</v>
      </c>
      <c r="B173">
        <v>420</v>
      </c>
      <c r="C173" t="str">
        <f>VLOOKUP(Appointments[[#This Row],[Dept ID]],Dept_Lookup[],2,FALSE)</f>
        <v>Orthopedics</v>
      </c>
      <c r="D173" t="s">
        <v>43</v>
      </c>
      <c r="E173" t="str">
        <f>VLOOKUP(Appointments[[#This Row],[Physician ID]],Physician_Lookup[],2,FALSE)</f>
        <v>Dr. Perez, Roopa</v>
      </c>
      <c r="F173" t="s">
        <v>205</v>
      </c>
      <c r="G173" t="str">
        <f>VLOOKUP(Appointments[[#This Row],[Patient ID]],Patient_Lookup[],2,FALSE)</f>
        <v>Farrar, Sarah</v>
      </c>
      <c r="H173" s="7">
        <v>0.51666666666666661</v>
      </c>
      <c r="I173" s="7">
        <v>0.52083333333333326</v>
      </c>
      <c r="J173" s="7">
        <v>0.56319444444444433</v>
      </c>
      <c r="K173" s="14">
        <f>IF(Appointments[[#This Row],[Exam Start]]&gt;Appointments[[#This Row],[Appt Time]],1,0)</f>
        <v>0</v>
      </c>
      <c r="L173" s="14">
        <f>(Appointments[[#This Row],[Exam Start]]-Appointments[[#This Row],[Appt Time]])*24*60</f>
        <v>0</v>
      </c>
      <c r="M173" s="14">
        <f>(Appointments[[#This Row],[Exam End]]-Appointments[[#This Row],[Exam Start]])*24*60</f>
        <v>60.999999999999943</v>
      </c>
    </row>
    <row r="174" spans="1:13" hidden="1" x14ac:dyDescent="0.25">
      <c r="A174" s="7">
        <v>0.52083333333333337</v>
      </c>
      <c r="B174">
        <v>810</v>
      </c>
      <c r="C174" t="str">
        <f>VLOOKUP(Appointments[[#This Row],[Dept ID]],Dept_Lookup[],2,FALSE)</f>
        <v>Internal Medicine</v>
      </c>
      <c r="D174" t="s">
        <v>19</v>
      </c>
      <c r="E174" t="str">
        <f>VLOOKUP(Appointments[[#This Row],[Physician ID]],Physician_Lookup[],2,FALSE)</f>
        <v>Dr. Pieper, John</v>
      </c>
      <c r="F174" t="s">
        <v>206</v>
      </c>
      <c r="G174" t="str">
        <f>VLOOKUP(Appointments[[#This Row],[Patient ID]],Patient_Lookup[],2,FALSE)</f>
        <v>Watts, Jacques</v>
      </c>
      <c r="H174" s="7">
        <v>0.51736111111111116</v>
      </c>
      <c r="I174" s="7">
        <v>0.52083333333333337</v>
      </c>
      <c r="J174" s="7">
        <v>0.53750000000000009</v>
      </c>
      <c r="K174" s="14">
        <f>IF(Appointments[[#This Row],[Exam Start]]&gt;Appointments[[#This Row],[Appt Time]],1,0)</f>
        <v>0</v>
      </c>
      <c r="L174" s="14">
        <f>(Appointments[[#This Row],[Exam Start]]-Appointments[[#This Row],[Appt Time]])*24*60</f>
        <v>0</v>
      </c>
      <c r="M174" s="14">
        <f>(Appointments[[#This Row],[Exam End]]-Appointments[[#This Row],[Exam Start]])*24*60</f>
        <v>24.000000000000075</v>
      </c>
    </row>
    <row r="175" spans="1:13" hidden="1" x14ac:dyDescent="0.25">
      <c r="A175" s="7">
        <v>0.53124999999999989</v>
      </c>
      <c r="B175">
        <v>600</v>
      </c>
      <c r="C175" t="str">
        <f>VLOOKUP(Appointments[[#This Row],[Dept ID]],Dept_Lookup[],2,FALSE)</f>
        <v>Pediatrics</v>
      </c>
      <c r="D175" t="s">
        <v>47</v>
      </c>
      <c r="E175" t="str">
        <f>VLOOKUP(Appointments[[#This Row],[Physician ID]],Physician_Lookup[],2,FALSE)</f>
        <v>Dr. Kaiser, Raymond</v>
      </c>
      <c r="F175" t="s">
        <v>207</v>
      </c>
      <c r="G175" t="str">
        <f>VLOOKUP(Appointments[[#This Row],[Patient ID]],Patient_Lookup[],2,FALSE)</f>
        <v>Bowers, Mattie</v>
      </c>
      <c r="H175" s="7">
        <v>0.52847222222222212</v>
      </c>
      <c r="I175" s="7">
        <v>0.53611111111111098</v>
      </c>
      <c r="J175" s="7">
        <v>0.56180555555555545</v>
      </c>
      <c r="K175" s="14">
        <f>IF(Appointments[[#This Row],[Exam Start]]&gt;Appointments[[#This Row],[Appt Time]],1,0)</f>
        <v>1</v>
      </c>
      <c r="L175" s="14">
        <f>(Appointments[[#This Row],[Exam Start]]-Appointments[[#This Row],[Appt Time]])*24*60</f>
        <v>6.9999999999999751</v>
      </c>
      <c r="M175" s="14">
        <f>(Appointments[[#This Row],[Exam End]]-Appointments[[#This Row],[Exam Start]])*24*60</f>
        <v>37.000000000000028</v>
      </c>
    </row>
    <row r="176" spans="1:13" hidden="1" x14ac:dyDescent="0.25">
      <c r="A176" s="7">
        <v>0.53125</v>
      </c>
      <c r="B176">
        <v>420</v>
      </c>
      <c r="C176" t="str">
        <f>VLOOKUP(Appointments[[#This Row],[Dept ID]],Dept_Lookup[],2,FALSE)</f>
        <v>Orthopedics</v>
      </c>
      <c r="D176" t="s">
        <v>45</v>
      </c>
      <c r="E176" t="str">
        <f>VLOOKUP(Appointments[[#This Row],[Physician ID]],Physician_Lookup[],2,FALSE)</f>
        <v>Dr. Hinton, Mark</v>
      </c>
      <c r="F176" t="s">
        <v>208</v>
      </c>
      <c r="G176" t="str">
        <f>VLOOKUP(Appointments[[#This Row],[Patient ID]],Patient_Lookup[],2,FALSE)</f>
        <v>Donnelly, Elizabeth</v>
      </c>
      <c r="H176" s="7">
        <v>0.52847222222222223</v>
      </c>
      <c r="I176" s="7">
        <v>0.53680555555555554</v>
      </c>
      <c r="J176" s="7">
        <v>0.55347222222222225</v>
      </c>
      <c r="K176" s="14">
        <f>IF(Appointments[[#This Row],[Exam Start]]&gt;Appointments[[#This Row],[Appt Time]],1,0)</f>
        <v>1</v>
      </c>
      <c r="L176" s="14">
        <f>(Appointments[[#This Row],[Exam Start]]-Appointments[[#This Row],[Appt Time]])*24*60</f>
        <v>7.9999999999999716</v>
      </c>
      <c r="M176" s="14">
        <f>(Appointments[[#This Row],[Exam End]]-Appointments[[#This Row],[Exam Start]])*24*60</f>
        <v>24.000000000000075</v>
      </c>
    </row>
    <row r="177" spans="1:13" hidden="1" x14ac:dyDescent="0.25">
      <c r="A177" s="7">
        <v>0.53125</v>
      </c>
      <c r="B177">
        <v>420</v>
      </c>
      <c r="C177" t="str">
        <f>VLOOKUP(Appointments[[#This Row],[Dept ID]],Dept_Lookup[],2,FALSE)</f>
        <v>Orthopedics</v>
      </c>
      <c r="D177" t="s">
        <v>53</v>
      </c>
      <c r="E177" t="str">
        <f>VLOOKUP(Appointments[[#This Row],[Physician ID]],Physician_Lookup[],2,FALSE)</f>
        <v>Dr. Wilson, Debbie</v>
      </c>
      <c r="F177" t="s">
        <v>209</v>
      </c>
      <c r="G177" t="str">
        <f>VLOOKUP(Appointments[[#This Row],[Patient ID]],Patient_Lookup[],2,FALSE)</f>
        <v>Owens, Judy</v>
      </c>
      <c r="H177" s="7">
        <v>0.52569444444444446</v>
      </c>
      <c r="I177" s="7">
        <v>0.53125</v>
      </c>
      <c r="J177" s="7">
        <v>0.54305555555555551</v>
      </c>
      <c r="K177" s="14">
        <f>IF(Appointments[[#This Row],[Exam Start]]&gt;Appointments[[#This Row],[Appt Time]],1,0)</f>
        <v>0</v>
      </c>
      <c r="L177" s="14">
        <f>(Appointments[[#This Row],[Exam Start]]-Appointments[[#This Row],[Appt Time]])*24*60</f>
        <v>0</v>
      </c>
      <c r="M177" s="14">
        <f>(Appointments[[#This Row],[Exam End]]-Appointments[[#This Row],[Exam Start]])*24*60</f>
        <v>16.99999999999994</v>
      </c>
    </row>
    <row r="178" spans="1:13" hidden="1" x14ac:dyDescent="0.25">
      <c r="A178" s="7">
        <v>0.53125</v>
      </c>
      <c r="B178">
        <v>810</v>
      </c>
      <c r="C178" t="str">
        <f>VLOOKUP(Appointments[[#This Row],[Dept ID]],Dept_Lookup[],2,FALSE)</f>
        <v>Internal Medicine</v>
      </c>
      <c r="D178" t="s">
        <v>31</v>
      </c>
      <c r="E178" t="str">
        <f>VLOOKUP(Appointments[[#This Row],[Physician ID]],Physician_Lookup[],2,FALSE)</f>
        <v>Dr. Bell, David</v>
      </c>
      <c r="F178" t="s">
        <v>210</v>
      </c>
      <c r="G178" t="str">
        <f>VLOOKUP(Appointments[[#This Row],[Patient ID]],Patient_Lookup[],2,FALSE)</f>
        <v>Stiner, Mitchell</v>
      </c>
      <c r="H178" s="7">
        <v>0.52777777777777779</v>
      </c>
      <c r="I178" s="7">
        <v>0.54027777777777775</v>
      </c>
      <c r="J178" s="7">
        <v>0.57916666666666661</v>
      </c>
      <c r="K178" s="14">
        <f>IF(Appointments[[#This Row],[Exam Start]]&gt;Appointments[[#This Row],[Appt Time]],1,0)</f>
        <v>1</v>
      </c>
      <c r="L178" s="14">
        <f>(Appointments[[#This Row],[Exam Start]]-Appointments[[#This Row],[Appt Time]])*24*60</f>
        <v>12.999999999999954</v>
      </c>
      <c r="M178" s="14">
        <f>(Appointments[[#This Row],[Exam End]]-Appointments[[#This Row],[Exam Start]])*24*60</f>
        <v>55.999999999999957</v>
      </c>
    </row>
    <row r="179" spans="1:13" hidden="1" x14ac:dyDescent="0.25">
      <c r="A179" s="7">
        <v>0.54166666666666652</v>
      </c>
      <c r="B179">
        <v>600</v>
      </c>
      <c r="C179" t="str">
        <f>VLOOKUP(Appointments[[#This Row],[Dept ID]],Dept_Lookup[],2,FALSE)</f>
        <v>Pediatrics</v>
      </c>
      <c r="D179" t="s">
        <v>51</v>
      </c>
      <c r="E179" t="str">
        <f>VLOOKUP(Appointments[[#This Row],[Physician ID]],Physician_Lookup[],2,FALSE)</f>
        <v>Dr. Kessler, Tatiana</v>
      </c>
      <c r="F179" t="s">
        <v>211</v>
      </c>
      <c r="G179" t="str">
        <f>VLOOKUP(Appointments[[#This Row],[Patient ID]],Patient_Lookup[],2,FALSE)</f>
        <v>Wright, Lisa</v>
      </c>
      <c r="H179" s="7">
        <v>0.53958333333333319</v>
      </c>
      <c r="I179" s="7">
        <v>0.54166666666666652</v>
      </c>
      <c r="J179" s="7">
        <v>0.57777777777777761</v>
      </c>
      <c r="K179" s="14">
        <f>IF(Appointments[[#This Row],[Exam Start]]&gt;Appointments[[#This Row],[Appt Time]],1,0)</f>
        <v>0</v>
      </c>
      <c r="L179" s="14">
        <f>(Appointments[[#This Row],[Exam Start]]-Appointments[[#This Row],[Appt Time]])*24*60</f>
        <v>0</v>
      </c>
      <c r="M179" s="14">
        <f>(Appointments[[#This Row],[Exam End]]-Appointments[[#This Row],[Exam Start]])*24*60</f>
        <v>51.999999999999972</v>
      </c>
    </row>
    <row r="180" spans="1:13" hidden="1" x14ac:dyDescent="0.25">
      <c r="A180" s="7">
        <v>0.54166666666666652</v>
      </c>
      <c r="B180">
        <v>600</v>
      </c>
      <c r="C180" t="str">
        <f>VLOOKUP(Appointments[[#This Row],[Dept ID]],Dept_Lookup[],2,FALSE)</f>
        <v>Pediatrics</v>
      </c>
      <c r="D180" t="s">
        <v>23</v>
      </c>
      <c r="E180" t="str">
        <f>VLOOKUP(Appointments[[#This Row],[Physician ID]],Physician_Lookup[],2,FALSE)</f>
        <v>Dr. Pepper, Nilam</v>
      </c>
      <c r="F180" t="s">
        <v>212</v>
      </c>
      <c r="G180" t="str">
        <f>VLOOKUP(Appointments[[#This Row],[Patient ID]],Patient_Lookup[],2,FALSE)</f>
        <v>Lamphear, Wayne</v>
      </c>
      <c r="H180" s="7">
        <v>0.54166666666666652</v>
      </c>
      <c r="I180" s="7">
        <v>0.54166666666666652</v>
      </c>
      <c r="J180" s="7">
        <v>0.57083333333333319</v>
      </c>
      <c r="K180" s="14">
        <f>IF(Appointments[[#This Row],[Exam Start]]&gt;Appointments[[#This Row],[Appt Time]],1,0)</f>
        <v>0</v>
      </c>
      <c r="L180" s="14">
        <f>(Appointments[[#This Row],[Exam Start]]-Appointments[[#This Row],[Appt Time]])*24*60</f>
        <v>0</v>
      </c>
      <c r="M180" s="14">
        <f>(Appointments[[#This Row],[Exam End]]-Appointments[[#This Row],[Exam Start]])*24*60</f>
        <v>42.000000000000014</v>
      </c>
    </row>
    <row r="181" spans="1:13" hidden="1" x14ac:dyDescent="0.25">
      <c r="A181" s="7">
        <v>0.54166666666666652</v>
      </c>
      <c r="B181">
        <v>310</v>
      </c>
      <c r="C181" t="str">
        <f>VLOOKUP(Appointments[[#This Row],[Dept ID]],Dept_Lookup[],2,FALSE)</f>
        <v>Family Medicine</v>
      </c>
      <c r="D181" t="s">
        <v>21</v>
      </c>
      <c r="E181" t="str">
        <f>VLOOKUP(Appointments[[#This Row],[Physician ID]],Physician_Lookup[],2,FALSE)</f>
        <v>Dr. Humphrey, Jerry</v>
      </c>
      <c r="F181" t="s">
        <v>213</v>
      </c>
      <c r="G181" t="str">
        <f>VLOOKUP(Appointments[[#This Row],[Patient ID]],Patient_Lookup[],2,FALSE)</f>
        <v>Parish, Dominick</v>
      </c>
      <c r="H181" s="7">
        <v>0.53541666666666654</v>
      </c>
      <c r="I181" s="7">
        <v>0.54166666666666652</v>
      </c>
      <c r="J181" s="7">
        <v>0.57152777777777763</v>
      </c>
      <c r="K181" s="14">
        <f>IF(Appointments[[#This Row],[Exam Start]]&gt;Appointments[[#This Row],[Appt Time]],1,0)</f>
        <v>0</v>
      </c>
      <c r="L181" s="14">
        <f>(Appointments[[#This Row],[Exam Start]]-Appointments[[#This Row],[Appt Time]])*24*60</f>
        <v>0</v>
      </c>
      <c r="M181" s="14">
        <f>(Appointments[[#This Row],[Exam End]]-Appointments[[#This Row],[Exam Start]])*24*60</f>
        <v>43.000000000000007</v>
      </c>
    </row>
    <row r="182" spans="1:13" hidden="1" x14ac:dyDescent="0.25">
      <c r="A182" s="7">
        <v>0.54166666666666652</v>
      </c>
      <c r="B182">
        <v>310</v>
      </c>
      <c r="C182" t="str">
        <f>VLOOKUP(Appointments[[#This Row],[Dept ID]],Dept_Lookup[],2,FALSE)</f>
        <v>Family Medicine</v>
      </c>
      <c r="D182" t="s">
        <v>27</v>
      </c>
      <c r="E182" t="str">
        <f>VLOOKUP(Appointments[[#This Row],[Physician ID]],Physician_Lookup[],2,FALSE)</f>
        <v>Dr. Sanchez, Javier</v>
      </c>
      <c r="F182" t="s">
        <v>214</v>
      </c>
      <c r="G182" t="str">
        <f>VLOOKUP(Appointments[[#This Row],[Patient ID]],Patient_Lookup[],2,FALSE)</f>
        <v>Shaver, Julio</v>
      </c>
      <c r="H182" s="7">
        <v>0.53749999999999987</v>
      </c>
      <c r="I182" s="7">
        <v>0.54166666666666652</v>
      </c>
      <c r="J182" s="7">
        <v>0.56041666666666656</v>
      </c>
      <c r="K182" s="14">
        <f>IF(Appointments[[#This Row],[Exam Start]]&gt;Appointments[[#This Row],[Appt Time]],1,0)</f>
        <v>0</v>
      </c>
      <c r="L182" s="14">
        <f>(Appointments[[#This Row],[Exam Start]]-Appointments[[#This Row],[Appt Time]])*24*60</f>
        <v>0</v>
      </c>
      <c r="M182" s="14">
        <f>(Appointments[[#This Row],[Exam End]]-Appointments[[#This Row],[Exam Start]])*24*60</f>
        <v>27.000000000000064</v>
      </c>
    </row>
    <row r="183" spans="1:13" hidden="1" x14ac:dyDescent="0.25">
      <c r="A183" s="7">
        <v>0.54166666666666663</v>
      </c>
      <c r="B183">
        <v>600</v>
      </c>
      <c r="C183" t="str">
        <f>VLOOKUP(Appointments[[#This Row],[Dept ID]],Dept_Lookup[],2,FALSE)</f>
        <v>Pediatrics</v>
      </c>
      <c r="D183" t="s">
        <v>33</v>
      </c>
      <c r="E183" t="str">
        <f>VLOOKUP(Appointments[[#This Row],[Physician ID]],Physician_Lookup[],2,FALSE)</f>
        <v>Dr. Hall, Irena</v>
      </c>
      <c r="F183" t="s">
        <v>215</v>
      </c>
      <c r="G183" t="str">
        <f>VLOOKUP(Appointments[[#This Row],[Patient ID]],Patient_Lookup[],2,FALSE)</f>
        <v>Smith, Scott</v>
      </c>
      <c r="H183" s="7">
        <v>0.53888888888888886</v>
      </c>
      <c r="I183" s="7">
        <v>0.54166666666666663</v>
      </c>
      <c r="J183" s="7">
        <v>0.56319444444444444</v>
      </c>
      <c r="K183" s="14">
        <f>IF(Appointments[[#This Row],[Exam Start]]&gt;Appointments[[#This Row],[Appt Time]],1,0)</f>
        <v>0</v>
      </c>
      <c r="L183" s="14">
        <f>(Appointments[[#This Row],[Exam Start]]-Appointments[[#This Row],[Appt Time]])*24*60</f>
        <v>0</v>
      </c>
      <c r="M183" s="14">
        <f>(Appointments[[#This Row],[Exam End]]-Appointments[[#This Row],[Exam Start]])*24*60</f>
        <v>31.00000000000005</v>
      </c>
    </row>
    <row r="184" spans="1:13" hidden="1" x14ac:dyDescent="0.25">
      <c r="A184" s="7">
        <v>0.54166666666666663</v>
      </c>
      <c r="B184">
        <v>140</v>
      </c>
      <c r="C184" t="str">
        <f>VLOOKUP(Appointments[[#This Row],[Dept ID]],Dept_Lookup[],2,FALSE)</f>
        <v>Physical Therapy</v>
      </c>
      <c r="D184" t="s">
        <v>37</v>
      </c>
      <c r="E184" t="str">
        <f>VLOOKUP(Appointments[[#This Row],[Physician ID]],Physician_Lookup[],2,FALSE)</f>
        <v>Dr. Bethel, Christopher</v>
      </c>
      <c r="F184" t="s">
        <v>216</v>
      </c>
      <c r="G184" t="str">
        <f>VLOOKUP(Appointments[[#This Row],[Patient ID]],Patient_Lookup[],2,FALSE)</f>
        <v>Cox, Mary</v>
      </c>
      <c r="H184" s="7">
        <v>0.53819444444444442</v>
      </c>
      <c r="I184" s="7">
        <v>0.54513888888888884</v>
      </c>
      <c r="J184" s="7">
        <v>0.56111111111111112</v>
      </c>
      <c r="K184" s="14">
        <f>IF(Appointments[[#This Row],[Exam Start]]&gt;Appointments[[#This Row],[Appt Time]],1,0)</f>
        <v>1</v>
      </c>
      <c r="L184" s="14">
        <f>(Appointments[[#This Row],[Exam Start]]-Appointments[[#This Row],[Appt Time]])*24*60</f>
        <v>4.9999999999999822</v>
      </c>
      <c r="M184" s="14">
        <f>(Appointments[[#This Row],[Exam End]]-Appointments[[#This Row],[Exam Start]])*24*60</f>
        <v>23.000000000000078</v>
      </c>
    </row>
    <row r="185" spans="1:13" hidden="1" x14ac:dyDescent="0.25">
      <c r="A185" s="7">
        <v>0.54166666666666663</v>
      </c>
      <c r="B185">
        <v>810</v>
      </c>
      <c r="C185" t="str">
        <f>VLOOKUP(Appointments[[#This Row],[Dept ID]],Dept_Lookup[],2,FALSE)</f>
        <v>Internal Medicine</v>
      </c>
      <c r="D185" t="s">
        <v>25</v>
      </c>
      <c r="E185" t="str">
        <f>VLOOKUP(Appointments[[#This Row],[Physician ID]],Physician_Lookup[],2,FALSE)</f>
        <v>Dr. Walton, Lena</v>
      </c>
      <c r="F185" t="s">
        <v>217</v>
      </c>
      <c r="G185" t="str">
        <f>VLOOKUP(Appointments[[#This Row],[Patient ID]],Patient_Lookup[],2,FALSE)</f>
        <v>Pritchett, Nora</v>
      </c>
      <c r="H185" s="7">
        <v>0.53680555555555554</v>
      </c>
      <c r="I185" s="7">
        <v>0.54166666666666663</v>
      </c>
      <c r="J185" s="7">
        <v>0.55555555555555547</v>
      </c>
      <c r="K185" s="14">
        <f>IF(Appointments[[#This Row],[Exam Start]]&gt;Appointments[[#This Row],[Appt Time]],1,0)</f>
        <v>0</v>
      </c>
      <c r="L185" s="14">
        <f>(Appointments[[#This Row],[Exam Start]]-Appointments[[#This Row],[Appt Time]])*24*60</f>
        <v>0</v>
      </c>
      <c r="M185" s="14">
        <f>(Appointments[[#This Row],[Exam End]]-Appointments[[#This Row],[Exam Start]])*24*60</f>
        <v>19.999999999999929</v>
      </c>
    </row>
    <row r="186" spans="1:13" x14ac:dyDescent="0.25">
      <c r="A186" s="7">
        <v>0.54166666666666663</v>
      </c>
      <c r="B186">
        <v>810</v>
      </c>
      <c r="C186" t="str">
        <f>VLOOKUP(Appointments[[#This Row],[Dept ID]],Dept_Lookup[],2,FALSE)</f>
        <v>Internal Medicine</v>
      </c>
      <c r="D186" t="s">
        <v>39</v>
      </c>
      <c r="E186" t="str">
        <f>VLOOKUP(Appointments[[#This Row],[Physician ID]],Physician_Lookup[],2,FALSE)</f>
        <v>Dr. Leiva, Jacob</v>
      </c>
      <c r="F186" t="s">
        <v>218</v>
      </c>
      <c r="G186" t="str">
        <f>VLOOKUP(Appointments[[#This Row],[Patient ID]],Patient_Lookup[],2,FALSE)</f>
        <v>Knight, Cindy</v>
      </c>
      <c r="H186" s="7">
        <v>0.53680555555555554</v>
      </c>
      <c r="I186" s="7">
        <v>0.54583333333333317</v>
      </c>
      <c r="J186" s="7">
        <v>0.55902777777777757</v>
      </c>
      <c r="K186" s="14">
        <f>IF(Appointments[[#This Row],[Exam Start]]&gt;Appointments[[#This Row],[Appt Time]],1,0)</f>
        <v>1</v>
      </c>
      <c r="L186" s="14">
        <f>(Appointments[[#This Row],[Exam Start]]-Appointments[[#This Row],[Appt Time]])*24*60</f>
        <v>5.9999999999998188</v>
      </c>
      <c r="M186" s="14">
        <f>(Appointments[[#This Row],[Exam End]]-Appointments[[#This Row],[Exam Start]])*24*60</f>
        <v>18.999999999999932</v>
      </c>
    </row>
    <row r="187" spans="1:13" hidden="1" x14ac:dyDescent="0.25">
      <c r="A187" s="7">
        <v>0.54166666666666663</v>
      </c>
      <c r="B187">
        <v>310</v>
      </c>
      <c r="C187" t="str">
        <f>VLOOKUP(Appointments[[#This Row],[Dept ID]],Dept_Lookup[],2,FALSE)</f>
        <v>Family Medicine</v>
      </c>
      <c r="D187" t="s">
        <v>35</v>
      </c>
      <c r="E187" t="str">
        <f>VLOOKUP(Appointments[[#This Row],[Physician ID]],Physician_Lookup[],2,FALSE)</f>
        <v>Dr. Carrasco, Mary</v>
      </c>
      <c r="F187" t="s">
        <v>219</v>
      </c>
      <c r="G187" t="str">
        <f>VLOOKUP(Appointments[[#This Row],[Patient ID]],Patient_Lookup[],2,FALSE)</f>
        <v>Parker, John</v>
      </c>
      <c r="H187" s="7">
        <v>0.5395833333333333</v>
      </c>
      <c r="I187" s="7">
        <v>0.54166666666666663</v>
      </c>
      <c r="J187" s="7">
        <v>0.55972222222222223</v>
      </c>
      <c r="K187" s="14">
        <f>IF(Appointments[[#This Row],[Exam Start]]&gt;Appointments[[#This Row],[Appt Time]],1,0)</f>
        <v>0</v>
      </c>
      <c r="L187" s="14">
        <f>(Appointments[[#This Row],[Exam Start]]-Appointments[[#This Row],[Appt Time]])*24*60</f>
        <v>0</v>
      </c>
      <c r="M187" s="14">
        <f>(Appointments[[#This Row],[Exam End]]-Appointments[[#This Row],[Exam Start]])*24*60</f>
        <v>26.000000000000068</v>
      </c>
    </row>
    <row r="188" spans="1:13" hidden="1" x14ac:dyDescent="0.25">
      <c r="A188" s="7">
        <v>0.54166666666666663</v>
      </c>
      <c r="B188">
        <v>810</v>
      </c>
      <c r="C188" t="str">
        <f>VLOOKUP(Appointments[[#This Row],[Dept ID]],Dept_Lookup[],2,FALSE)</f>
        <v>Internal Medicine</v>
      </c>
      <c r="D188" t="s">
        <v>49</v>
      </c>
      <c r="E188" t="str">
        <f>VLOOKUP(Appointments[[#This Row],[Physician ID]],Physician_Lookup[],2,FALSE)</f>
        <v>Dr. Moore, Jeremy</v>
      </c>
      <c r="F188" t="s">
        <v>220</v>
      </c>
      <c r="G188" t="str">
        <f>VLOOKUP(Appointments[[#This Row],[Patient ID]],Patient_Lookup[],2,FALSE)</f>
        <v>Buckner, Joe</v>
      </c>
      <c r="H188" s="7">
        <v>0.54027777777777775</v>
      </c>
      <c r="I188" s="7">
        <v>0.54166666666666663</v>
      </c>
      <c r="J188" s="7">
        <v>0.56388888888888888</v>
      </c>
      <c r="K188" s="14">
        <f>IF(Appointments[[#This Row],[Exam Start]]&gt;Appointments[[#This Row],[Appt Time]],1,0)</f>
        <v>0</v>
      </c>
      <c r="L188" s="14">
        <f>(Appointments[[#This Row],[Exam Start]]-Appointments[[#This Row],[Appt Time]])*24*60</f>
        <v>0</v>
      </c>
      <c r="M188" s="14">
        <f>(Appointments[[#This Row],[Exam End]]-Appointments[[#This Row],[Exam Start]])*24*60</f>
        <v>32.000000000000043</v>
      </c>
    </row>
    <row r="189" spans="1:13" hidden="1" x14ac:dyDescent="0.25">
      <c r="A189" s="7">
        <v>0.54166666666666663</v>
      </c>
      <c r="B189">
        <v>140</v>
      </c>
      <c r="C189" t="str">
        <f>VLOOKUP(Appointments[[#This Row],[Dept ID]],Dept_Lookup[],2,FALSE)</f>
        <v>Physical Therapy</v>
      </c>
      <c r="D189" t="s">
        <v>17</v>
      </c>
      <c r="E189" t="str">
        <f>VLOOKUP(Appointments[[#This Row],[Physician ID]],Physician_Lookup[],2,FALSE)</f>
        <v>Dr. Ellis, Valentine</v>
      </c>
      <c r="F189" t="s">
        <v>221</v>
      </c>
      <c r="G189" t="str">
        <f>VLOOKUP(Appointments[[#This Row],[Patient ID]],Patient_Lookup[],2,FALSE)</f>
        <v>Duffy, Christopher</v>
      </c>
      <c r="H189" s="7">
        <v>0.54027777777777775</v>
      </c>
      <c r="I189" s="7">
        <v>0.54861111111111105</v>
      </c>
      <c r="J189" s="7">
        <v>0.58472222222222214</v>
      </c>
      <c r="K189" s="14">
        <f>IF(Appointments[[#This Row],[Exam Start]]&gt;Appointments[[#This Row],[Appt Time]],1,0)</f>
        <v>1</v>
      </c>
      <c r="L189" s="14">
        <f>(Appointments[[#This Row],[Exam Start]]-Appointments[[#This Row],[Appt Time]])*24*60</f>
        <v>9.9999999999999645</v>
      </c>
      <c r="M189" s="14">
        <f>(Appointments[[#This Row],[Exam End]]-Appointments[[#This Row],[Exam Start]])*24*60</f>
        <v>51.999999999999972</v>
      </c>
    </row>
    <row r="190" spans="1:13" hidden="1" x14ac:dyDescent="0.25">
      <c r="A190" s="7">
        <v>0.54166666666666674</v>
      </c>
      <c r="B190">
        <v>810</v>
      </c>
      <c r="C190" t="str">
        <f>VLOOKUP(Appointments[[#This Row],[Dept ID]],Dept_Lookup[],2,FALSE)</f>
        <v>Internal Medicine</v>
      </c>
      <c r="D190" t="s">
        <v>19</v>
      </c>
      <c r="E190" t="str">
        <f>VLOOKUP(Appointments[[#This Row],[Physician ID]],Physician_Lookup[],2,FALSE)</f>
        <v>Dr. Pieper, John</v>
      </c>
      <c r="F190" t="s">
        <v>222</v>
      </c>
      <c r="G190" t="str">
        <f>VLOOKUP(Appointments[[#This Row],[Patient ID]],Patient_Lookup[],2,FALSE)</f>
        <v>Henderson, John</v>
      </c>
      <c r="H190" s="7">
        <v>0.53472222222222232</v>
      </c>
      <c r="I190" s="7">
        <v>0.54166666666666674</v>
      </c>
      <c r="J190" s="7">
        <v>0.57638888888888895</v>
      </c>
      <c r="K190" s="14">
        <f>IF(Appointments[[#This Row],[Exam Start]]&gt;Appointments[[#This Row],[Appt Time]],1,0)</f>
        <v>0</v>
      </c>
      <c r="L190" s="14">
        <f>(Appointments[[#This Row],[Exam Start]]-Appointments[[#This Row],[Appt Time]])*24*60</f>
        <v>0</v>
      </c>
      <c r="M190" s="14">
        <f>(Appointments[[#This Row],[Exam End]]-Appointments[[#This Row],[Exam Start]])*24*60</f>
        <v>49.999999999999986</v>
      </c>
    </row>
    <row r="191" spans="1:13" hidden="1" x14ac:dyDescent="0.25">
      <c r="A191" s="7">
        <v>0.55208333333333326</v>
      </c>
      <c r="B191">
        <v>140</v>
      </c>
      <c r="C191" t="str">
        <f>VLOOKUP(Appointments[[#This Row],[Dept ID]],Dept_Lookup[],2,FALSE)</f>
        <v>Physical Therapy</v>
      </c>
      <c r="D191" t="s">
        <v>29</v>
      </c>
      <c r="E191" t="str">
        <f>VLOOKUP(Appointments[[#This Row],[Physician ID]],Physician_Lookup[],2,FALSE)</f>
        <v>Dr. Kinser, Theresa</v>
      </c>
      <c r="F191" t="s">
        <v>223</v>
      </c>
      <c r="G191" t="str">
        <f>VLOOKUP(Appointments[[#This Row],[Patient ID]],Patient_Lookup[],2,FALSE)</f>
        <v>Bowman, Robert</v>
      </c>
      <c r="H191" s="7">
        <v>0.54999999999999993</v>
      </c>
      <c r="I191" s="7">
        <v>0.55347222222222214</v>
      </c>
      <c r="J191" s="7">
        <v>0.56666666666666654</v>
      </c>
      <c r="K191" s="14">
        <f>IF(Appointments[[#This Row],[Exam Start]]&gt;Appointments[[#This Row],[Appt Time]],1,0)</f>
        <v>1</v>
      </c>
      <c r="L191" s="14">
        <f>(Appointments[[#This Row],[Exam Start]]-Appointments[[#This Row],[Appt Time]])*24*60</f>
        <v>1.9999999999999929</v>
      </c>
      <c r="M191" s="14">
        <f>(Appointments[[#This Row],[Exam End]]-Appointments[[#This Row],[Exam Start]])*24*60</f>
        <v>18.999999999999932</v>
      </c>
    </row>
    <row r="192" spans="1:13" hidden="1" x14ac:dyDescent="0.25">
      <c r="A192" s="7">
        <v>0.55208333333333326</v>
      </c>
      <c r="B192">
        <v>600</v>
      </c>
      <c r="C192" t="str">
        <f>VLOOKUP(Appointments[[#This Row],[Dept ID]],Dept_Lookup[],2,FALSE)</f>
        <v>Pediatrics</v>
      </c>
      <c r="D192" t="s">
        <v>47</v>
      </c>
      <c r="E192" t="str">
        <f>VLOOKUP(Appointments[[#This Row],[Physician ID]],Physician_Lookup[],2,FALSE)</f>
        <v>Dr. Kaiser, Raymond</v>
      </c>
      <c r="F192" t="s">
        <v>224</v>
      </c>
      <c r="G192" t="str">
        <f>VLOOKUP(Appointments[[#This Row],[Patient ID]],Patient_Lookup[],2,FALSE)</f>
        <v>Hutchison, Joshua</v>
      </c>
      <c r="H192" s="7">
        <v>0.54861111111111105</v>
      </c>
      <c r="I192" s="7">
        <v>0.56180555555555545</v>
      </c>
      <c r="J192" s="7">
        <v>0.58263888888888882</v>
      </c>
      <c r="K192" s="14">
        <f>IF(Appointments[[#This Row],[Exam Start]]&gt;Appointments[[#This Row],[Appt Time]],1,0)</f>
        <v>1</v>
      </c>
      <c r="L192" s="14">
        <f>(Appointments[[#This Row],[Exam Start]]-Appointments[[#This Row],[Appt Time]])*24*60</f>
        <v>13.99999999999995</v>
      </c>
      <c r="M192" s="14">
        <f>(Appointments[[#This Row],[Exam End]]-Appointments[[#This Row],[Exam Start]])*24*60</f>
        <v>30.000000000000053</v>
      </c>
    </row>
    <row r="193" spans="1:13" hidden="1" x14ac:dyDescent="0.25">
      <c r="A193" s="7">
        <v>0.55208333333333326</v>
      </c>
      <c r="B193">
        <v>420</v>
      </c>
      <c r="C193" t="str">
        <f>VLOOKUP(Appointments[[#This Row],[Dept ID]],Dept_Lookup[],2,FALSE)</f>
        <v>Orthopedics</v>
      </c>
      <c r="D193" t="s">
        <v>41</v>
      </c>
      <c r="E193" t="str">
        <f>VLOOKUP(Appointments[[#This Row],[Physician ID]],Physician_Lookup[],2,FALSE)</f>
        <v>Dr. Chapman, Michelle</v>
      </c>
      <c r="F193" t="s">
        <v>225</v>
      </c>
      <c r="G193" t="str">
        <f>VLOOKUP(Appointments[[#This Row],[Patient ID]],Patient_Lookup[],2,FALSE)</f>
        <v>Monroe, Fred</v>
      </c>
      <c r="H193" s="7">
        <v>0.54861111111111105</v>
      </c>
      <c r="I193" s="7">
        <v>0.55208333333333326</v>
      </c>
      <c r="J193" s="7">
        <v>0.56805555555555554</v>
      </c>
      <c r="K193" s="14">
        <f>IF(Appointments[[#This Row],[Exam Start]]&gt;Appointments[[#This Row],[Appt Time]],1,0)</f>
        <v>0</v>
      </c>
      <c r="L193" s="14">
        <f>(Appointments[[#This Row],[Exam Start]]-Appointments[[#This Row],[Appt Time]])*24*60</f>
        <v>0</v>
      </c>
      <c r="M193" s="14">
        <f>(Appointments[[#This Row],[Exam End]]-Appointments[[#This Row],[Exam Start]])*24*60</f>
        <v>23.000000000000078</v>
      </c>
    </row>
    <row r="194" spans="1:13" hidden="1" x14ac:dyDescent="0.25">
      <c r="A194" s="7">
        <v>0.55208333333333326</v>
      </c>
      <c r="B194">
        <v>310</v>
      </c>
      <c r="C194" t="str">
        <f>VLOOKUP(Appointments[[#This Row],[Dept ID]],Dept_Lookup[],2,FALSE)</f>
        <v>Family Medicine</v>
      </c>
      <c r="D194" t="s">
        <v>57</v>
      </c>
      <c r="E194" t="str">
        <f>VLOOKUP(Appointments[[#This Row],[Physician ID]],Physician_Lookup[],2,FALSE)</f>
        <v>Dr. Mohr, Cynthia</v>
      </c>
      <c r="F194" t="s">
        <v>226</v>
      </c>
      <c r="G194" t="str">
        <f>VLOOKUP(Appointments[[#This Row],[Patient ID]],Patient_Lookup[],2,FALSE)</f>
        <v>Munoz, Elliott</v>
      </c>
      <c r="H194" s="7">
        <v>0.54930555555555549</v>
      </c>
      <c r="I194" s="7">
        <v>0.55208333333333326</v>
      </c>
      <c r="J194" s="7">
        <v>0.58263888888888882</v>
      </c>
      <c r="K194" s="14">
        <f>IF(Appointments[[#This Row],[Exam Start]]&gt;Appointments[[#This Row],[Appt Time]],1,0)</f>
        <v>0</v>
      </c>
      <c r="L194" s="14">
        <f>(Appointments[[#This Row],[Exam Start]]-Appointments[[#This Row],[Appt Time]])*24*60</f>
        <v>0</v>
      </c>
      <c r="M194" s="14">
        <f>(Appointments[[#This Row],[Exam End]]-Appointments[[#This Row],[Exam Start]])*24*60</f>
        <v>44</v>
      </c>
    </row>
    <row r="195" spans="1:13" hidden="1" x14ac:dyDescent="0.25">
      <c r="A195" s="7">
        <v>0.55208333333333326</v>
      </c>
      <c r="B195">
        <v>140</v>
      </c>
      <c r="C195" t="str">
        <f>VLOOKUP(Appointments[[#This Row],[Dept ID]],Dept_Lookup[],2,FALSE)</f>
        <v>Physical Therapy</v>
      </c>
      <c r="D195" t="s">
        <v>55</v>
      </c>
      <c r="E195" t="str">
        <f>VLOOKUP(Appointments[[#This Row],[Physician ID]],Physician_Lookup[],2,FALSE)</f>
        <v>Dr. Quinn, Angela</v>
      </c>
      <c r="F195" t="s">
        <v>227</v>
      </c>
      <c r="G195" t="str">
        <f>VLOOKUP(Appointments[[#This Row],[Patient ID]],Patient_Lookup[],2,FALSE)</f>
        <v>Engleman, Fred</v>
      </c>
      <c r="H195" s="7">
        <v>0.55069444444444438</v>
      </c>
      <c r="I195" s="7">
        <v>0.55555555555555558</v>
      </c>
      <c r="J195" s="7">
        <v>0.58194444444444449</v>
      </c>
      <c r="K195" s="14">
        <f>IF(Appointments[[#This Row],[Exam Start]]&gt;Appointments[[#This Row],[Appt Time]],1,0)</f>
        <v>1</v>
      </c>
      <c r="L195" s="14">
        <f>(Appointments[[#This Row],[Exam Start]]-Appointments[[#This Row],[Appt Time]])*24*60</f>
        <v>5.0000000000001421</v>
      </c>
      <c r="M195" s="14">
        <f>(Appointments[[#This Row],[Exam End]]-Appointments[[#This Row],[Exam Start]])*24*60</f>
        <v>38.000000000000028</v>
      </c>
    </row>
    <row r="196" spans="1:13" hidden="1" x14ac:dyDescent="0.25">
      <c r="A196" s="7">
        <v>0.55208333333333337</v>
      </c>
      <c r="B196">
        <v>420</v>
      </c>
      <c r="C196" t="str">
        <f>VLOOKUP(Appointments[[#This Row],[Dept ID]],Dept_Lookup[],2,FALSE)</f>
        <v>Orthopedics</v>
      </c>
      <c r="D196" t="s">
        <v>45</v>
      </c>
      <c r="E196" t="str">
        <f>VLOOKUP(Appointments[[#This Row],[Physician ID]],Physician_Lookup[],2,FALSE)</f>
        <v>Dr. Hinton, Mark</v>
      </c>
      <c r="F196" t="s">
        <v>228</v>
      </c>
      <c r="G196" t="str">
        <f>VLOOKUP(Appointments[[#This Row],[Patient ID]],Patient_Lookup[],2,FALSE)</f>
        <v>Marshall, Joanne</v>
      </c>
      <c r="H196" s="7">
        <v>0.54861111111111116</v>
      </c>
      <c r="I196" s="7">
        <v>0.55347222222222225</v>
      </c>
      <c r="J196" s="7">
        <v>0.57013888888888897</v>
      </c>
      <c r="K196" s="14">
        <f>IF(Appointments[[#This Row],[Exam Start]]&gt;Appointments[[#This Row],[Appt Time]],1,0)</f>
        <v>1</v>
      </c>
      <c r="L196" s="14">
        <f>(Appointments[[#This Row],[Exam Start]]-Appointments[[#This Row],[Appt Time]])*24*60</f>
        <v>1.9999999999999929</v>
      </c>
      <c r="M196" s="14">
        <f>(Appointments[[#This Row],[Exam End]]-Appointments[[#This Row],[Exam Start]])*24*60</f>
        <v>24.000000000000075</v>
      </c>
    </row>
    <row r="197" spans="1:13" hidden="1" x14ac:dyDescent="0.25">
      <c r="A197" s="7">
        <v>0.55208333333333337</v>
      </c>
      <c r="B197">
        <v>420</v>
      </c>
      <c r="C197" t="str">
        <f>VLOOKUP(Appointments[[#This Row],[Dept ID]],Dept_Lookup[],2,FALSE)</f>
        <v>Orthopedics</v>
      </c>
      <c r="D197" t="s">
        <v>53</v>
      </c>
      <c r="E197" t="str">
        <f>VLOOKUP(Appointments[[#This Row],[Physician ID]],Physician_Lookup[],2,FALSE)</f>
        <v>Dr. Wilson, Debbie</v>
      </c>
      <c r="F197" t="s">
        <v>229</v>
      </c>
      <c r="G197" t="str">
        <f>VLOOKUP(Appointments[[#This Row],[Patient ID]],Patient_Lookup[],2,FALSE)</f>
        <v>Hegwood, Sharon</v>
      </c>
      <c r="H197" s="7">
        <v>0.55069444444444449</v>
      </c>
      <c r="I197" s="7">
        <v>0.55208333333333337</v>
      </c>
      <c r="J197" s="7">
        <v>0.56041666666666667</v>
      </c>
      <c r="K197" s="14">
        <f>IF(Appointments[[#This Row],[Exam Start]]&gt;Appointments[[#This Row],[Appt Time]],1,0)</f>
        <v>0</v>
      </c>
      <c r="L197" s="14">
        <f>(Appointments[[#This Row],[Exam Start]]-Appointments[[#This Row],[Appt Time]])*24*60</f>
        <v>0</v>
      </c>
      <c r="M197" s="14">
        <f>(Appointments[[#This Row],[Exam End]]-Appointments[[#This Row],[Exam Start]])*24*60</f>
        <v>11.999999999999957</v>
      </c>
    </row>
    <row r="198" spans="1:13" hidden="1" x14ac:dyDescent="0.25">
      <c r="A198" s="7">
        <v>0.56249999999999989</v>
      </c>
      <c r="B198">
        <v>310</v>
      </c>
      <c r="C198" t="str">
        <f>VLOOKUP(Appointments[[#This Row],[Dept ID]],Dept_Lookup[],2,FALSE)</f>
        <v>Family Medicine</v>
      </c>
      <c r="D198" t="s">
        <v>27</v>
      </c>
      <c r="E198" t="str">
        <f>VLOOKUP(Appointments[[#This Row],[Physician ID]],Physician_Lookup[],2,FALSE)</f>
        <v>Dr. Sanchez, Javier</v>
      </c>
      <c r="F198" t="s">
        <v>230</v>
      </c>
      <c r="G198" t="str">
        <f>VLOOKUP(Appointments[[#This Row],[Patient ID]],Patient_Lookup[],2,FALSE)</f>
        <v>Romero, Sandra</v>
      </c>
      <c r="H198" s="7">
        <v>0.5576388888888888</v>
      </c>
      <c r="I198" s="7">
        <v>0.56249999999999989</v>
      </c>
      <c r="J198" s="7">
        <v>0.57777777777777761</v>
      </c>
      <c r="K198" s="14">
        <f>IF(Appointments[[#This Row],[Exam Start]]&gt;Appointments[[#This Row],[Appt Time]],1,0)</f>
        <v>0</v>
      </c>
      <c r="L198" s="14">
        <f>(Appointments[[#This Row],[Exam Start]]-Appointments[[#This Row],[Appt Time]])*24*60</f>
        <v>0</v>
      </c>
      <c r="M198" s="14">
        <f>(Appointments[[#This Row],[Exam End]]-Appointments[[#This Row],[Exam Start]])*24*60</f>
        <v>21.999999999999922</v>
      </c>
    </row>
    <row r="199" spans="1:13" hidden="1" x14ac:dyDescent="0.25">
      <c r="A199" s="7">
        <v>0.56249999999999989</v>
      </c>
      <c r="B199">
        <v>420</v>
      </c>
      <c r="C199" t="str">
        <f>VLOOKUP(Appointments[[#This Row],[Dept ID]],Dept_Lookup[],2,FALSE)</f>
        <v>Orthopedics</v>
      </c>
      <c r="D199" t="s">
        <v>43</v>
      </c>
      <c r="E199" t="str">
        <f>VLOOKUP(Appointments[[#This Row],[Physician ID]],Physician_Lookup[],2,FALSE)</f>
        <v>Dr. Perez, Roopa</v>
      </c>
      <c r="F199" t="s">
        <v>231</v>
      </c>
      <c r="G199" t="str">
        <f>VLOOKUP(Appointments[[#This Row],[Patient ID]],Patient_Lookup[],2,FALSE)</f>
        <v>Thompson, Todd</v>
      </c>
      <c r="H199" s="7">
        <v>0.5576388888888888</v>
      </c>
      <c r="I199" s="7">
        <v>0.56319444444444433</v>
      </c>
      <c r="J199" s="7">
        <v>0.59444444444444433</v>
      </c>
      <c r="K199" s="14">
        <f>IF(Appointments[[#This Row],[Exam Start]]&gt;Appointments[[#This Row],[Appt Time]],1,0)</f>
        <v>1</v>
      </c>
      <c r="L199" s="14">
        <f>(Appointments[[#This Row],[Exam Start]]-Appointments[[#This Row],[Appt Time]])*24*60</f>
        <v>0.99999999999999645</v>
      </c>
      <c r="M199" s="14">
        <f>(Appointments[[#This Row],[Exam End]]-Appointments[[#This Row],[Exam Start]])*24*60</f>
        <v>45</v>
      </c>
    </row>
    <row r="200" spans="1:13" hidden="1" x14ac:dyDescent="0.25">
      <c r="A200" s="7">
        <v>0.5625</v>
      </c>
      <c r="B200">
        <v>810</v>
      </c>
      <c r="C200" t="str">
        <f>VLOOKUP(Appointments[[#This Row],[Dept ID]],Dept_Lookup[],2,FALSE)</f>
        <v>Internal Medicine</v>
      </c>
      <c r="D200" t="s">
        <v>25</v>
      </c>
      <c r="E200" t="str">
        <f>VLOOKUP(Appointments[[#This Row],[Physician ID]],Physician_Lookup[],2,FALSE)</f>
        <v>Dr. Walton, Lena</v>
      </c>
      <c r="F200" t="s">
        <v>232</v>
      </c>
      <c r="G200" t="str">
        <f>VLOOKUP(Appointments[[#This Row],[Patient ID]],Patient_Lookup[],2,FALSE)</f>
        <v>Williamson, Nadine</v>
      </c>
      <c r="H200" s="7">
        <v>0.56180555555555556</v>
      </c>
      <c r="I200" s="7">
        <v>0.5625</v>
      </c>
      <c r="J200" s="7">
        <v>0.59166666666666667</v>
      </c>
      <c r="K200" s="14">
        <f>IF(Appointments[[#This Row],[Exam Start]]&gt;Appointments[[#This Row],[Appt Time]],1,0)</f>
        <v>0</v>
      </c>
      <c r="L200" s="14">
        <f>(Appointments[[#This Row],[Exam Start]]-Appointments[[#This Row],[Appt Time]])*24*60</f>
        <v>0</v>
      </c>
      <c r="M200" s="14">
        <f>(Appointments[[#This Row],[Exam End]]-Appointments[[#This Row],[Exam Start]])*24*60</f>
        <v>42.000000000000014</v>
      </c>
    </row>
    <row r="201" spans="1:13" hidden="1" x14ac:dyDescent="0.25">
      <c r="A201" s="7">
        <v>0.5625</v>
      </c>
      <c r="B201">
        <v>140</v>
      </c>
      <c r="C201" t="str">
        <f>VLOOKUP(Appointments[[#This Row],[Dept ID]],Dept_Lookup[],2,FALSE)</f>
        <v>Physical Therapy</v>
      </c>
      <c r="D201" t="s">
        <v>37</v>
      </c>
      <c r="E201" t="str">
        <f>VLOOKUP(Appointments[[#This Row],[Physician ID]],Physician_Lookup[],2,FALSE)</f>
        <v>Dr. Bethel, Christopher</v>
      </c>
      <c r="F201" t="s">
        <v>233</v>
      </c>
      <c r="G201" t="str">
        <f>VLOOKUP(Appointments[[#This Row],[Patient ID]],Patient_Lookup[],2,FALSE)</f>
        <v>Dean, Chadwick</v>
      </c>
      <c r="H201" s="7">
        <v>0.55902777777777779</v>
      </c>
      <c r="I201" s="7">
        <v>0.5625</v>
      </c>
      <c r="J201" s="7">
        <v>0.60555555555555551</v>
      </c>
      <c r="K201" s="14">
        <f>IF(Appointments[[#This Row],[Exam Start]]&gt;Appointments[[#This Row],[Appt Time]],1,0)</f>
        <v>0</v>
      </c>
      <c r="L201" s="14">
        <f>(Appointments[[#This Row],[Exam Start]]-Appointments[[#This Row],[Appt Time]])*24*60</f>
        <v>0</v>
      </c>
      <c r="M201" s="14">
        <f>(Appointments[[#This Row],[Exam End]]-Appointments[[#This Row],[Exam Start]])*24*60</f>
        <v>61.999999999999943</v>
      </c>
    </row>
    <row r="202" spans="1:13" hidden="1" x14ac:dyDescent="0.25">
      <c r="A202" s="7">
        <v>0.5625</v>
      </c>
      <c r="B202">
        <v>310</v>
      </c>
      <c r="C202" t="str">
        <f>VLOOKUP(Appointments[[#This Row],[Dept ID]],Dept_Lookup[],2,FALSE)</f>
        <v>Family Medicine</v>
      </c>
      <c r="D202" t="s">
        <v>35</v>
      </c>
      <c r="E202" t="str">
        <f>VLOOKUP(Appointments[[#This Row],[Physician ID]],Physician_Lookup[],2,FALSE)</f>
        <v>Dr. Carrasco, Mary</v>
      </c>
      <c r="F202" t="s">
        <v>234</v>
      </c>
      <c r="G202" t="str">
        <f>VLOOKUP(Appointments[[#This Row],[Patient ID]],Patient_Lookup[],2,FALSE)</f>
        <v>Gagnon, Jeffery</v>
      </c>
      <c r="H202" s="7">
        <v>0.56111111111111112</v>
      </c>
      <c r="I202" s="7">
        <v>0.5625</v>
      </c>
      <c r="J202" s="7">
        <v>0.58333333333333337</v>
      </c>
      <c r="K202" s="14">
        <f>IF(Appointments[[#This Row],[Exam Start]]&gt;Appointments[[#This Row],[Appt Time]],1,0)</f>
        <v>0</v>
      </c>
      <c r="L202" s="14">
        <f>(Appointments[[#This Row],[Exam Start]]-Appointments[[#This Row],[Appt Time]])*24*60</f>
        <v>0</v>
      </c>
      <c r="M202" s="14">
        <f>(Appointments[[#This Row],[Exam End]]-Appointments[[#This Row],[Exam Start]])*24*60</f>
        <v>30.000000000000053</v>
      </c>
    </row>
    <row r="203" spans="1:13" x14ac:dyDescent="0.25">
      <c r="A203" s="7">
        <v>0.5625</v>
      </c>
      <c r="B203">
        <v>810</v>
      </c>
      <c r="C203" t="str">
        <f>VLOOKUP(Appointments[[#This Row],[Dept ID]],Dept_Lookup[],2,FALSE)</f>
        <v>Internal Medicine</v>
      </c>
      <c r="D203" t="s">
        <v>39</v>
      </c>
      <c r="E203" t="str">
        <f>VLOOKUP(Appointments[[#This Row],[Physician ID]],Physician_Lookup[],2,FALSE)</f>
        <v>Dr. Leiva, Jacob</v>
      </c>
      <c r="F203" t="s">
        <v>235</v>
      </c>
      <c r="G203" t="str">
        <f>VLOOKUP(Appointments[[#This Row],[Patient ID]],Patient_Lookup[],2,FALSE)</f>
        <v>Rivera, Rachel</v>
      </c>
      <c r="H203" s="7">
        <v>0.56041666666666667</v>
      </c>
      <c r="I203" s="7">
        <v>0.5625</v>
      </c>
      <c r="J203" s="7">
        <v>0.57916666666666672</v>
      </c>
      <c r="K203" s="14">
        <f>IF(Appointments[[#This Row],[Exam Start]]&gt;Appointments[[#This Row],[Appt Time]],1,0)</f>
        <v>0</v>
      </c>
      <c r="L203" s="14">
        <f>(Appointments[[#This Row],[Exam Start]]-Appointments[[#This Row],[Appt Time]])*24*60</f>
        <v>0</v>
      </c>
      <c r="M203" s="14">
        <f>(Appointments[[#This Row],[Exam End]]-Appointments[[#This Row],[Exam Start]])*24*60</f>
        <v>24.000000000000075</v>
      </c>
    </row>
    <row r="204" spans="1:13" hidden="1" x14ac:dyDescent="0.25">
      <c r="A204" s="7">
        <v>0.5625</v>
      </c>
      <c r="B204">
        <v>600</v>
      </c>
      <c r="C204" t="str">
        <f>VLOOKUP(Appointments[[#This Row],[Dept ID]],Dept_Lookup[],2,FALSE)</f>
        <v>Pediatrics</v>
      </c>
      <c r="D204" t="s">
        <v>33</v>
      </c>
      <c r="E204" t="str">
        <f>VLOOKUP(Appointments[[#This Row],[Physician ID]],Physician_Lookup[],2,FALSE)</f>
        <v>Dr. Hall, Irena</v>
      </c>
      <c r="F204" t="s">
        <v>236</v>
      </c>
      <c r="G204" t="str">
        <f>VLOOKUP(Appointments[[#This Row],[Patient ID]],Patient_Lookup[],2,FALSE)</f>
        <v>Brown, Robert</v>
      </c>
      <c r="H204" s="7">
        <v>0.55763888888888891</v>
      </c>
      <c r="I204" s="7">
        <v>0.56319444444444444</v>
      </c>
      <c r="J204" s="7">
        <v>0.5756944444444444</v>
      </c>
      <c r="K204" s="14">
        <f>IF(Appointments[[#This Row],[Exam Start]]&gt;Appointments[[#This Row],[Appt Time]],1,0)</f>
        <v>1</v>
      </c>
      <c r="L204" s="14">
        <f>(Appointments[[#This Row],[Exam Start]]-Appointments[[#This Row],[Appt Time]])*24*60</f>
        <v>0.99999999999999645</v>
      </c>
      <c r="M204" s="14">
        <f>(Appointments[[#This Row],[Exam End]]-Appointments[[#This Row],[Exam Start]])*24*60</f>
        <v>17.999999999999936</v>
      </c>
    </row>
    <row r="205" spans="1:13" hidden="1" x14ac:dyDescent="0.25">
      <c r="A205" s="7">
        <v>0.57291666666666652</v>
      </c>
      <c r="B205">
        <v>310</v>
      </c>
      <c r="C205" t="str">
        <f>VLOOKUP(Appointments[[#This Row],[Dept ID]],Dept_Lookup[],2,FALSE)</f>
        <v>Family Medicine</v>
      </c>
      <c r="D205" t="s">
        <v>21</v>
      </c>
      <c r="E205" t="str">
        <f>VLOOKUP(Appointments[[#This Row],[Physician ID]],Physician_Lookup[],2,FALSE)</f>
        <v>Dr. Humphrey, Jerry</v>
      </c>
      <c r="F205" t="s">
        <v>237</v>
      </c>
      <c r="G205" t="str">
        <f>VLOOKUP(Appointments[[#This Row],[Patient ID]],Patient_Lookup[],2,FALSE)</f>
        <v>Lewis, Marie</v>
      </c>
      <c r="H205" s="7">
        <v>0.57152777777777763</v>
      </c>
      <c r="I205" s="7">
        <v>0.57291666666666652</v>
      </c>
      <c r="J205" s="7">
        <v>0.5888888888888888</v>
      </c>
      <c r="K205" s="14">
        <f>IF(Appointments[[#This Row],[Exam Start]]&gt;Appointments[[#This Row],[Appt Time]],1,0)</f>
        <v>0</v>
      </c>
      <c r="L205" s="14">
        <f>(Appointments[[#This Row],[Exam Start]]-Appointments[[#This Row],[Appt Time]])*24*60</f>
        <v>0</v>
      </c>
      <c r="M205" s="14">
        <f>(Appointments[[#This Row],[Exam End]]-Appointments[[#This Row],[Exam Start]])*24*60</f>
        <v>23.000000000000078</v>
      </c>
    </row>
    <row r="206" spans="1:13" hidden="1" x14ac:dyDescent="0.25">
      <c r="A206" s="7">
        <v>0.57291666666666652</v>
      </c>
      <c r="B206">
        <v>600</v>
      </c>
      <c r="C206" t="str">
        <f>VLOOKUP(Appointments[[#This Row],[Dept ID]],Dept_Lookup[],2,FALSE)</f>
        <v>Pediatrics</v>
      </c>
      <c r="D206" t="s">
        <v>51</v>
      </c>
      <c r="E206" t="str">
        <f>VLOOKUP(Appointments[[#This Row],[Physician ID]],Physician_Lookup[],2,FALSE)</f>
        <v>Dr. Kessler, Tatiana</v>
      </c>
      <c r="F206" t="s">
        <v>238</v>
      </c>
      <c r="G206" t="str">
        <f>VLOOKUP(Appointments[[#This Row],[Patient ID]],Patient_Lookup[],2,FALSE)</f>
        <v>Carnahan, Raymond</v>
      </c>
      <c r="H206" s="7">
        <v>0.57083333333333319</v>
      </c>
      <c r="I206" s="7">
        <v>0.57777777777777761</v>
      </c>
      <c r="J206" s="7">
        <v>0.59999999999999987</v>
      </c>
      <c r="K206" s="14">
        <f>IF(Appointments[[#This Row],[Exam Start]]&gt;Appointments[[#This Row],[Appt Time]],1,0)</f>
        <v>1</v>
      </c>
      <c r="L206" s="14">
        <f>(Appointments[[#This Row],[Exam Start]]-Appointments[[#This Row],[Appt Time]])*24*60</f>
        <v>6.9999999999999751</v>
      </c>
      <c r="M206" s="14">
        <f>(Appointments[[#This Row],[Exam End]]-Appointments[[#This Row],[Exam Start]])*24*60</f>
        <v>32.000000000000043</v>
      </c>
    </row>
    <row r="207" spans="1:13" hidden="1" x14ac:dyDescent="0.25">
      <c r="A207" s="7">
        <v>0.57291666666666652</v>
      </c>
      <c r="B207">
        <v>600</v>
      </c>
      <c r="C207" t="str">
        <f>VLOOKUP(Appointments[[#This Row],[Dept ID]],Dept_Lookup[],2,FALSE)</f>
        <v>Pediatrics</v>
      </c>
      <c r="D207" t="s">
        <v>23</v>
      </c>
      <c r="E207" t="str">
        <f>VLOOKUP(Appointments[[#This Row],[Physician ID]],Physician_Lookup[],2,FALSE)</f>
        <v>Dr. Pepper, Nilam</v>
      </c>
      <c r="F207" t="s">
        <v>239</v>
      </c>
      <c r="G207" t="str">
        <f>VLOOKUP(Appointments[[#This Row],[Patient ID]],Patient_Lookup[],2,FALSE)</f>
        <v>Shiner, Regina</v>
      </c>
      <c r="H207" s="7">
        <v>0.56736111111111098</v>
      </c>
      <c r="I207" s="7">
        <v>0.57291666666666652</v>
      </c>
      <c r="J207" s="7">
        <v>0.5972222222222221</v>
      </c>
      <c r="K207" s="14">
        <f>IF(Appointments[[#This Row],[Exam Start]]&gt;Appointments[[#This Row],[Appt Time]],1,0)</f>
        <v>0</v>
      </c>
      <c r="L207" s="14">
        <f>(Appointments[[#This Row],[Exam Start]]-Appointments[[#This Row],[Appt Time]])*24*60</f>
        <v>0</v>
      </c>
      <c r="M207" s="14">
        <f>(Appointments[[#This Row],[Exam End]]-Appointments[[#This Row],[Exam Start]])*24*60</f>
        <v>35.000000000000036</v>
      </c>
    </row>
    <row r="208" spans="1:13" hidden="1" x14ac:dyDescent="0.25">
      <c r="A208" s="7">
        <v>0.57291666666666663</v>
      </c>
      <c r="B208">
        <v>600</v>
      </c>
      <c r="C208" t="str">
        <f>VLOOKUP(Appointments[[#This Row],[Dept ID]],Dept_Lookup[],2,FALSE)</f>
        <v>Pediatrics</v>
      </c>
      <c r="D208" t="s">
        <v>47</v>
      </c>
      <c r="E208" t="str">
        <f>VLOOKUP(Appointments[[#This Row],[Physician ID]],Physician_Lookup[],2,FALSE)</f>
        <v>Dr. Kaiser, Raymond</v>
      </c>
      <c r="F208" t="s">
        <v>240</v>
      </c>
      <c r="G208" t="str">
        <f>VLOOKUP(Appointments[[#This Row],[Patient ID]],Patient_Lookup[],2,FALSE)</f>
        <v>Strickland, Marie</v>
      </c>
      <c r="H208" s="7">
        <v>0.57222222222222219</v>
      </c>
      <c r="I208" s="7">
        <v>0.58263888888888882</v>
      </c>
      <c r="J208" s="7">
        <v>0.60624999999999996</v>
      </c>
      <c r="K208" s="14">
        <f>IF(Appointments[[#This Row],[Exam Start]]&gt;Appointments[[#This Row],[Appt Time]],1,0)</f>
        <v>1</v>
      </c>
      <c r="L208" s="14">
        <f>(Appointments[[#This Row],[Exam Start]]-Appointments[[#This Row],[Appt Time]])*24*60</f>
        <v>13.99999999999995</v>
      </c>
      <c r="M208" s="14">
        <f>(Appointments[[#This Row],[Exam End]]-Appointments[[#This Row],[Exam Start]])*24*60</f>
        <v>34.000000000000043</v>
      </c>
    </row>
    <row r="209" spans="1:13" hidden="1" x14ac:dyDescent="0.25">
      <c r="A209" s="7">
        <v>0.57291666666666663</v>
      </c>
      <c r="B209">
        <v>140</v>
      </c>
      <c r="C209" t="str">
        <f>VLOOKUP(Appointments[[#This Row],[Dept ID]],Dept_Lookup[],2,FALSE)</f>
        <v>Physical Therapy</v>
      </c>
      <c r="D209" t="s">
        <v>17</v>
      </c>
      <c r="E209" t="str">
        <f>VLOOKUP(Appointments[[#This Row],[Physician ID]],Physician_Lookup[],2,FALSE)</f>
        <v>Dr. Ellis, Valentine</v>
      </c>
      <c r="F209" t="s">
        <v>241</v>
      </c>
      <c r="G209" t="str">
        <f>VLOOKUP(Appointments[[#This Row],[Patient ID]],Patient_Lookup[],2,FALSE)</f>
        <v>Stage, Daryl</v>
      </c>
      <c r="H209" s="7">
        <v>0.57222222222222219</v>
      </c>
      <c r="I209" s="7">
        <v>0.58472222222222214</v>
      </c>
      <c r="J209" s="7">
        <v>0.62152777777777768</v>
      </c>
      <c r="K209" s="14">
        <f>IF(Appointments[[#This Row],[Exam Start]]&gt;Appointments[[#This Row],[Appt Time]],1,0)</f>
        <v>1</v>
      </c>
      <c r="L209" s="14">
        <f>(Appointments[[#This Row],[Exam Start]]-Appointments[[#This Row],[Appt Time]])*24*60</f>
        <v>16.99999999999994</v>
      </c>
      <c r="M209" s="14">
        <f>(Appointments[[#This Row],[Exam End]]-Appointments[[#This Row],[Exam Start]])*24*60</f>
        <v>52.999999999999972</v>
      </c>
    </row>
    <row r="210" spans="1:13" hidden="1" x14ac:dyDescent="0.25">
      <c r="A210" s="7">
        <v>0.57291666666666663</v>
      </c>
      <c r="B210">
        <v>420</v>
      </c>
      <c r="C210" t="str">
        <f>VLOOKUP(Appointments[[#This Row],[Dept ID]],Dept_Lookup[],2,FALSE)</f>
        <v>Orthopedics</v>
      </c>
      <c r="D210" t="s">
        <v>41</v>
      </c>
      <c r="E210" t="str">
        <f>VLOOKUP(Appointments[[#This Row],[Physician ID]],Physician_Lookup[],2,FALSE)</f>
        <v>Dr. Chapman, Michelle</v>
      </c>
      <c r="F210" t="s">
        <v>242</v>
      </c>
      <c r="G210" t="str">
        <f>VLOOKUP(Appointments[[#This Row],[Patient ID]],Patient_Lookup[],2,FALSE)</f>
        <v>Vance, Donald</v>
      </c>
      <c r="H210" s="7">
        <v>0.56944444444444442</v>
      </c>
      <c r="I210" s="7">
        <v>0.57291666666666663</v>
      </c>
      <c r="J210" s="7">
        <v>0.59305555555555556</v>
      </c>
      <c r="K210" s="14">
        <f>IF(Appointments[[#This Row],[Exam Start]]&gt;Appointments[[#This Row],[Appt Time]],1,0)</f>
        <v>0</v>
      </c>
      <c r="L210" s="14">
        <f>(Appointments[[#This Row],[Exam Start]]-Appointments[[#This Row],[Appt Time]])*24*60</f>
        <v>0</v>
      </c>
      <c r="M210" s="14">
        <f>(Appointments[[#This Row],[Exam End]]-Appointments[[#This Row],[Exam Start]])*24*60</f>
        <v>29.000000000000057</v>
      </c>
    </row>
    <row r="211" spans="1:13" hidden="1" x14ac:dyDescent="0.25">
      <c r="A211" s="7">
        <v>0.57291666666666663</v>
      </c>
      <c r="B211">
        <v>810</v>
      </c>
      <c r="C211" t="str">
        <f>VLOOKUP(Appointments[[#This Row],[Dept ID]],Dept_Lookup[],2,FALSE)</f>
        <v>Internal Medicine</v>
      </c>
      <c r="D211" t="s">
        <v>31</v>
      </c>
      <c r="E211" t="str">
        <f>VLOOKUP(Appointments[[#This Row],[Physician ID]],Physician_Lookup[],2,FALSE)</f>
        <v>Dr. Bell, David</v>
      </c>
      <c r="F211" t="s">
        <v>243</v>
      </c>
      <c r="G211" t="str">
        <f>VLOOKUP(Appointments[[#This Row],[Patient ID]],Patient_Lookup[],2,FALSE)</f>
        <v>Wright, Rita</v>
      </c>
      <c r="H211" s="7">
        <v>0.57152777777777775</v>
      </c>
      <c r="I211" s="7">
        <v>0.57916666666666661</v>
      </c>
      <c r="J211" s="7">
        <v>0.62291666666666656</v>
      </c>
      <c r="K211" s="14">
        <f>IF(Appointments[[#This Row],[Exam Start]]&gt;Appointments[[#This Row],[Appt Time]],1,0)</f>
        <v>1</v>
      </c>
      <c r="L211" s="14">
        <f>(Appointments[[#This Row],[Exam Start]]-Appointments[[#This Row],[Appt Time]])*24*60</f>
        <v>8.999999999999968</v>
      </c>
      <c r="M211" s="14">
        <f>(Appointments[[#This Row],[Exam End]]-Appointments[[#This Row],[Exam Start]])*24*60</f>
        <v>62.999999999999936</v>
      </c>
    </row>
    <row r="212" spans="1:13" hidden="1" x14ac:dyDescent="0.25">
      <c r="A212" s="7">
        <v>0.57291666666666663</v>
      </c>
      <c r="B212">
        <v>140</v>
      </c>
      <c r="C212" t="str">
        <f>VLOOKUP(Appointments[[#This Row],[Dept ID]],Dept_Lookup[],2,FALSE)</f>
        <v>Physical Therapy</v>
      </c>
      <c r="D212" t="s">
        <v>29</v>
      </c>
      <c r="E212" t="str">
        <f>VLOOKUP(Appointments[[#This Row],[Physician ID]],Physician_Lookup[],2,FALSE)</f>
        <v>Dr. Kinser, Theresa</v>
      </c>
      <c r="F212" t="s">
        <v>244</v>
      </c>
      <c r="G212" t="str">
        <f>VLOOKUP(Appointments[[#This Row],[Patient ID]],Patient_Lookup[],2,FALSE)</f>
        <v>Dibble, Elva</v>
      </c>
      <c r="H212" s="7">
        <v>0.57013888888888886</v>
      </c>
      <c r="I212" s="7">
        <v>0.57291666666666663</v>
      </c>
      <c r="J212" s="7">
        <v>0.59791666666666665</v>
      </c>
      <c r="K212" s="14">
        <f>IF(Appointments[[#This Row],[Exam Start]]&gt;Appointments[[#This Row],[Appt Time]],1,0)</f>
        <v>0</v>
      </c>
      <c r="L212" s="14">
        <f>(Appointments[[#This Row],[Exam Start]]-Appointments[[#This Row],[Appt Time]])*24*60</f>
        <v>0</v>
      </c>
      <c r="M212" s="14">
        <f>(Appointments[[#This Row],[Exam End]]-Appointments[[#This Row],[Exam Start]])*24*60</f>
        <v>36.000000000000028</v>
      </c>
    </row>
    <row r="213" spans="1:13" hidden="1" x14ac:dyDescent="0.25">
      <c r="A213" s="7">
        <v>0.57291666666666663</v>
      </c>
      <c r="B213">
        <v>810</v>
      </c>
      <c r="C213" t="str">
        <f>VLOOKUP(Appointments[[#This Row],[Dept ID]],Dept_Lookup[],2,FALSE)</f>
        <v>Internal Medicine</v>
      </c>
      <c r="D213" t="s">
        <v>49</v>
      </c>
      <c r="E213" t="str">
        <f>VLOOKUP(Appointments[[#This Row],[Physician ID]],Physician_Lookup[],2,FALSE)</f>
        <v>Dr. Moore, Jeremy</v>
      </c>
      <c r="F213" t="s">
        <v>245</v>
      </c>
      <c r="G213" t="str">
        <f>VLOOKUP(Appointments[[#This Row],[Patient ID]],Patient_Lookup[],2,FALSE)</f>
        <v>Murphy, Carmen</v>
      </c>
      <c r="H213" s="7">
        <v>0.56944444444444442</v>
      </c>
      <c r="I213" s="7">
        <v>0.57291666666666663</v>
      </c>
      <c r="J213" s="7">
        <v>0.61597222222222214</v>
      </c>
      <c r="K213" s="14">
        <f>IF(Appointments[[#This Row],[Exam Start]]&gt;Appointments[[#This Row],[Appt Time]],1,0)</f>
        <v>0</v>
      </c>
      <c r="L213" s="14">
        <f>(Appointments[[#This Row],[Exam Start]]-Appointments[[#This Row],[Appt Time]])*24*60</f>
        <v>0</v>
      </c>
      <c r="M213" s="14">
        <f>(Appointments[[#This Row],[Exam End]]-Appointments[[#This Row],[Exam Start]])*24*60</f>
        <v>61.999999999999943</v>
      </c>
    </row>
    <row r="214" spans="1:13" hidden="1" x14ac:dyDescent="0.25">
      <c r="A214" s="7">
        <v>0.57291666666666674</v>
      </c>
      <c r="B214">
        <v>420</v>
      </c>
      <c r="C214" t="str">
        <f>VLOOKUP(Appointments[[#This Row],[Dept ID]],Dept_Lookup[],2,FALSE)</f>
        <v>Orthopedics</v>
      </c>
      <c r="D214" t="s">
        <v>45</v>
      </c>
      <c r="E214" t="str">
        <f>VLOOKUP(Appointments[[#This Row],[Physician ID]],Physician_Lookup[],2,FALSE)</f>
        <v>Dr. Hinton, Mark</v>
      </c>
      <c r="F214" t="s">
        <v>246</v>
      </c>
      <c r="G214" t="str">
        <f>VLOOKUP(Appointments[[#This Row],[Patient ID]],Patient_Lookup[],2,FALSE)</f>
        <v>Devera, Jason</v>
      </c>
      <c r="H214" s="7">
        <v>0.57569444444444451</v>
      </c>
      <c r="I214" s="7">
        <v>0.57569444444444451</v>
      </c>
      <c r="J214" s="7">
        <v>0.59097222222222223</v>
      </c>
      <c r="K214" s="14">
        <f>IF(Appointments[[#This Row],[Exam Start]]&gt;Appointments[[#This Row],[Appt Time]],1,0)</f>
        <v>1</v>
      </c>
      <c r="L214" s="14">
        <f>(Appointments[[#This Row],[Exam Start]]-Appointments[[#This Row],[Appt Time]])*24*60</f>
        <v>3.9999999999999858</v>
      </c>
      <c r="M214" s="14">
        <f>(Appointments[[#This Row],[Exam End]]-Appointments[[#This Row],[Exam Start]])*24*60</f>
        <v>21.999999999999922</v>
      </c>
    </row>
    <row r="215" spans="1:13" hidden="1" x14ac:dyDescent="0.25">
      <c r="A215" s="7">
        <v>0.57291666666666674</v>
      </c>
      <c r="B215">
        <v>420</v>
      </c>
      <c r="C215" t="str">
        <f>VLOOKUP(Appointments[[#This Row],[Dept ID]],Dept_Lookup[],2,FALSE)</f>
        <v>Orthopedics</v>
      </c>
      <c r="D215" t="s">
        <v>53</v>
      </c>
      <c r="E215" t="str">
        <f>VLOOKUP(Appointments[[#This Row],[Physician ID]],Physician_Lookup[],2,FALSE)</f>
        <v>Dr. Wilson, Debbie</v>
      </c>
      <c r="F215" t="s">
        <v>247</v>
      </c>
      <c r="G215" t="str">
        <f>VLOOKUP(Appointments[[#This Row],[Patient ID]],Patient_Lookup[],2,FALSE)</f>
        <v>Edwards, Jesse</v>
      </c>
      <c r="H215" s="7">
        <v>0.57083333333333341</v>
      </c>
      <c r="I215" s="7">
        <v>0.57291666666666674</v>
      </c>
      <c r="J215" s="7">
        <v>0.58750000000000002</v>
      </c>
      <c r="K215" s="14">
        <f>IF(Appointments[[#This Row],[Exam Start]]&gt;Appointments[[#This Row],[Appt Time]],1,0)</f>
        <v>0</v>
      </c>
      <c r="L215" s="14">
        <f>(Appointments[[#This Row],[Exam Start]]-Appointments[[#This Row],[Appt Time]])*24*60</f>
        <v>0</v>
      </c>
      <c r="M215" s="14">
        <f>(Appointments[[#This Row],[Exam End]]-Appointments[[#This Row],[Exam Start]])*24*60</f>
        <v>20.999999999999925</v>
      </c>
    </row>
    <row r="216" spans="1:13" hidden="1" x14ac:dyDescent="0.25">
      <c r="A216" s="7">
        <v>0.58333333333333326</v>
      </c>
      <c r="B216">
        <v>310</v>
      </c>
      <c r="C216" t="str">
        <f>VLOOKUP(Appointments[[#This Row],[Dept ID]],Dept_Lookup[],2,FALSE)</f>
        <v>Family Medicine</v>
      </c>
      <c r="D216" t="s">
        <v>27</v>
      </c>
      <c r="E216" t="str">
        <f>VLOOKUP(Appointments[[#This Row],[Physician ID]],Physician_Lookup[],2,FALSE)</f>
        <v>Dr. Sanchez, Javier</v>
      </c>
      <c r="F216" t="s">
        <v>248</v>
      </c>
      <c r="G216" t="str">
        <f>VLOOKUP(Appointments[[#This Row],[Patient ID]],Patient_Lookup[],2,FALSE)</f>
        <v>Perez, Lena</v>
      </c>
      <c r="H216" s="7">
        <v>0.58194444444444438</v>
      </c>
      <c r="I216" s="7">
        <v>0.58333333333333326</v>
      </c>
      <c r="J216" s="7">
        <v>0.60138888888888886</v>
      </c>
      <c r="K216" s="14">
        <f>IF(Appointments[[#This Row],[Exam Start]]&gt;Appointments[[#This Row],[Appt Time]],1,0)</f>
        <v>0</v>
      </c>
      <c r="L216" s="14">
        <f>(Appointments[[#This Row],[Exam Start]]-Appointments[[#This Row],[Appt Time]])*24*60</f>
        <v>0</v>
      </c>
      <c r="M216" s="14">
        <f>(Appointments[[#This Row],[Exam End]]-Appointments[[#This Row],[Exam Start]])*24*60</f>
        <v>26.000000000000068</v>
      </c>
    </row>
    <row r="217" spans="1:13" hidden="1" x14ac:dyDescent="0.25">
      <c r="A217" s="7">
        <v>0.58333333333333326</v>
      </c>
      <c r="B217">
        <v>310</v>
      </c>
      <c r="C217" t="str">
        <f>VLOOKUP(Appointments[[#This Row],[Dept ID]],Dept_Lookup[],2,FALSE)</f>
        <v>Family Medicine</v>
      </c>
      <c r="D217" t="s">
        <v>57</v>
      </c>
      <c r="E217" t="str">
        <f>VLOOKUP(Appointments[[#This Row],[Physician ID]],Physician_Lookup[],2,FALSE)</f>
        <v>Dr. Mohr, Cynthia</v>
      </c>
      <c r="F217" t="s">
        <v>249</v>
      </c>
      <c r="G217" t="str">
        <f>VLOOKUP(Appointments[[#This Row],[Patient ID]],Patient_Lookup[],2,FALSE)</f>
        <v>Larson, Edward</v>
      </c>
      <c r="H217" s="7">
        <v>0.58541666666666659</v>
      </c>
      <c r="I217" s="7">
        <v>0.58541666666666659</v>
      </c>
      <c r="J217" s="7">
        <v>0.61111111111111105</v>
      </c>
      <c r="K217" s="14">
        <f>IF(Appointments[[#This Row],[Exam Start]]&gt;Appointments[[#This Row],[Appt Time]],1,0)</f>
        <v>1</v>
      </c>
      <c r="L217" s="14">
        <f>(Appointments[[#This Row],[Exam Start]]-Appointments[[#This Row],[Appt Time]])*24*60</f>
        <v>2.9999999999999893</v>
      </c>
      <c r="M217" s="14">
        <f>(Appointments[[#This Row],[Exam End]]-Appointments[[#This Row],[Exam Start]])*24*60</f>
        <v>37.000000000000028</v>
      </c>
    </row>
    <row r="218" spans="1:13" hidden="1" x14ac:dyDescent="0.25">
      <c r="A218" s="7">
        <v>0.58333333333333326</v>
      </c>
      <c r="B218">
        <v>140</v>
      </c>
      <c r="C218" t="str">
        <f>VLOOKUP(Appointments[[#This Row],[Dept ID]],Dept_Lookup[],2,FALSE)</f>
        <v>Physical Therapy</v>
      </c>
      <c r="D218" t="s">
        <v>55</v>
      </c>
      <c r="E218" t="str">
        <f>VLOOKUP(Appointments[[#This Row],[Physician ID]],Physician_Lookup[],2,FALSE)</f>
        <v>Dr. Quinn, Angela</v>
      </c>
      <c r="F218" t="s">
        <v>250</v>
      </c>
      <c r="G218" t="str">
        <f>VLOOKUP(Appointments[[#This Row],[Patient ID]],Patient_Lookup[],2,FALSE)</f>
        <v>Plain, Daniel</v>
      </c>
      <c r="H218" s="7">
        <v>0.57986111111111105</v>
      </c>
      <c r="I218" s="7">
        <v>0.58333333333333326</v>
      </c>
      <c r="J218" s="7">
        <v>0.60763888888888884</v>
      </c>
      <c r="K218" s="14">
        <f>IF(Appointments[[#This Row],[Exam Start]]&gt;Appointments[[#This Row],[Appt Time]],1,0)</f>
        <v>0</v>
      </c>
      <c r="L218" s="14">
        <f>(Appointments[[#This Row],[Exam Start]]-Appointments[[#This Row],[Appt Time]])*24*60</f>
        <v>0</v>
      </c>
      <c r="M218" s="14">
        <f>(Appointments[[#This Row],[Exam End]]-Appointments[[#This Row],[Exam Start]])*24*60</f>
        <v>35.000000000000036</v>
      </c>
    </row>
    <row r="219" spans="1:13" hidden="1" x14ac:dyDescent="0.25">
      <c r="A219" s="7">
        <v>0.58333333333333337</v>
      </c>
      <c r="B219">
        <v>310</v>
      </c>
      <c r="C219" t="str">
        <f>VLOOKUP(Appointments[[#This Row],[Dept ID]],Dept_Lookup[],2,FALSE)</f>
        <v>Family Medicine</v>
      </c>
      <c r="D219" t="s">
        <v>35</v>
      </c>
      <c r="E219" t="str">
        <f>VLOOKUP(Appointments[[#This Row],[Physician ID]],Physician_Lookup[],2,FALSE)</f>
        <v>Dr. Carrasco, Mary</v>
      </c>
      <c r="F219" t="s">
        <v>251</v>
      </c>
      <c r="G219" t="str">
        <f>VLOOKUP(Appointments[[#This Row],[Patient ID]],Patient_Lookup[],2,FALSE)</f>
        <v>Lee, Bonnie</v>
      </c>
      <c r="H219" s="7">
        <v>0.57708333333333339</v>
      </c>
      <c r="I219" s="7">
        <v>0.58333333333333337</v>
      </c>
      <c r="J219" s="7">
        <v>0.60000000000000009</v>
      </c>
      <c r="K219" s="14">
        <f>IF(Appointments[[#This Row],[Exam Start]]&gt;Appointments[[#This Row],[Appt Time]],1,0)</f>
        <v>0</v>
      </c>
      <c r="L219" s="14">
        <f>(Appointments[[#This Row],[Exam Start]]-Appointments[[#This Row],[Appt Time]])*24*60</f>
        <v>0</v>
      </c>
      <c r="M219" s="14">
        <f>(Appointments[[#This Row],[Exam End]]-Appointments[[#This Row],[Exam Start]])*24*60</f>
        <v>24.000000000000075</v>
      </c>
    </row>
    <row r="220" spans="1:13" hidden="1" x14ac:dyDescent="0.25">
      <c r="A220" s="7">
        <v>0.58333333333333337</v>
      </c>
      <c r="B220">
        <v>600</v>
      </c>
      <c r="C220" t="str">
        <f>VLOOKUP(Appointments[[#This Row],[Dept ID]],Dept_Lookup[],2,FALSE)</f>
        <v>Pediatrics</v>
      </c>
      <c r="D220" t="s">
        <v>33</v>
      </c>
      <c r="E220" t="str">
        <f>VLOOKUP(Appointments[[#This Row],[Physician ID]],Physician_Lookup[],2,FALSE)</f>
        <v>Dr. Hall, Irena</v>
      </c>
      <c r="F220" t="s">
        <v>252</v>
      </c>
      <c r="G220" t="str">
        <f>VLOOKUP(Appointments[[#This Row],[Patient ID]],Patient_Lookup[],2,FALSE)</f>
        <v>Blake, Jimmy</v>
      </c>
      <c r="H220" s="7">
        <v>0.57638888888888895</v>
      </c>
      <c r="I220" s="7">
        <v>0.58333333333333337</v>
      </c>
      <c r="J220" s="7">
        <v>0.60277777777777786</v>
      </c>
      <c r="K220" s="14">
        <f>IF(Appointments[[#This Row],[Exam Start]]&gt;Appointments[[#This Row],[Appt Time]],1,0)</f>
        <v>0</v>
      </c>
      <c r="L220" s="14">
        <f>(Appointments[[#This Row],[Exam Start]]-Appointments[[#This Row],[Appt Time]])*24*60</f>
        <v>0</v>
      </c>
      <c r="M220" s="14">
        <f>(Appointments[[#This Row],[Exam End]]-Appointments[[#This Row],[Exam Start]])*24*60</f>
        <v>28.00000000000006</v>
      </c>
    </row>
    <row r="221" spans="1:13" hidden="1" x14ac:dyDescent="0.25">
      <c r="A221" s="7">
        <v>0.58333333333333337</v>
      </c>
      <c r="B221">
        <v>810</v>
      </c>
      <c r="C221" t="str">
        <f>VLOOKUP(Appointments[[#This Row],[Dept ID]],Dept_Lookup[],2,FALSE)</f>
        <v>Internal Medicine</v>
      </c>
      <c r="D221" t="s">
        <v>19</v>
      </c>
      <c r="E221" t="str">
        <f>VLOOKUP(Appointments[[#This Row],[Physician ID]],Physician_Lookup[],2,FALSE)</f>
        <v>Dr. Pieper, John</v>
      </c>
      <c r="F221" t="s">
        <v>253</v>
      </c>
      <c r="G221" t="str">
        <f>VLOOKUP(Appointments[[#This Row],[Patient ID]],Patient_Lookup[],2,FALSE)</f>
        <v>Christman, Berry</v>
      </c>
      <c r="H221" s="7">
        <v>0.58194444444444449</v>
      </c>
      <c r="I221" s="7">
        <v>0.58333333333333337</v>
      </c>
      <c r="J221" s="7">
        <v>0.61250000000000004</v>
      </c>
      <c r="K221" s="14">
        <f>IF(Appointments[[#This Row],[Exam Start]]&gt;Appointments[[#This Row],[Appt Time]],1,0)</f>
        <v>0</v>
      </c>
      <c r="L221" s="14">
        <f>(Appointments[[#This Row],[Exam Start]]-Appointments[[#This Row],[Appt Time]])*24*60</f>
        <v>0</v>
      </c>
      <c r="M221" s="14">
        <f>(Appointments[[#This Row],[Exam End]]-Appointments[[#This Row],[Exam Start]])*24*60</f>
        <v>42.000000000000014</v>
      </c>
    </row>
    <row r="222" spans="1:13" x14ac:dyDescent="0.25">
      <c r="A222" s="7">
        <v>0.58333333333333337</v>
      </c>
      <c r="B222">
        <v>810</v>
      </c>
      <c r="C222" t="str">
        <f>VLOOKUP(Appointments[[#This Row],[Dept ID]],Dept_Lookup[],2,FALSE)</f>
        <v>Internal Medicine</v>
      </c>
      <c r="D222" t="s">
        <v>39</v>
      </c>
      <c r="E222" t="str">
        <f>VLOOKUP(Appointments[[#This Row],[Physician ID]],Physician_Lookup[],2,FALSE)</f>
        <v>Dr. Leiva, Jacob</v>
      </c>
      <c r="F222" t="s">
        <v>254</v>
      </c>
      <c r="G222" t="str">
        <f>VLOOKUP(Appointments[[#This Row],[Patient ID]],Patient_Lookup[],2,FALSE)</f>
        <v>Tucker, Betty</v>
      </c>
      <c r="H222" s="7">
        <v>0.58194444444444449</v>
      </c>
      <c r="I222" s="7">
        <v>0.58333333333333337</v>
      </c>
      <c r="J222" s="7">
        <v>0.61319444444444449</v>
      </c>
      <c r="K222" s="14">
        <f>IF(Appointments[[#This Row],[Exam Start]]&gt;Appointments[[#This Row],[Appt Time]],1,0)</f>
        <v>0</v>
      </c>
      <c r="L222" s="14">
        <f>(Appointments[[#This Row],[Exam Start]]-Appointments[[#This Row],[Appt Time]])*24*60</f>
        <v>0</v>
      </c>
      <c r="M222" s="14">
        <f>(Appointments[[#This Row],[Exam End]]-Appointments[[#This Row],[Exam Start]])*24*60</f>
        <v>43.000000000000007</v>
      </c>
    </row>
    <row r="223" spans="1:13" hidden="1" x14ac:dyDescent="0.25">
      <c r="A223" s="7">
        <v>0.59374999999999989</v>
      </c>
      <c r="B223">
        <v>310</v>
      </c>
      <c r="C223" t="str">
        <f>VLOOKUP(Appointments[[#This Row],[Dept ID]],Dept_Lookup[],2,FALSE)</f>
        <v>Family Medicine</v>
      </c>
      <c r="D223" t="s">
        <v>21</v>
      </c>
      <c r="E223" t="str">
        <f>VLOOKUP(Appointments[[#This Row],[Physician ID]],Physician_Lookup[],2,FALSE)</f>
        <v>Dr. Humphrey, Jerry</v>
      </c>
      <c r="F223" t="s">
        <v>255</v>
      </c>
      <c r="G223" t="str">
        <f>VLOOKUP(Appointments[[#This Row],[Patient ID]],Patient_Lookup[],2,FALSE)</f>
        <v>Benson, Rachel</v>
      </c>
      <c r="H223" s="7">
        <v>0.59166666666666656</v>
      </c>
      <c r="I223" s="7">
        <v>0.59374999999999989</v>
      </c>
      <c r="J223" s="7">
        <v>0.60972222222222205</v>
      </c>
      <c r="K223" s="14">
        <f>IF(Appointments[[#This Row],[Exam Start]]&gt;Appointments[[#This Row],[Appt Time]],1,0)</f>
        <v>0</v>
      </c>
      <c r="L223" s="14">
        <f>(Appointments[[#This Row],[Exam Start]]-Appointments[[#This Row],[Appt Time]])*24*60</f>
        <v>0</v>
      </c>
      <c r="M223" s="14">
        <f>(Appointments[[#This Row],[Exam End]]-Appointments[[#This Row],[Exam Start]])*24*60</f>
        <v>22.999999999999918</v>
      </c>
    </row>
    <row r="224" spans="1:13" hidden="1" x14ac:dyDescent="0.25">
      <c r="A224" s="7">
        <v>0.59374999999999989</v>
      </c>
      <c r="B224">
        <v>420</v>
      </c>
      <c r="C224" t="str">
        <f>VLOOKUP(Appointments[[#This Row],[Dept ID]],Dept_Lookup[],2,FALSE)</f>
        <v>Orthopedics</v>
      </c>
      <c r="D224" t="s">
        <v>43</v>
      </c>
      <c r="E224" t="str">
        <f>VLOOKUP(Appointments[[#This Row],[Physician ID]],Physician_Lookup[],2,FALSE)</f>
        <v>Dr. Perez, Roopa</v>
      </c>
      <c r="F224" t="s">
        <v>256</v>
      </c>
      <c r="G224" t="str">
        <f>VLOOKUP(Appointments[[#This Row],[Patient ID]],Patient_Lookup[],2,FALSE)</f>
        <v>Sears, Hedy</v>
      </c>
      <c r="H224" s="7">
        <v>0.59236111111111101</v>
      </c>
      <c r="I224" s="7">
        <v>0.59444444444444433</v>
      </c>
      <c r="J224" s="7">
        <v>0.60763888888888873</v>
      </c>
      <c r="K224" s="14">
        <f>IF(Appointments[[#This Row],[Exam Start]]&gt;Appointments[[#This Row],[Appt Time]],1,0)</f>
        <v>1</v>
      </c>
      <c r="L224" s="14">
        <f>(Appointments[[#This Row],[Exam Start]]-Appointments[[#This Row],[Appt Time]])*24*60</f>
        <v>0.99999999999999645</v>
      </c>
      <c r="M224" s="14">
        <f>(Appointments[[#This Row],[Exam End]]-Appointments[[#This Row],[Exam Start]])*24*60</f>
        <v>18.999999999999932</v>
      </c>
    </row>
    <row r="225" spans="1:13" hidden="1" x14ac:dyDescent="0.25">
      <c r="A225" s="7">
        <v>0.59374999999999989</v>
      </c>
      <c r="B225">
        <v>600</v>
      </c>
      <c r="C225" t="str">
        <f>VLOOKUP(Appointments[[#This Row],[Dept ID]],Dept_Lookup[],2,FALSE)</f>
        <v>Pediatrics</v>
      </c>
      <c r="D225" t="s">
        <v>51</v>
      </c>
      <c r="E225" t="str">
        <f>VLOOKUP(Appointments[[#This Row],[Physician ID]],Physician_Lookup[],2,FALSE)</f>
        <v>Dr. Kessler, Tatiana</v>
      </c>
      <c r="F225" t="s">
        <v>257</v>
      </c>
      <c r="G225" t="str">
        <f>VLOOKUP(Appointments[[#This Row],[Patient ID]],Patient_Lookup[],2,FALSE)</f>
        <v>Johnson, Mark</v>
      </c>
      <c r="H225" s="7">
        <v>0.59166666666666656</v>
      </c>
      <c r="I225" s="7">
        <v>0.59999999999999987</v>
      </c>
      <c r="J225" s="7">
        <v>0.61944444444444435</v>
      </c>
      <c r="K225" s="14">
        <f>IF(Appointments[[#This Row],[Exam Start]]&gt;Appointments[[#This Row],[Appt Time]],1,0)</f>
        <v>1</v>
      </c>
      <c r="L225" s="14">
        <f>(Appointments[[#This Row],[Exam Start]]-Appointments[[#This Row],[Appt Time]])*24*60</f>
        <v>8.999999999999968</v>
      </c>
      <c r="M225" s="14">
        <f>(Appointments[[#This Row],[Exam End]]-Appointments[[#This Row],[Exam Start]])*24*60</f>
        <v>28.00000000000006</v>
      </c>
    </row>
    <row r="226" spans="1:13" hidden="1" x14ac:dyDescent="0.25">
      <c r="A226" s="7">
        <v>0.59375</v>
      </c>
      <c r="B226">
        <v>600</v>
      </c>
      <c r="C226" t="str">
        <f>VLOOKUP(Appointments[[#This Row],[Dept ID]],Dept_Lookup[],2,FALSE)</f>
        <v>Pediatrics</v>
      </c>
      <c r="D226" t="s">
        <v>47</v>
      </c>
      <c r="E226" t="str">
        <f>VLOOKUP(Appointments[[#This Row],[Physician ID]],Physician_Lookup[],2,FALSE)</f>
        <v>Dr. Kaiser, Raymond</v>
      </c>
      <c r="F226" t="s">
        <v>258</v>
      </c>
      <c r="G226" t="str">
        <f>VLOOKUP(Appointments[[#This Row],[Patient ID]],Patient_Lookup[],2,FALSE)</f>
        <v>Price, Rose</v>
      </c>
      <c r="H226" s="7">
        <v>0.59027777777777779</v>
      </c>
      <c r="I226" s="7">
        <v>0.60624999999999996</v>
      </c>
      <c r="J226" s="7">
        <v>0.64027777777777772</v>
      </c>
      <c r="K226" s="14">
        <f>IF(Appointments[[#This Row],[Exam Start]]&gt;Appointments[[#This Row],[Appt Time]],1,0)</f>
        <v>1</v>
      </c>
      <c r="L226" s="14">
        <f>(Appointments[[#This Row],[Exam Start]]-Appointments[[#This Row],[Appt Time]])*24*60</f>
        <v>17.999999999999936</v>
      </c>
      <c r="M226" s="14">
        <f>(Appointments[[#This Row],[Exam End]]-Appointments[[#This Row],[Exam Start]])*24*60</f>
        <v>48.999999999999986</v>
      </c>
    </row>
    <row r="227" spans="1:13" hidden="1" x14ac:dyDescent="0.25">
      <c r="A227" s="7">
        <v>0.59375</v>
      </c>
      <c r="B227">
        <v>810</v>
      </c>
      <c r="C227" t="str">
        <f>VLOOKUP(Appointments[[#This Row],[Dept ID]],Dept_Lookup[],2,FALSE)</f>
        <v>Internal Medicine</v>
      </c>
      <c r="D227" t="s">
        <v>25</v>
      </c>
      <c r="E227" t="str">
        <f>VLOOKUP(Appointments[[#This Row],[Physician ID]],Physician_Lookup[],2,FALSE)</f>
        <v>Dr. Walton, Lena</v>
      </c>
      <c r="F227" t="s">
        <v>259</v>
      </c>
      <c r="G227" t="str">
        <f>VLOOKUP(Appointments[[#This Row],[Patient ID]],Patient_Lookup[],2,FALSE)</f>
        <v>Townsend, Wei</v>
      </c>
      <c r="H227" s="7">
        <v>0.59027777777777779</v>
      </c>
      <c r="I227" s="7">
        <v>0.59375</v>
      </c>
      <c r="J227" s="7">
        <v>0.6118055555555556</v>
      </c>
      <c r="K227" s="14">
        <f>IF(Appointments[[#This Row],[Exam Start]]&gt;Appointments[[#This Row],[Appt Time]],1,0)</f>
        <v>0</v>
      </c>
      <c r="L227" s="14">
        <f>(Appointments[[#This Row],[Exam Start]]-Appointments[[#This Row],[Appt Time]])*24*60</f>
        <v>0</v>
      </c>
      <c r="M227" s="14">
        <f>(Appointments[[#This Row],[Exam End]]-Appointments[[#This Row],[Exam Start]])*24*60</f>
        <v>26.000000000000068</v>
      </c>
    </row>
    <row r="228" spans="1:13" hidden="1" x14ac:dyDescent="0.25">
      <c r="A228" s="7">
        <v>0.59375</v>
      </c>
      <c r="B228">
        <v>420</v>
      </c>
      <c r="C228" t="str">
        <f>VLOOKUP(Appointments[[#This Row],[Dept ID]],Dept_Lookup[],2,FALSE)</f>
        <v>Orthopedics</v>
      </c>
      <c r="D228" t="s">
        <v>41</v>
      </c>
      <c r="E228" t="str">
        <f>VLOOKUP(Appointments[[#This Row],[Physician ID]],Physician_Lookup[],2,FALSE)</f>
        <v>Dr. Chapman, Michelle</v>
      </c>
      <c r="F228" t="s">
        <v>260</v>
      </c>
      <c r="G228" t="str">
        <f>VLOOKUP(Appointments[[#This Row],[Patient ID]],Patient_Lookup[],2,FALSE)</f>
        <v>Moran, Eleanor</v>
      </c>
      <c r="H228" s="7">
        <v>0.59375</v>
      </c>
      <c r="I228" s="7">
        <v>0.59375</v>
      </c>
      <c r="J228" s="7">
        <v>0.60972222222222228</v>
      </c>
      <c r="K228" s="14">
        <f>IF(Appointments[[#This Row],[Exam Start]]&gt;Appointments[[#This Row],[Appt Time]],1,0)</f>
        <v>0</v>
      </c>
      <c r="L228" s="14">
        <f>(Appointments[[#This Row],[Exam Start]]-Appointments[[#This Row],[Appt Time]])*24*60</f>
        <v>0</v>
      </c>
      <c r="M228" s="14">
        <f>(Appointments[[#This Row],[Exam End]]-Appointments[[#This Row],[Exam Start]])*24*60</f>
        <v>23.000000000000078</v>
      </c>
    </row>
    <row r="229" spans="1:13" hidden="1" x14ac:dyDescent="0.25">
      <c r="A229" s="7">
        <v>0.59375000000000011</v>
      </c>
      <c r="B229">
        <v>420</v>
      </c>
      <c r="C229" t="str">
        <f>VLOOKUP(Appointments[[#This Row],[Dept ID]],Dept_Lookup[],2,FALSE)</f>
        <v>Orthopedics</v>
      </c>
      <c r="D229" t="s">
        <v>45</v>
      </c>
      <c r="E229" t="str">
        <f>VLOOKUP(Appointments[[#This Row],[Physician ID]],Physician_Lookup[],2,FALSE)</f>
        <v>Dr. Hinton, Mark</v>
      </c>
      <c r="F229" t="s">
        <v>261</v>
      </c>
      <c r="G229" t="str">
        <f>VLOOKUP(Appointments[[#This Row],[Patient ID]],Patient_Lookup[],2,FALSE)</f>
        <v>Bodiford, Danielle</v>
      </c>
      <c r="H229" s="7">
        <v>0.59375000000000011</v>
      </c>
      <c r="I229" s="7">
        <v>0.59375000000000011</v>
      </c>
      <c r="J229" s="7">
        <v>0.62222222222222234</v>
      </c>
      <c r="K229" s="14">
        <f>IF(Appointments[[#This Row],[Exam Start]]&gt;Appointments[[#This Row],[Appt Time]],1,0)</f>
        <v>0</v>
      </c>
      <c r="L229" s="14">
        <f>(Appointments[[#This Row],[Exam Start]]-Appointments[[#This Row],[Appt Time]])*24*60</f>
        <v>0</v>
      </c>
      <c r="M229" s="14">
        <f>(Appointments[[#This Row],[Exam End]]-Appointments[[#This Row],[Exam Start]])*24*60</f>
        <v>41.000000000000014</v>
      </c>
    </row>
    <row r="230" spans="1:13" hidden="1" x14ac:dyDescent="0.25">
      <c r="A230" s="7">
        <v>0.59375000000000011</v>
      </c>
      <c r="B230">
        <v>420</v>
      </c>
      <c r="C230" t="str">
        <f>VLOOKUP(Appointments[[#This Row],[Dept ID]],Dept_Lookup[],2,FALSE)</f>
        <v>Orthopedics</v>
      </c>
      <c r="D230" t="s">
        <v>53</v>
      </c>
      <c r="E230" t="str">
        <f>VLOOKUP(Appointments[[#This Row],[Physician ID]],Physician_Lookup[],2,FALSE)</f>
        <v>Dr. Wilson, Debbie</v>
      </c>
      <c r="F230" t="s">
        <v>262</v>
      </c>
      <c r="G230" t="str">
        <f>VLOOKUP(Appointments[[#This Row],[Patient ID]],Patient_Lookup[],2,FALSE)</f>
        <v>Landau, Jason</v>
      </c>
      <c r="H230" s="7">
        <v>0.58888888888888902</v>
      </c>
      <c r="I230" s="7">
        <v>0.59375000000000011</v>
      </c>
      <c r="J230" s="7">
        <v>0.62430555555555567</v>
      </c>
      <c r="K230" s="14">
        <f>IF(Appointments[[#This Row],[Exam Start]]&gt;Appointments[[#This Row],[Appt Time]],1,0)</f>
        <v>0</v>
      </c>
      <c r="L230" s="14">
        <f>(Appointments[[#This Row],[Exam Start]]-Appointments[[#This Row],[Appt Time]])*24*60</f>
        <v>0</v>
      </c>
      <c r="M230" s="14">
        <f>(Appointments[[#This Row],[Exam End]]-Appointments[[#This Row],[Exam Start]])*24*60</f>
        <v>44</v>
      </c>
    </row>
    <row r="231" spans="1:13" hidden="1" x14ac:dyDescent="0.25">
      <c r="A231" s="7">
        <v>0.60416666666666652</v>
      </c>
      <c r="B231">
        <v>600</v>
      </c>
      <c r="C231" t="str">
        <f>VLOOKUP(Appointments[[#This Row],[Dept ID]],Dept_Lookup[],2,FALSE)</f>
        <v>Pediatrics</v>
      </c>
      <c r="D231" t="s">
        <v>23</v>
      </c>
      <c r="E231" t="str">
        <f>VLOOKUP(Appointments[[#This Row],[Physician ID]],Physician_Lookup[],2,FALSE)</f>
        <v>Dr. Pepper, Nilam</v>
      </c>
      <c r="F231" t="s">
        <v>263</v>
      </c>
      <c r="G231" t="str">
        <f>VLOOKUP(Appointments[[#This Row],[Patient ID]],Patient_Lookup[],2,FALSE)</f>
        <v>Lowe, Daniel</v>
      </c>
      <c r="H231" s="7">
        <v>0.60138888888888875</v>
      </c>
      <c r="I231" s="7">
        <v>0.60416666666666652</v>
      </c>
      <c r="J231" s="7">
        <v>0.6187499999999998</v>
      </c>
      <c r="K231" s="14">
        <f>IF(Appointments[[#This Row],[Exam Start]]&gt;Appointments[[#This Row],[Appt Time]],1,0)</f>
        <v>0</v>
      </c>
      <c r="L231" s="14">
        <f>(Appointments[[#This Row],[Exam Start]]-Appointments[[#This Row],[Appt Time]])*24*60</f>
        <v>0</v>
      </c>
      <c r="M231" s="14">
        <f>(Appointments[[#This Row],[Exam End]]-Appointments[[#This Row],[Exam Start]])*24*60</f>
        <v>20.999999999999925</v>
      </c>
    </row>
    <row r="232" spans="1:13" hidden="1" x14ac:dyDescent="0.25">
      <c r="A232" s="7">
        <v>0.60416666666666663</v>
      </c>
      <c r="B232">
        <v>140</v>
      </c>
      <c r="C232" t="str">
        <f>VLOOKUP(Appointments[[#This Row],[Dept ID]],Dept_Lookup[],2,FALSE)</f>
        <v>Physical Therapy</v>
      </c>
      <c r="D232" t="s">
        <v>29</v>
      </c>
      <c r="E232" t="str">
        <f>VLOOKUP(Appointments[[#This Row],[Physician ID]],Physician_Lookup[],2,FALSE)</f>
        <v>Dr. Kinser, Theresa</v>
      </c>
      <c r="F232" t="s">
        <v>264</v>
      </c>
      <c r="G232" t="str">
        <f>VLOOKUP(Appointments[[#This Row],[Patient ID]],Patient_Lookup[],2,FALSE)</f>
        <v>Corcoran, Ernestine</v>
      </c>
      <c r="H232" s="7">
        <v>0.60138888888888886</v>
      </c>
      <c r="I232" s="7">
        <v>0.60416666666666663</v>
      </c>
      <c r="J232" s="7">
        <v>0.62777777777777777</v>
      </c>
      <c r="K232" s="14">
        <f>IF(Appointments[[#This Row],[Exam Start]]&gt;Appointments[[#This Row],[Appt Time]],1,0)</f>
        <v>0</v>
      </c>
      <c r="L232" s="14">
        <f>(Appointments[[#This Row],[Exam Start]]-Appointments[[#This Row],[Appt Time]])*24*60</f>
        <v>0</v>
      </c>
      <c r="M232" s="14">
        <f>(Appointments[[#This Row],[Exam End]]-Appointments[[#This Row],[Exam Start]])*24*60</f>
        <v>34.000000000000043</v>
      </c>
    </row>
    <row r="233" spans="1:13" hidden="1" x14ac:dyDescent="0.25">
      <c r="A233" s="7">
        <v>0.60416666666666663</v>
      </c>
      <c r="B233">
        <v>310</v>
      </c>
      <c r="C233" t="str">
        <f>VLOOKUP(Appointments[[#This Row],[Dept ID]],Dept_Lookup[],2,FALSE)</f>
        <v>Family Medicine</v>
      </c>
      <c r="D233" t="s">
        <v>27</v>
      </c>
      <c r="E233" t="str">
        <f>VLOOKUP(Appointments[[#This Row],[Physician ID]],Physician_Lookup[],2,FALSE)</f>
        <v>Dr. Sanchez, Javier</v>
      </c>
      <c r="F233" t="s">
        <v>265</v>
      </c>
      <c r="G233" t="str">
        <f>VLOOKUP(Appointments[[#This Row],[Patient ID]],Patient_Lookup[],2,FALSE)</f>
        <v>Dugger, Charlie</v>
      </c>
      <c r="H233" s="7">
        <v>0.60138888888888886</v>
      </c>
      <c r="I233" s="7">
        <v>0.60416666666666663</v>
      </c>
      <c r="J233" s="7">
        <v>0.6201388888888888</v>
      </c>
      <c r="K233" s="14">
        <f>IF(Appointments[[#This Row],[Exam Start]]&gt;Appointments[[#This Row],[Appt Time]],1,0)</f>
        <v>0</v>
      </c>
      <c r="L233" s="14">
        <f>(Appointments[[#This Row],[Exam Start]]-Appointments[[#This Row],[Appt Time]])*24*60</f>
        <v>0</v>
      </c>
      <c r="M233" s="14">
        <f>(Appointments[[#This Row],[Exam End]]-Appointments[[#This Row],[Exam Start]])*24*60</f>
        <v>22.999999999999918</v>
      </c>
    </row>
    <row r="234" spans="1:13" hidden="1" x14ac:dyDescent="0.25">
      <c r="A234" s="7">
        <v>0.60416666666666663</v>
      </c>
      <c r="B234">
        <v>140</v>
      </c>
      <c r="C234" t="str">
        <f>VLOOKUP(Appointments[[#This Row],[Dept ID]],Dept_Lookup[],2,FALSE)</f>
        <v>Physical Therapy</v>
      </c>
      <c r="D234" t="s">
        <v>37</v>
      </c>
      <c r="E234" t="str">
        <f>VLOOKUP(Appointments[[#This Row],[Physician ID]],Physician_Lookup[],2,FALSE)</f>
        <v>Dr. Bethel, Christopher</v>
      </c>
      <c r="F234" t="s">
        <v>266</v>
      </c>
      <c r="G234" t="str">
        <f>VLOOKUP(Appointments[[#This Row],[Patient ID]],Patient_Lookup[],2,FALSE)</f>
        <v>Peck, Theresa</v>
      </c>
      <c r="H234" s="7">
        <v>0.6020833333333333</v>
      </c>
      <c r="I234" s="7">
        <v>0.60555555555555551</v>
      </c>
      <c r="J234" s="7">
        <v>0.62361111111111112</v>
      </c>
      <c r="K234" s="14">
        <f>IF(Appointments[[#This Row],[Exam Start]]&gt;Appointments[[#This Row],[Appt Time]],1,0)</f>
        <v>1</v>
      </c>
      <c r="L234" s="14">
        <f>(Appointments[[#This Row],[Exam Start]]-Appointments[[#This Row],[Appt Time]])*24*60</f>
        <v>1.9999999999999929</v>
      </c>
      <c r="M234" s="14">
        <f>(Appointments[[#This Row],[Exam End]]-Appointments[[#This Row],[Exam Start]])*24*60</f>
        <v>26.000000000000068</v>
      </c>
    </row>
    <row r="235" spans="1:13" hidden="1" x14ac:dyDescent="0.25">
      <c r="A235" s="7">
        <v>0.60416666666666674</v>
      </c>
      <c r="B235">
        <v>600</v>
      </c>
      <c r="C235" t="str">
        <f>VLOOKUP(Appointments[[#This Row],[Dept ID]],Dept_Lookup[],2,FALSE)</f>
        <v>Pediatrics</v>
      </c>
      <c r="D235" t="s">
        <v>33</v>
      </c>
      <c r="E235" t="str">
        <f>VLOOKUP(Appointments[[#This Row],[Physician ID]],Physician_Lookup[],2,FALSE)</f>
        <v>Dr. Hall, Irena</v>
      </c>
      <c r="F235" t="s">
        <v>267</v>
      </c>
      <c r="G235" t="str">
        <f>VLOOKUP(Appointments[[#This Row],[Patient ID]],Patient_Lookup[],2,FALSE)</f>
        <v>Kinard, Natalie</v>
      </c>
      <c r="H235" s="7">
        <v>0.60138888888888897</v>
      </c>
      <c r="I235" s="7">
        <v>0.60416666666666674</v>
      </c>
      <c r="J235" s="7">
        <v>0.6215277777777779</v>
      </c>
      <c r="K235" s="14">
        <f>IF(Appointments[[#This Row],[Exam Start]]&gt;Appointments[[#This Row],[Appt Time]],1,0)</f>
        <v>0</v>
      </c>
      <c r="L235" s="14">
        <f>(Appointments[[#This Row],[Exam Start]]-Appointments[[#This Row],[Appt Time]])*24*60</f>
        <v>0</v>
      </c>
      <c r="M235" s="14">
        <f>(Appointments[[#This Row],[Exam End]]-Appointments[[#This Row],[Exam Start]])*24*60</f>
        <v>25.000000000000071</v>
      </c>
    </row>
    <row r="236" spans="1:13" hidden="1" x14ac:dyDescent="0.25">
      <c r="A236" s="7">
        <v>0.60416666666666674</v>
      </c>
      <c r="B236">
        <v>310</v>
      </c>
      <c r="C236" t="str">
        <f>VLOOKUP(Appointments[[#This Row],[Dept ID]],Dept_Lookup[],2,FALSE)</f>
        <v>Family Medicine</v>
      </c>
      <c r="D236" t="s">
        <v>35</v>
      </c>
      <c r="E236" t="str">
        <f>VLOOKUP(Appointments[[#This Row],[Physician ID]],Physician_Lookup[],2,FALSE)</f>
        <v>Dr. Carrasco, Mary</v>
      </c>
      <c r="F236" t="s">
        <v>268</v>
      </c>
      <c r="G236" t="str">
        <f>VLOOKUP(Appointments[[#This Row],[Patient ID]],Patient_Lookup[],2,FALSE)</f>
        <v>Mccandless, Mary</v>
      </c>
      <c r="H236" s="7">
        <v>0.59930555555555565</v>
      </c>
      <c r="I236" s="7">
        <v>0.60416666666666674</v>
      </c>
      <c r="J236" s="7">
        <v>0.6215277777777779</v>
      </c>
      <c r="K236" s="14">
        <f>IF(Appointments[[#This Row],[Exam Start]]&gt;Appointments[[#This Row],[Appt Time]],1,0)</f>
        <v>0</v>
      </c>
      <c r="L236" s="14">
        <f>(Appointments[[#This Row],[Exam Start]]-Appointments[[#This Row],[Appt Time]])*24*60</f>
        <v>0</v>
      </c>
      <c r="M236" s="14">
        <f>(Appointments[[#This Row],[Exam End]]-Appointments[[#This Row],[Exam Start]])*24*60</f>
        <v>25.000000000000071</v>
      </c>
    </row>
    <row r="237" spans="1:13" hidden="1" x14ac:dyDescent="0.25">
      <c r="A237" s="7">
        <v>0.61458333333333326</v>
      </c>
      <c r="B237">
        <v>420</v>
      </c>
      <c r="C237" t="str">
        <f>VLOOKUP(Appointments[[#This Row],[Dept ID]],Dept_Lookup[],2,FALSE)</f>
        <v>Orthopedics</v>
      </c>
      <c r="D237" t="s">
        <v>43</v>
      </c>
      <c r="E237" t="str">
        <f>VLOOKUP(Appointments[[#This Row],[Physician ID]],Physician_Lookup[],2,FALSE)</f>
        <v>Dr. Perez, Roopa</v>
      </c>
      <c r="F237" t="s">
        <v>269</v>
      </c>
      <c r="G237" t="str">
        <f>VLOOKUP(Appointments[[#This Row],[Patient ID]],Patient_Lookup[],2,FALSE)</f>
        <v>Swords, Jessica</v>
      </c>
      <c r="H237" s="7">
        <v>0.61111111111111105</v>
      </c>
      <c r="I237" s="7">
        <v>0.61458333333333326</v>
      </c>
      <c r="J237" s="7">
        <v>0.65833333333333321</v>
      </c>
      <c r="K237" s="14">
        <f>IF(Appointments[[#This Row],[Exam Start]]&gt;Appointments[[#This Row],[Appt Time]],1,0)</f>
        <v>0</v>
      </c>
      <c r="L237" s="14">
        <f>(Appointments[[#This Row],[Exam Start]]-Appointments[[#This Row],[Appt Time]])*24*60</f>
        <v>0</v>
      </c>
      <c r="M237" s="14">
        <f>(Appointments[[#This Row],[Exam End]]-Appointments[[#This Row],[Exam Start]])*24*60</f>
        <v>62.999999999999936</v>
      </c>
    </row>
    <row r="238" spans="1:13" hidden="1" x14ac:dyDescent="0.25">
      <c r="A238" s="7">
        <v>0.61458333333333326</v>
      </c>
      <c r="B238">
        <v>140</v>
      </c>
      <c r="C238" t="str">
        <f>VLOOKUP(Appointments[[#This Row],[Dept ID]],Dept_Lookup[],2,FALSE)</f>
        <v>Physical Therapy</v>
      </c>
      <c r="D238" t="s">
        <v>17</v>
      </c>
      <c r="E238" t="str">
        <f>VLOOKUP(Appointments[[#This Row],[Physician ID]],Physician_Lookup[],2,FALSE)</f>
        <v>Dr. Ellis, Valentine</v>
      </c>
      <c r="F238" t="s">
        <v>270</v>
      </c>
      <c r="G238" t="str">
        <f>VLOOKUP(Appointments[[#This Row],[Patient ID]],Patient_Lookup[],2,FALSE)</f>
        <v>Harrison, Kathleen</v>
      </c>
      <c r="H238" s="7">
        <v>0.61041666666666661</v>
      </c>
      <c r="I238" s="7">
        <v>0.62152777777777768</v>
      </c>
      <c r="J238" s="7">
        <v>0.64583333333333326</v>
      </c>
      <c r="K238" s="14">
        <f>IF(Appointments[[#This Row],[Exam Start]]&gt;Appointments[[#This Row],[Appt Time]],1,0)</f>
        <v>1</v>
      </c>
      <c r="L238" s="14">
        <f>(Appointments[[#This Row],[Exam Start]]-Appointments[[#This Row],[Appt Time]])*24*60</f>
        <v>9.9999999999999645</v>
      </c>
      <c r="M238" s="14">
        <f>(Appointments[[#This Row],[Exam End]]-Appointments[[#This Row],[Exam Start]])*24*60</f>
        <v>35.000000000000036</v>
      </c>
    </row>
    <row r="239" spans="1:13" hidden="1" x14ac:dyDescent="0.25">
      <c r="A239" s="7">
        <v>0.61458333333333326</v>
      </c>
      <c r="B239">
        <v>600</v>
      </c>
      <c r="C239" t="str">
        <f>VLOOKUP(Appointments[[#This Row],[Dept ID]],Dept_Lookup[],2,FALSE)</f>
        <v>Pediatrics</v>
      </c>
      <c r="D239" t="s">
        <v>51</v>
      </c>
      <c r="E239" t="str">
        <f>VLOOKUP(Appointments[[#This Row],[Physician ID]],Physician_Lookup[],2,FALSE)</f>
        <v>Dr. Kessler, Tatiana</v>
      </c>
      <c r="F239" t="s">
        <v>271</v>
      </c>
      <c r="G239" t="str">
        <f>VLOOKUP(Appointments[[#This Row],[Patient ID]],Patient_Lookup[],2,FALSE)</f>
        <v>Albertson, Amanda</v>
      </c>
      <c r="H239" s="7">
        <v>0.61111111111111105</v>
      </c>
      <c r="I239" s="7">
        <v>0.61944444444444435</v>
      </c>
      <c r="J239" s="7">
        <v>0.63680555555555551</v>
      </c>
      <c r="K239" s="14">
        <f>IF(Appointments[[#This Row],[Exam Start]]&gt;Appointments[[#This Row],[Appt Time]],1,0)</f>
        <v>1</v>
      </c>
      <c r="L239" s="14">
        <f>(Appointments[[#This Row],[Exam Start]]-Appointments[[#This Row],[Appt Time]])*24*60</f>
        <v>6.9999999999999751</v>
      </c>
      <c r="M239" s="14">
        <f>(Appointments[[#This Row],[Exam End]]-Appointments[[#This Row],[Exam Start]])*24*60</f>
        <v>25.000000000000071</v>
      </c>
    </row>
    <row r="240" spans="1:13" hidden="1" x14ac:dyDescent="0.25">
      <c r="A240" s="7">
        <v>0.61458333333333326</v>
      </c>
      <c r="B240">
        <v>310</v>
      </c>
      <c r="C240" t="str">
        <f>VLOOKUP(Appointments[[#This Row],[Dept ID]],Dept_Lookup[],2,FALSE)</f>
        <v>Family Medicine</v>
      </c>
      <c r="D240" t="s">
        <v>57</v>
      </c>
      <c r="E240" t="str">
        <f>VLOOKUP(Appointments[[#This Row],[Physician ID]],Physician_Lookup[],2,FALSE)</f>
        <v>Dr. Mohr, Cynthia</v>
      </c>
      <c r="F240" t="s">
        <v>272</v>
      </c>
      <c r="G240" t="str">
        <f>VLOOKUP(Appointments[[#This Row],[Patient ID]],Patient_Lookup[],2,FALSE)</f>
        <v>Proctor, Ariel</v>
      </c>
      <c r="H240" s="7">
        <v>0.61319444444444438</v>
      </c>
      <c r="I240" s="7">
        <v>0.61458333333333326</v>
      </c>
      <c r="J240" s="7">
        <v>0.63611111111111107</v>
      </c>
      <c r="K240" s="14">
        <f>IF(Appointments[[#This Row],[Exam Start]]&gt;Appointments[[#This Row],[Appt Time]],1,0)</f>
        <v>0</v>
      </c>
      <c r="L240" s="14">
        <f>(Appointments[[#This Row],[Exam Start]]-Appointments[[#This Row],[Appt Time]])*24*60</f>
        <v>0</v>
      </c>
      <c r="M240" s="14">
        <f>(Appointments[[#This Row],[Exam End]]-Appointments[[#This Row],[Exam Start]])*24*60</f>
        <v>31.00000000000005</v>
      </c>
    </row>
    <row r="241" spans="1:13" hidden="1" x14ac:dyDescent="0.25">
      <c r="A241" s="7">
        <v>0.61458333333333326</v>
      </c>
      <c r="B241">
        <v>810</v>
      </c>
      <c r="C241" t="str">
        <f>VLOOKUP(Appointments[[#This Row],[Dept ID]],Dept_Lookup[],2,FALSE)</f>
        <v>Internal Medicine</v>
      </c>
      <c r="D241" t="s">
        <v>31</v>
      </c>
      <c r="E241" t="str">
        <f>VLOOKUP(Appointments[[#This Row],[Physician ID]],Physician_Lookup[],2,FALSE)</f>
        <v>Dr. Bell, David</v>
      </c>
      <c r="F241" t="s">
        <v>273</v>
      </c>
      <c r="G241" t="str">
        <f>VLOOKUP(Appointments[[#This Row],[Patient ID]],Patient_Lookup[],2,FALSE)</f>
        <v>Charles, Paula</v>
      </c>
      <c r="H241" s="7">
        <v>0.61111111111111105</v>
      </c>
      <c r="I241" s="7">
        <v>0.62291666666666656</v>
      </c>
      <c r="J241" s="7">
        <v>0.65624999999999989</v>
      </c>
      <c r="K241" s="14">
        <f>IF(Appointments[[#This Row],[Exam Start]]&gt;Appointments[[#This Row],[Appt Time]],1,0)</f>
        <v>1</v>
      </c>
      <c r="L241" s="14">
        <f>(Appointments[[#This Row],[Exam Start]]-Appointments[[#This Row],[Appt Time]])*24*60</f>
        <v>11.999999999999957</v>
      </c>
      <c r="M241" s="14">
        <f>(Appointments[[#This Row],[Exam End]]-Appointments[[#This Row],[Exam Start]])*24*60</f>
        <v>47.999999999999986</v>
      </c>
    </row>
    <row r="242" spans="1:13" hidden="1" x14ac:dyDescent="0.25">
      <c r="A242" s="7">
        <v>0.61458333333333326</v>
      </c>
      <c r="B242">
        <v>310</v>
      </c>
      <c r="C242" t="str">
        <f>VLOOKUP(Appointments[[#This Row],[Dept ID]],Dept_Lookup[],2,FALSE)</f>
        <v>Family Medicine</v>
      </c>
      <c r="D242" t="s">
        <v>21</v>
      </c>
      <c r="E242" t="str">
        <f>VLOOKUP(Appointments[[#This Row],[Physician ID]],Physician_Lookup[],2,FALSE)</f>
        <v>Dr. Humphrey, Jerry</v>
      </c>
      <c r="F242" t="s">
        <v>274</v>
      </c>
      <c r="G242" t="str">
        <f>VLOOKUP(Appointments[[#This Row],[Patient ID]],Patient_Lookup[],2,FALSE)</f>
        <v>Kendrick, William</v>
      </c>
      <c r="H242" s="7">
        <v>0.61249999999999993</v>
      </c>
      <c r="I242" s="7">
        <v>0.61458333333333326</v>
      </c>
      <c r="J242" s="7">
        <v>0.62430555555555545</v>
      </c>
      <c r="K242" s="14">
        <f>IF(Appointments[[#This Row],[Exam Start]]&gt;Appointments[[#This Row],[Appt Time]],1,0)</f>
        <v>0</v>
      </c>
      <c r="L242" s="14">
        <f>(Appointments[[#This Row],[Exam Start]]-Appointments[[#This Row],[Appt Time]])*24*60</f>
        <v>0</v>
      </c>
      <c r="M242" s="14">
        <f>(Appointments[[#This Row],[Exam End]]-Appointments[[#This Row],[Exam Start]])*24*60</f>
        <v>13.99999999999995</v>
      </c>
    </row>
    <row r="243" spans="1:13" hidden="1" x14ac:dyDescent="0.25">
      <c r="A243" s="7">
        <v>0.61458333333333326</v>
      </c>
      <c r="B243">
        <v>810</v>
      </c>
      <c r="C243" t="str">
        <f>VLOOKUP(Appointments[[#This Row],[Dept ID]],Dept_Lookup[],2,FALSE)</f>
        <v>Internal Medicine</v>
      </c>
      <c r="D243" t="s">
        <v>49</v>
      </c>
      <c r="E243" t="str">
        <f>VLOOKUP(Appointments[[#This Row],[Physician ID]],Physician_Lookup[],2,FALSE)</f>
        <v>Dr. Moore, Jeremy</v>
      </c>
      <c r="F243" t="s">
        <v>275</v>
      </c>
      <c r="G243" t="str">
        <f>VLOOKUP(Appointments[[#This Row],[Patient ID]],Patient_Lookup[],2,FALSE)</f>
        <v>Harper, Larry</v>
      </c>
      <c r="H243" s="7">
        <v>0.61249999999999993</v>
      </c>
      <c r="I243" s="7">
        <v>0.61597222222222214</v>
      </c>
      <c r="J243" s="7">
        <v>0.64027777777777772</v>
      </c>
      <c r="K243" s="14">
        <f>IF(Appointments[[#This Row],[Exam Start]]&gt;Appointments[[#This Row],[Appt Time]],1,0)</f>
        <v>1</v>
      </c>
      <c r="L243" s="14">
        <f>(Appointments[[#This Row],[Exam Start]]-Appointments[[#This Row],[Appt Time]])*24*60</f>
        <v>1.9999999999999929</v>
      </c>
      <c r="M243" s="14">
        <f>(Appointments[[#This Row],[Exam End]]-Appointments[[#This Row],[Exam Start]])*24*60</f>
        <v>35.000000000000036</v>
      </c>
    </row>
    <row r="244" spans="1:13" hidden="1" x14ac:dyDescent="0.25">
      <c r="A244" s="7">
        <v>0.61458333333333326</v>
      </c>
      <c r="B244">
        <v>140</v>
      </c>
      <c r="C244" t="str">
        <f>VLOOKUP(Appointments[[#This Row],[Dept ID]],Dept_Lookup[],2,FALSE)</f>
        <v>Physical Therapy</v>
      </c>
      <c r="D244" t="s">
        <v>55</v>
      </c>
      <c r="E244" t="str">
        <f>VLOOKUP(Appointments[[#This Row],[Physician ID]],Physician_Lookup[],2,FALSE)</f>
        <v>Dr. Quinn, Angela</v>
      </c>
      <c r="F244" t="s">
        <v>276</v>
      </c>
      <c r="G244" t="str">
        <f>VLOOKUP(Appointments[[#This Row],[Patient ID]],Patient_Lookup[],2,FALSE)</f>
        <v>Neal, John</v>
      </c>
      <c r="H244" s="7">
        <v>0.61319444444444438</v>
      </c>
      <c r="I244" s="7">
        <v>0.61458333333333326</v>
      </c>
      <c r="J244" s="7">
        <v>0.64861111111111103</v>
      </c>
      <c r="K244" s="14">
        <f>IF(Appointments[[#This Row],[Exam Start]]&gt;Appointments[[#This Row],[Appt Time]],1,0)</f>
        <v>0</v>
      </c>
      <c r="L244" s="14">
        <f>(Appointments[[#This Row],[Exam Start]]-Appointments[[#This Row],[Appt Time]])*24*60</f>
        <v>0</v>
      </c>
      <c r="M244" s="14">
        <f>(Appointments[[#This Row],[Exam End]]-Appointments[[#This Row],[Exam Start]])*24*60</f>
        <v>48.999999999999986</v>
      </c>
    </row>
    <row r="245" spans="1:13" hidden="1" x14ac:dyDescent="0.25">
      <c r="A245" s="7">
        <v>0.61458333333333337</v>
      </c>
      <c r="B245">
        <v>420</v>
      </c>
      <c r="C245" t="str">
        <f>VLOOKUP(Appointments[[#This Row],[Dept ID]],Dept_Lookup[],2,FALSE)</f>
        <v>Orthopedics</v>
      </c>
      <c r="D245" t="s">
        <v>41</v>
      </c>
      <c r="E245" t="str">
        <f>VLOOKUP(Appointments[[#This Row],[Physician ID]],Physician_Lookup[],2,FALSE)</f>
        <v>Dr. Chapman, Michelle</v>
      </c>
      <c r="F245" t="s">
        <v>277</v>
      </c>
      <c r="G245" t="str">
        <f>VLOOKUP(Appointments[[#This Row],[Patient ID]],Patient_Lookup[],2,FALSE)</f>
        <v>Mcdill, Marion</v>
      </c>
      <c r="H245" s="7">
        <v>0.61597222222222225</v>
      </c>
      <c r="I245" s="7">
        <v>0.61597222222222225</v>
      </c>
      <c r="J245" s="7">
        <v>0.64444444444444449</v>
      </c>
      <c r="K245" s="14">
        <f>IF(Appointments[[#This Row],[Exam Start]]&gt;Appointments[[#This Row],[Appt Time]],1,0)</f>
        <v>1</v>
      </c>
      <c r="L245" s="14">
        <f>(Appointments[[#This Row],[Exam Start]]-Appointments[[#This Row],[Appt Time]])*24*60</f>
        <v>1.9999999999999929</v>
      </c>
      <c r="M245" s="14">
        <f>(Appointments[[#This Row],[Exam End]]-Appointments[[#This Row],[Exam Start]])*24*60</f>
        <v>41.000000000000014</v>
      </c>
    </row>
    <row r="246" spans="1:13" hidden="1" x14ac:dyDescent="0.25">
      <c r="A246" s="7">
        <v>0.61458333333333337</v>
      </c>
      <c r="B246">
        <v>810</v>
      </c>
      <c r="C246" t="str">
        <f>VLOOKUP(Appointments[[#This Row],[Dept ID]],Dept_Lookup[],2,FALSE)</f>
        <v>Internal Medicine</v>
      </c>
      <c r="D246" t="s">
        <v>19</v>
      </c>
      <c r="E246" t="str">
        <f>VLOOKUP(Appointments[[#This Row],[Physician ID]],Physician_Lookup[],2,FALSE)</f>
        <v>Dr. Pieper, John</v>
      </c>
      <c r="F246" t="s">
        <v>278</v>
      </c>
      <c r="G246" t="str">
        <f>VLOOKUP(Appointments[[#This Row],[Patient ID]],Patient_Lookup[],2,FALSE)</f>
        <v>Agee, Ashlee</v>
      </c>
      <c r="H246" s="7">
        <v>0.61111111111111116</v>
      </c>
      <c r="I246" s="7">
        <v>0.61458333333333337</v>
      </c>
      <c r="J246" s="7">
        <v>0.63611111111111118</v>
      </c>
      <c r="K246" s="14">
        <f>IF(Appointments[[#This Row],[Exam Start]]&gt;Appointments[[#This Row],[Appt Time]],1,0)</f>
        <v>0</v>
      </c>
      <c r="L246" s="14">
        <f>(Appointments[[#This Row],[Exam Start]]-Appointments[[#This Row],[Appt Time]])*24*60</f>
        <v>0</v>
      </c>
      <c r="M246" s="14">
        <f>(Appointments[[#This Row],[Exam End]]-Appointments[[#This Row],[Exam Start]])*24*60</f>
        <v>31.00000000000005</v>
      </c>
    </row>
    <row r="247" spans="1:13" x14ac:dyDescent="0.25">
      <c r="A247" s="7">
        <v>0.61458333333333337</v>
      </c>
      <c r="B247">
        <v>810</v>
      </c>
      <c r="C247" t="str">
        <f>VLOOKUP(Appointments[[#This Row],[Dept ID]],Dept_Lookup[],2,FALSE)</f>
        <v>Internal Medicine</v>
      </c>
      <c r="D247" t="s">
        <v>39</v>
      </c>
      <c r="E247" t="str">
        <f>VLOOKUP(Appointments[[#This Row],[Physician ID]],Physician_Lookup[],2,FALSE)</f>
        <v>Dr. Leiva, Jacob</v>
      </c>
      <c r="F247" t="s">
        <v>279</v>
      </c>
      <c r="G247" t="str">
        <f>VLOOKUP(Appointments[[#This Row],[Patient ID]],Patient_Lookup[],2,FALSE)</f>
        <v>Oakley, Samantha</v>
      </c>
      <c r="H247" s="7">
        <v>0.61319444444444449</v>
      </c>
      <c r="I247" s="7">
        <v>0.61458333333333337</v>
      </c>
      <c r="J247" s="7">
        <v>0.63333333333333341</v>
      </c>
      <c r="K247" s="14">
        <f>IF(Appointments[[#This Row],[Exam Start]]&gt;Appointments[[#This Row],[Appt Time]],1,0)</f>
        <v>0</v>
      </c>
      <c r="L247" s="14">
        <f>(Appointments[[#This Row],[Exam Start]]-Appointments[[#This Row],[Appt Time]])*24*60</f>
        <v>0</v>
      </c>
      <c r="M247" s="14">
        <f>(Appointments[[#This Row],[Exam End]]-Appointments[[#This Row],[Exam Start]])*24*60</f>
        <v>27.000000000000064</v>
      </c>
    </row>
    <row r="248" spans="1:13" hidden="1" x14ac:dyDescent="0.25">
      <c r="A248" s="7">
        <v>0.61458333333333337</v>
      </c>
      <c r="B248">
        <v>810</v>
      </c>
      <c r="C248" t="str">
        <f>VLOOKUP(Appointments[[#This Row],[Dept ID]],Dept_Lookup[],2,FALSE)</f>
        <v>Internal Medicine</v>
      </c>
      <c r="D248" t="s">
        <v>25</v>
      </c>
      <c r="E248" t="str">
        <f>VLOOKUP(Appointments[[#This Row],[Physician ID]],Physician_Lookup[],2,FALSE)</f>
        <v>Dr. Walton, Lena</v>
      </c>
      <c r="F248" t="s">
        <v>280</v>
      </c>
      <c r="G248" t="str">
        <f>VLOOKUP(Appointments[[#This Row],[Patient ID]],Patient_Lookup[],2,FALSE)</f>
        <v>Cherry, Keisha</v>
      </c>
      <c r="H248" s="7">
        <v>0.61250000000000004</v>
      </c>
      <c r="I248" s="7">
        <v>0.61458333333333337</v>
      </c>
      <c r="J248" s="7">
        <v>0.63541666666666674</v>
      </c>
      <c r="K248" s="14">
        <f>IF(Appointments[[#This Row],[Exam Start]]&gt;Appointments[[#This Row],[Appt Time]],1,0)</f>
        <v>0</v>
      </c>
      <c r="L248" s="14">
        <f>(Appointments[[#This Row],[Exam Start]]-Appointments[[#This Row],[Appt Time]])*24*60</f>
        <v>0</v>
      </c>
      <c r="M248" s="14">
        <f>(Appointments[[#This Row],[Exam End]]-Appointments[[#This Row],[Exam Start]])*24*60</f>
        <v>30.000000000000053</v>
      </c>
    </row>
    <row r="249" spans="1:13" hidden="1" x14ac:dyDescent="0.25">
      <c r="A249" s="7">
        <v>0.62499999999999989</v>
      </c>
      <c r="B249">
        <v>600</v>
      </c>
      <c r="C249" t="str">
        <f>VLOOKUP(Appointments[[#This Row],[Dept ID]],Dept_Lookup[],2,FALSE)</f>
        <v>Pediatrics</v>
      </c>
      <c r="D249" t="s">
        <v>23</v>
      </c>
      <c r="E249" t="str">
        <f>VLOOKUP(Appointments[[#This Row],[Physician ID]],Physician_Lookup[],2,FALSE)</f>
        <v>Dr. Pepper, Nilam</v>
      </c>
      <c r="F249" t="s">
        <v>281</v>
      </c>
      <c r="G249" t="str">
        <f>VLOOKUP(Appointments[[#This Row],[Patient ID]],Patient_Lookup[],2,FALSE)</f>
        <v>Crowder, Daniel</v>
      </c>
      <c r="H249" s="7">
        <v>0.62222222222222212</v>
      </c>
      <c r="I249" s="7">
        <v>0.62499999999999989</v>
      </c>
      <c r="J249" s="7">
        <v>0.65486111111111101</v>
      </c>
      <c r="K249" s="14">
        <f>IF(Appointments[[#This Row],[Exam Start]]&gt;Appointments[[#This Row],[Appt Time]],1,0)</f>
        <v>0</v>
      </c>
      <c r="L249" s="14">
        <f>(Appointments[[#This Row],[Exam Start]]-Appointments[[#This Row],[Appt Time]])*24*60</f>
        <v>0</v>
      </c>
      <c r="M249" s="14">
        <f>(Appointments[[#This Row],[Exam End]]-Appointments[[#This Row],[Exam Start]])*24*60</f>
        <v>43.000000000000007</v>
      </c>
    </row>
    <row r="250" spans="1:13" hidden="1" x14ac:dyDescent="0.25">
      <c r="A250" s="7">
        <v>0.625</v>
      </c>
      <c r="B250">
        <v>310</v>
      </c>
      <c r="C250" t="str">
        <f>VLOOKUP(Appointments[[#This Row],[Dept ID]],Dept_Lookup[],2,FALSE)</f>
        <v>Family Medicine</v>
      </c>
      <c r="D250" t="s">
        <v>27</v>
      </c>
      <c r="E250" t="str">
        <f>VLOOKUP(Appointments[[#This Row],[Physician ID]],Physician_Lookup[],2,FALSE)</f>
        <v>Dr. Sanchez, Javier</v>
      </c>
      <c r="F250" t="s">
        <v>282</v>
      </c>
      <c r="G250" t="str">
        <f>VLOOKUP(Appointments[[#This Row],[Patient ID]],Patient_Lookup[],2,FALSE)</f>
        <v>Baker, Lola</v>
      </c>
      <c r="H250" s="7">
        <v>0.62222222222222223</v>
      </c>
      <c r="I250" s="7">
        <v>0.625</v>
      </c>
      <c r="J250" s="7">
        <v>0.64513888888888893</v>
      </c>
      <c r="K250" s="14">
        <f>IF(Appointments[[#This Row],[Exam Start]]&gt;Appointments[[#This Row],[Appt Time]],1,0)</f>
        <v>0</v>
      </c>
      <c r="L250" s="14">
        <f>(Appointments[[#This Row],[Exam Start]]-Appointments[[#This Row],[Appt Time]])*24*60</f>
        <v>0</v>
      </c>
      <c r="M250" s="14">
        <f>(Appointments[[#This Row],[Exam End]]-Appointments[[#This Row],[Exam Start]])*24*60</f>
        <v>29.000000000000057</v>
      </c>
    </row>
    <row r="251" spans="1:13" hidden="1" x14ac:dyDescent="0.25">
      <c r="A251" s="7">
        <v>0.625</v>
      </c>
      <c r="B251">
        <v>600</v>
      </c>
      <c r="C251" t="str">
        <f>VLOOKUP(Appointments[[#This Row],[Dept ID]],Dept_Lookup[],2,FALSE)</f>
        <v>Pediatrics</v>
      </c>
      <c r="D251" t="s">
        <v>47</v>
      </c>
      <c r="E251" t="str">
        <f>VLOOKUP(Appointments[[#This Row],[Physician ID]],Physician_Lookup[],2,FALSE)</f>
        <v>Dr. Kaiser, Raymond</v>
      </c>
      <c r="F251" t="s">
        <v>283</v>
      </c>
      <c r="G251" t="str">
        <f>VLOOKUP(Appointments[[#This Row],[Patient ID]],Patient_Lookup[],2,FALSE)</f>
        <v>Murphy, Ollie</v>
      </c>
      <c r="H251" s="7">
        <v>0.62152777777777779</v>
      </c>
      <c r="I251" s="7">
        <v>0.64027777777777772</v>
      </c>
      <c r="J251" s="7">
        <v>0.66180555555555554</v>
      </c>
      <c r="K251" s="14">
        <f>IF(Appointments[[#This Row],[Exam Start]]&gt;Appointments[[#This Row],[Appt Time]],1,0)</f>
        <v>1</v>
      </c>
      <c r="L251" s="14">
        <f>(Appointments[[#This Row],[Exam Start]]-Appointments[[#This Row],[Appt Time]])*24*60</f>
        <v>21.999999999999922</v>
      </c>
      <c r="M251" s="14">
        <f>(Appointments[[#This Row],[Exam End]]-Appointments[[#This Row],[Exam Start]])*24*60</f>
        <v>31.00000000000005</v>
      </c>
    </row>
    <row r="252" spans="1:13" hidden="1" x14ac:dyDescent="0.25">
      <c r="A252" s="7">
        <v>0.625</v>
      </c>
      <c r="B252">
        <v>140</v>
      </c>
      <c r="C252" t="str">
        <f>VLOOKUP(Appointments[[#This Row],[Dept ID]],Dept_Lookup[],2,FALSE)</f>
        <v>Physical Therapy</v>
      </c>
      <c r="D252" t="s">
        <v>37</v>
      </c>
      <c r="E252" t="str">
        <f>VLOOKUP(Appointments[[#This Row],[Physician ID]],Physician_Lookup[],2,FALSE)</f>
        <v>Dr. Bethel, Christopher</v>
      </c>
      <c r="F252" t="s">
        <v>284</v>
      </c>
      <c r="G252" t="str">
        <f>VLOOKUP(Appointments[[#This Row],[Patient ID]],Patient_Lookup[],2,FALSE)</f>
        <v>Perkins, Marcel</v>
      </c>
      <c r="H252" s="7">
        <v>0.62083333333333335</v>
      </c>
      <c r="I252" s="7">
        <v>0.625</v>
      </c>
      <c r="J252" s="7">
        <v>0.64652777777777781</v>
      </c>
      <c r="K252" s="14">
        <f>IF(Appointments[[#This Row],[Exam Start]]&gt;Appointments[[#This Row],[Appt Time]],1,0)</f>
        <v>0</v>
      </c>
      <c r="L252" s="14">
        <f>(Appointments[[#This Row],[Exam Start]]-Appointments[[#This Row],[Appt Time]])*24*60</f>
        <v>0</v>
      </c>
      <c r="M252" s="14">
        <f>(Appointments[[#This Row],[Exam End]]-Appointments[[#This Row],[Exam Start]])*24*60</f>
        <v>31.00000000000005</v>
      </c>
    </row>
    <row r="253" spans="1:13" hidden="1" x14ac:dyDescent="0.25">
      <c r="A253" s="7">
        <v>0.62500000000000011</v>
      </c>
      <c r="B253">
        <v>420</v>
      </c>
      <c r="C253" t="str">
        <f>VLOOKUP(Appointments[[#This Row],[Dept ID]],Dept_Lookup[],2,FALSE)</f>
        <v>Orthopedics</v>
      </c>
      <c r="D253" t="s">
        <v>53</v>
      </c>
      <c r="E253" t="str">
        <f>VLOOKUP(Appointments[[#This Row],[Physician ID]],Physician_Lookup[],2,FALSE)</f>
        <v>Dr. Wilson, Debbie</v>
      </c>
      <c r="F253" t="s">
        <v>285</v>
      </c>
      <c r="G253" t="str">
        <f>VLOOKUP(Appointments[[#This Row],[Patient ID]],Patient_Lookup[],2,FALSE)</f>
        <v>Morris, Tracy</v>
      </c>
      <c r="H253" s="7">
        <v>0.62222222222222234</v>
      </c>
      <c r="I253" s="7">
        <v>0.62500000000000011</v>
      </c>
      <c r="J253" s="7">
        <v>0.65902777777777788</v>
      </c>
      <c r="K253" s="14">
        <f>IF(Appointments[[#This Row],[Exam Start]]&gt;Appointments[[#This Row],[Appt Time]],1,0)</f>
        <v>0</v>
      </c>
      <c r="L253" s="14">
        <f>(Appointments[[#This Row],[Exam Start]]-Appointments[[#This Row],[Appt Time]])*24*60</f>
        <v>0</v>
      </c>
      <c r="M253" s="14">
        <f>(Appointments[[#This Row],[Exam End]]-Appointments[[#This Row],[Exam Start]])*24*60</f>
        <v>48.999999999999986</v>
      </c>
    </row>
    <row r="254" spans="1:13" hidden="1" x14ac:dyDescent="0.25">
      <c r="A254" s="7">
        <v>0.62500000000000011</v>
      </c>
      <c r="B254">
        <v>600</v>
      </c>
      <c r="C254" t="str">
        <f>VLOOKUP(Appointments[[#This Row],[Dept ID]],Dept_Lookup[],2,FALSE)</f>
        <v>Pediatrics</v>
      </c>
      <c r="D254" t="s">
        <v>33</v>
      </c>
      <c r="E254" t="str">
        <f>VLOOKUP(Appointments[[#This Row],[Physician ID]],Physician_Lookup[],2,FALSE)</f>
        <v>Dr. Hall, Irena</v>
      </c>
      <c r="F254" t="s">
        <v>286</v>
      </c>
      <c r="G254" t="str">
        <f>VLOOKUP(Appointments[[#This Row],[Patient ID]],Patient_Lookup[],2,FALSE)</f>
        <v>Trimble, Benjamin</v>
      </c>
      <c r="H254" s="7">
        <v>0.61875000000000013</v>
      </c>
      <c r="I254" s="7">
        <v>0.62500000000000011</v>
      </c>
      <c r="J254" s="7">
        <v>0.65625000000000011</v>
      </c>
      <c r="K254" s="14">
        <f>IF(Appointments[[#This Row],[Exam Start]]&gt;Appointments[[#This Row],[Appt Time]],1,0)</f>
        <v>0</v>
      </c>
      <c r="L254" s="14">
        <f>(Appointments[[#This Row],[Exam Start]]-Appointments[[#This Row],[Appt Time]])*24*60</f>
        <v>0</v>
      </c>
      <c r="M254" s="14">
        <f>(Appointments[[#This Row],[Exam End]]-Appointments[[#This Row],[Exam Start]])*24*60</f>
        <v>45</v>
      </c>
    </row>
    <row r="255" spans="1:13" hidden="1" x14ac:dyDescent="0.25">
      <c r="A255" s="7">
        <v>0.62500000000000011</v>
      </c>
      <c r="B255">
        <v>310</v>
      </c>
      <c r="C255" t="str">
        <f>VLOOKUP(Appointments[[#This Row],[Dept ID]],Dept_Lookup[],2,FALSE)</f>
        <v>Family Medicine</v>
      </c>
      <c r="D255" t="s">
        <v>35</v>
      </c>
      <c r="E255" t="str">
        <f>VLOOKUP(Appointments[[#This Row],[Physician ID]],Physician_Lookup[],2,FALSE)</f>
        <v>Dr. Carrasco, Mary</v>
      </c>
      <c r="F255" t="s">
        <v>287</v>
      </c>
      <c r="G255" t="str">
        <f>VLOOKUP(Appointments[[#This Row],[Patient ID]],Patient_Lookup[],2,FALSE)</f>
        <v>Carter, Belva</v>
      </c>
      <c r="H255" s="7">
        <v>0.62083333333333346</v>
      </c>
      <c r="I255" s="7">
        <v>0.62500000000000011</v>
      </c>
      <c r="J255" s="7">
        <v>0.64166666666666683</v>
      </c>
      <c r="K255" s="14">
        <f>IF(Appointments[[#This Row],[Exam Start]]&gt;Appointments[[#This Row],[Appt Time]],1,0)</f>
        <v>0</v>
      </c>
      <c r="L255" s="14">
        <f>(Appointments[[#This Row],[Exam Start]]-Appointments[[#This Row],[Appt Time]])*24*60</f>
        <v>0</v>
      </c>
      <c r="M255" s="14">
        <f>(Appointments[[#This Row],[Exam End]]-Appointments[[#This Row],[Exam Start]])*24*60</f>
        <v>24.000000000000075</v>
      </c>
    </row>
    <row r="256" spans="1:13" hidden="1" x14ac:dyDescent="0.25">
      <c r="A256" s="7">
        <v>0.62500000000000011</v>
      </c>
      <c r="B256">
        <v>420</v>
      </c>
      <c r="C256" t="str">
        <f>VLOOKUP(Appointments[[#This Row],[Dept ID]],Dept_Lookup[],2,FALSE)</f>
        <v>Orthopedics</v>
      </c>
      <c r="D256" t="s">
        <v>45</v>
      </c>
      <c r="E256" t="str">
        <f>VLOOKUP(Appointments[[#This Row],[Physician ID]],Physician_Lookup[],2,FALSE)</f>
        <v>Dr. Hinton, Mark</v>
      </c>
      <c r="F256" t="s">
        <v>288</v>
      </c>
      <c r="G256" t="str">
        <f>VLOOKUP(Appointments[[#This Row],[Patient ID]],Patient_Lookup[],2,FALSE)</f>
        <v>Eastman, Cecily</v>
      </c>
      <c r="H256" s="7">
        <v>0.6215277777777779</v>
      </c>
      <c r="I256" s="7">
        <v>0.62500000000000011</v>
      </c>
      <c r="J256" s="7">
        <v>0.63750000000000007</v>
      </c>
      <c r="K256" s="14">
        <f>IF(Appointments[[#This Row],[Exam Start]]&gt;Appointments[[#This Row],[Appt Time]],1,0)</f>
        <v>0</v>
      </c>
      <c r="L256" s="14">
        <f>(Appointments[[#This Row],[Exam Start]]-Appointments[[#This Row],[Appt Time]])*24*60</f>
        <v>0</v>
      </c>
      <c r="M256" s="14">
        <f>(Appointments[[#This Row],[Exam End]]-Appointments[[#This Row],[Exam Start]])*24*60</f>
        <v>17.999999999999936</v>
      </c>
    </row>
    <row r="257" spans="1:13" hidden="1" x14ac:dyDescent="0.25">
      <c r="A257" s="7">
        <v>0.63541666666666663</v>
      </c>
      <c r="B257">
        <v>810</v>
      </c>
      <c r="C257" t="str">
        <f>VLOOKUP(Appointments[[#This Row],[Dept ID]],Dept_Lookup[],2,FALSE)</f>
        <v>Internal Medicine</v>
      </c>
      <c r="D257" t="s">
        <v>49</v>
      </c>
      <c r="E257" t="str">
        <f>VLOOKUP(Appointments[[#This Row],[Physician ID]],Physician_Lookup[],2,FALSE)</f>
        <v>Dr. Moore, Jeremy</v>
      </c>
      <c r="F257" t="s">
        <v>289</v>
      </c>
      <c r="G257" t="str">
        <f>VLOOKUP(Appointments[[#This Row],[Patient ID]],Patient_Lookup[],2,FALSE)</f>
        <v>Costas, Laura</v>
      </c>
      <c r="H257" s="7">
        <v>0.63402777777777775</v>
      </c>
      <c r="I257" s="7">
        <v>0.64027777777777772</v>
      </c>
      <c r="J257" s="7">
        <v>0.65694444444444444</v>
      </c>
      <c r="K257" s="14">
        <f>IF(Appointments[[#This Row],[Exam Start]]&gt;Appointments[[#This Row],[Appt Time]],1,0)</f>
        <v>1</v>
      </c>
      <c r="L257" s="14">
        <f>(Appointments[[#This Row],[Exam Start]]-Appointments[[#This Row],[Appt Time]])*24*60</f>
        <v>6.9999999999999751</v>
      </c>
      <c r="M257" s="14">
        <f>(Appointments[[#This Row],[Exam End]]-Appointments[[#This Row],[Exam Start]])*24*60</f>
        <v>24.000000000000075</v>
      </c>
    </row>
    <row r="258" spans="1:13" hidden="1" x14ac:dyDescent="0.25">
      <c r="A258" s="7">
        <v>0.63541666666666663</v>
      </c>
      <c r="B258">
        <v>140</v>
      </c>
      <c r="C258" t="str">
        <f>VLOOKUP(Appointments[[#This Row],[Dept ID]],Dept_Lookup[],2,FALSE)</f>
        <v>Physical Therapy</v>
      </c>
      <c r="D258" t="s">
        <v>29</v>
      </c>
      <c r="E258" t="str">
        <f>VLOOKUP(Appointments[[#This Row],[Physician ID]],Physician_Lookup[],2,FALSE)</f>
        <v>Dr. Kinser, Theresa</v>
      </c>
      <c r="F258" t="s">
        <v>290</v>
      </c>
      <c r="G258" t="str">
        <f>VLOOKUP(Appointments[[#This Row],[Patient ID]],Patient_Lookup[],2,FALSE)</f>
        <v>Mccrary, Tony</v>
      </c>
      <c r="H258" s="7">
        <v>0.63402777777777775</v>
      </c>
      <c r="I258" s="7">
        <v>0.63541666666666663</v>
      </c>
      <c r="J258" s="7">
        <v>0.67013888888888884</v>
      </c>
      <c r="K258" s="14">
        <f>IF(Appointments[[#This Row],[Exam Start]]&gt;Appointments[[#This Row],[Appt Time]],1,0)</f>
        <v>0</v>
      </c>
      <c r="L258" s="14">
        <f>(Appointments[[#This Row],[Exam Start]]-Appointments[[#This Row],[Appt Time]])*24*60</f>
        <v>0</v>
      </c>
      <c r="M258" s="14">
        <f>(Appointments[[#This Row],[Exam End]]-Appointments[[#This Row],[Exam Start]])*24*60</f>
        <v>49.999999999999986</v>
      </c>
    </row>
    <row r="259" spans="1:13" hidden="1" x14ac:dyDescent="0.25">
      <c r="A259" s="7">
        <v>0.63541666666666663</v>
      </c>
      <c r="B259">
        <v>310</v>
      </c>
      <c r="C259" t="str">
        <f>VLOOKUP(Appointments[[#This Row],[Dept ID]],Dept_Lookup[],2,FALSE)</f>
        <v>Family Medicine</v>
      </c>
      <c r="D259" t="s">
        <v>57</v>
      </c>
      <c r="E259" t="str">
        <f>VLOOKUP(Appointments[[#This Row],[Physician ID]],Physician_Lookup[],2,FALSE)</f>
        <v>Dr. Mohr, Cynthia</v>
      </c>
      <c r="F259" t="s">
        <v>291</v>
      </c>
      <c r="G259" t="str">
        <f>VLOOKUP(Appointments[[#This Row],[Patient ID]],Patient_Lookup[],2,FALSE)</f>
        <v>Clark, Adrienne</v>
      </c>
      <c r="H259" s="7">
        <v>0.63402777777777775</v>
      </c>
      <c r="I259" s="7">
        <v>0.63611111111111107</v>
      </c>
      <c r="J259" s="7">
        <v>0.64999999999999991</v>
      </c>
      <c r="K259" s="14">
        <f>IF(Appointments[[#This Row],[Exam Start]]&gt;Appointments[[#This Row],[Appt Time]],1,0)</f>
        <v>1</v>
      </c>
      <c r="L259" s="14">
        <f>(Appointments[[#This Row],[Exam Start]]-Appointments[[#This Row],[Appt Time]])*24*60</f>
        <v>0.99999999999999645</v>
      </c>
      <c r="M259" s="14">
        <f>(Appointments[[#This Row],[Exam End]]-Appointments[[#This Row],[Exam Start]])*24*60</f>
        <v>19.999999999999929</v>
      </c>
    </row>
    <row r="260" spans="1:13" hidden="1" x14ac:dyDescent="0.25">
      <c r="A260" s="7">
        <v>0.63541666666666663</v>
      </c>
      <c r="B260">
        <v>600</v>
      </c>
      <c r="C260" t="str">
        <f>VLOOKUP(Appointments[[#This Row],[Dept ID]],Dept_Lookup[],2,FALSE)</f>
        <v>Pediatrics</v>
      </c>
      <c r="D260" t="s">
        <v>51</v>
      </c>
      <c r="E260" t="str">
        <f>VLOOKUP(Appointments[[#This Row],[Physician ID]],Physician_Lookup[],2,FALSE)</f>
        <v>Dr. Kessler, Tatiana</v>
      </c>
      <c r="F260" t="s">
        <v>292</v>
      </c>
      <c r="G260" t="str">
        <f>VLOOKUP(Appointments[[#This Row],[Patient ID]],Patient_Lookup[],2,FALSE)</f>
        <v>Huntington, Brian</v>
      </c>
      <c r="H260" s="7">
        <v>0.63263888888888886</v>
      </c>
      <c r="I260" s="7">
        <v>0.63680555555555551</v>
      </c>
      <c r="J260" s="7">
        <v>0.65625</v>
      </c>
      <c r="K260" s="14">
        <f>IF(Appointments[[#This Row],[Exam Start]]&gt;Appointments[[#This Row],[Appt Time]],1,0)</f>
        <v>1</v>
      </c>
      <c r="L260" s="14">
        <f>(Appointments[[#This Row],[Exam Start]]-Appointments[[#This Row],[Appt Time]])*24*60</f>
        <v>1.9999999999999929</v>
      </c>
      <c r="M260" s="14">
        <f>(Appointments[[#This Row],[Exam End]]-Appointments[[#This Row],[Exam Start]])*24*60</f>
        <v>28.00000000000006</v>
      </c>
    </row>
    <row r="261" spans="1:13" hidden="1" x14ac:dyDescent="0.25">
      <c r="A261" s="7">
        <v>0.63541666666666663</v>
      </c>
      <c r="B261">
        <v>310</v>
      </c>
      <c r="C261" t="str">
        <f>VLOOKUP(Appointments[[#This Row],[Dept ID]],Dept_Lookup[],2,FALSE)</f>
        <v>Family Medicine</v>
      </c>
      <c r="D261" t="s">
        <v>21</v>
      </c>
      <c r="E261" t="str">
        <f>VLOOKUP(Appointments[[#This Row],[Physician ID]],Physician_Lookup[],2,FALSE)</f>
        <v>Dr. Humphrey, Jerry</v>
      </c>
      <c r="F261" t="s">
        <v>293</v>
      </c>
      <c r="G261" t="str">
        <f>VLOOKUP(Appointments[[#This Row],[Patient ID]],Patient_Lookup[],2,FALSE)</f>
        <v>Phillips, Monique</v>
      </c>
      <c r="H261" s="7">
        <v>0.63541666666666663</v>
      </c>
      <c r="I261" s="7">
        <v>0.63541666666666663</v>
      </c>
      <c r="J261" s="7">
        <v>0.6645833333333333</v>
      </c>
      <c r="K261" s="14">
        <f>IF(Appointments[[#This Row],[Exam Start]]&gt;Appointments[[#This Row],[Appt Time]],1,0)</f>
        <v>0</v>
      </c>
      <c r="L261" s="14">
        <f>(Appointments[[#This Row],[Exam Start]]-Appointments[[#This Row],[Appt Time]])*24*60</f>
        <v>0</v>
      </c>
      <c r="M261" s="14">
        <f>(Appointments[[#This Row],[Exam End]]-Appointments[[#This Row],[Exam Start]])*24*60</f>
        <v>42.000000000000014</v>
      </c>
    </row>
    <row r="262" spans="1:13" hidden="1" x14ac:dyDescent="0.25">
      <c r="A262" s="7">
        <v>0.63541666666666674</v>
      </c>
      <c r="B262">
        <v>420</v>
      </c>
      <c r="C262" t="str">
        <f>VLOOKUP(Appointments[[#This Row],[Dept ID]],Dept_Lookup[],2,FALSE)</f>
        <v>Orthopedics</v>
      </c>
      <c r="D262" t="s">
        <v>41</v>
      </c>
      <c r="E262" t="str">
        <f>VLOOKUP(Appointments[[#This Row],[Physician ID]],Physician_Lookup[],2,FALSE)</f>
        <v>Dr. Chapman, Michelle</v>
      </c>
      <c r="F262" t="s">
        <v>294</v>
      </c>
      <c r="G262" t="str">
        <f>VLOOKUP(Appointments[[#This Row],[Patient ID]],Patient_Lookup[],2,FALSE)</f>
        <v>Baker, Travis</v>
      </c>
      <c r="H262" s="7">
        <v>0.63263888888888897</v>
      </c>
      <c r="I262" s="7">
        <v>0.64444444444444449</v>
      </c>
      <c r="J262" s="7">
        <v>0.65972222222222221</v>
      </c>
      <c r="K262" s="14">
        <f>IF(Appointments[[#This Row],[Exam Start]]&gt;Appointments[[#This Row],[Appt Time]],1,0)</f>
        <v>1</v>
      </c>
      <c r="L262" s="14">
        <f>(Appointments[[#This Row],[Exam Start]]-Appointments[[#This Row],[Appt Time]])*24*60</f>
        <v>12.999999999999954</v>
      </c>
      <c r="M262" s="14">
        <f>(Appointments[[#This Row],[Exam End]]-Appointments[[#This Row],[Exam Start]])*24*60</f>
        <v>21.999999999999922</v>
      </c>
    </row>
    <row r="263" spans="1:13" x14ac:dyDescent="0.25">
      <c r="A263" s="7">
        <v>0.63541666666666674</v>
      </c>
      <c r="B263">
        <v>810</v>
      </c>
      <c r="C263" t="str">
        <f>VLOOKUP(Appointments[[#This Row],[Dept ID]],Dept_Lookup[],2,FALSE)</f>
        <v>Internal Medicine</v>
      </c>
      <c r="D263" t="s">
        <v>39</v>
      </c>
      <c r="E263" t="str">
        <f>VLOOKUP(Appointments[[#This Row],[Physician ID]],Physician_Lookup[],2,FALSE)</f>
        <v>Dr. Leiva, Jacob</v>
      </c>
      <c r="F263" t="s">
        <v>295</v>
      </c>
      <c r="G263" t="str">
        <f>VLOOKUP(Appointments[[#This Row],[Patient ID]],Patient_Lookup[],2,FALSE)</f>
        <v>Murphy, Jarrod</v>
      </c>
      <c r="H263" s="7">
        <v>0.63402777777777786</v>
      </c>
      <c r="I263" s="7">
        <v>0.63541666666666674</v>
      </c>
      <c r="J263" s="7">
        <v>0.67777777777777781</v>
      </c>
      <c r="K263" s="14">
        <f>IF(Appointments[[#This Row],[Exam Start]]&gt;Appointments[[#This Row],[Appt Time]],1,0)</f>
        <v>0</v>
      </c>
      <c r="L263" s="14">
        <f>(Appointments[[#This Row],[Exam Start]]-Appointments[[#This Row],[Appt Time]])*24*60</f>
        <v>0</v>
      </c>
      <c r="M263" s="14">
        <f>(Appointments[[#This Row],[Exam End]]-Appointments[[#This Row],[Exam Start]])*24*60</f>
        <v>60.999999999999943</v>
      </c>
    </row>
    <row r="264" spans="1:13" hidden="1" x14ac:dyDescent="0.25">
      <c r="A264" s="7">
        <v>0.63541666666666674</v>
      </c>
      <c r="B264">
        <v>810</v>
      </c>
      <c r="C264" t="str">
        <f>VLOOKUP(Appointments[[#This Row],[Dept ID]],Dept_Lookup[],2,FALSE)</f>
        <v>Internal Medicine</v>
      </c>
      <c r="D264" t="s">
        <v>19</v>
      </c>
      <c r="E264" t="str">
        <f>VLOOKUP(Appointments[[#This Row],[Physician ID]],Physician_Lookup[],2,FALSE)</f>
        <v>Dr. Pieper, John</v>
      </c>
      <c r="F264" t="s">
        <v>296</v>
      </c>
      <c r="G264" t="str">
        <f>VLOOKUP(Appointments[[#This Row],[Patient ID]],Patient_Lookup[],2,FALSE)</f>
        <v>Ruth, Felicia</v>
      </c>
      <c r="H264" s="7">
        <v>0.63263888888888897</v>
      </c>
      <c r="I264" s="7">
        <v>0.63611111111111118</v>
      </c>
      <c r="J264" s="7">
        <v>0.65555555555555567</v>
      </c>
      <c r="K264" s="14">
        <f>IF(Appointments[[#This Row],[Exam Start]]&gt;Appointments[[#This Row],[Appt Time]],1,0)</f>
        <v>1</v>
      </c>
      <c r="L264" s="14">
        <f>(Appointments[[#This Row],[Exam Start]]-Appointments[[#This Row],[Appt Time]])*24*60</f>
        <v>0.99999999999999645</v>
      </c>
      <c r="M264" s="14">
        <f>(Appointments[[#This Row],[Exam End]]-Appointments[[#This Row],[Exam Start]])*24*60</f>
        <v>28.00000000000006</v>
      </c>
    </row>
    <row r="265" spans="1:13" hidden="1" x14ac:dyDescent="0.25">
      <c r="A265" s="7">
        <v>0.63541666666666674</v>
      </c>
      <c r="B265">
        <v>810</v>
      </c>
      <c r="C265" t="str">
        <f>VLOOKUP(Appointments[[#This Row],[Dept ID]],Dept_Lookup[],2,FALSE)</f>
        <v>Internal Medicine</v>
      </c>
      <c r="D265" t="s">
        <v>25</v>
      </c>
      <c r="E265" t="str">
        <f>VLOOKUP(Appointments[[#This Row],[Physician ID]],Physician_Lookup[],2,FALSE)</f>
        <v>Dr. Walton, Lena</v>
      </c>
      <c r="F265" t="s">
        <v>297</v>
      </c>
      <c r="G265" t="str">
        <f>VLOOKUP(Appointments[[#This Row],[Patient ID]],Patient_Lookup[],2,FALSE)</f>
        <v>Reynolds, Ted</v>
      </c>
      <c r="H265" s="7">
        <v>0.6298611111111112</v>
      </c>
      <c r="I265" s="7">
        <v>0.63541666666666674</v>
      </c>
      <c r="J265" s="7">
        <v>0.65416666666666679</v>
      </c>
      <c r="K265" s="14">
        <f>IF(Appointments[[#This Row],[Exam Start]]&gt;Appointments[[#This Row],[Appt Time]],1,0)</f>
        <v>0</v>
      </c>
      <c r="L265" s="14">
        <f>(Appointments[[#This Row],[Exam Start]]-Appointments[[#This Row],[Appt Time]])*24*60</f>
        <v>0</v>
      </c>
      <c r="M265" s="14">
        <f>(Appointments[[#This Row],[Exam End]]-Appointments[[#This Row],[Exam Start]])*24*60</f>
        <v>27.000000000000064</v>
      </c>
    </row>
    <row r="266" spans="1:13" hidden="1" x14ac:dyDescent="0.25">
      <c r="A266" s="7">
        <v>0.64583333333333326</v>
      </c>
      <c r="B266">
        <v>140</v>
      </c>
      <c r="C266" t="str">
        <f>VLOOKUP(Appointments[[#This Row],[Dept ID]],Dept_Lookup[],2,FALSE)</f>
        <v>Physical Therapy</v>
      </c>
      <c r="D266" t="s">
        <v>17</v>
      </c>
      <c r="E266" t="str">
        <f>VLOOKUP(Appointments[[#This Row],[Physician ID]],Physician_Lookup[],2,FALSE)</f>
        <v>Dr. Ellis, Valentine</v>
      </c>
      <c r="F266" t="s">
        <v>298</v>
      </c>
      <c r="G266" t="str">
        <f>VLOOKUP(Appointments[[#This Row],[Patient ID]],Patient_Lookup[],2,FALSE)</f>
        <v>Pike, Kristin</v>
      </c>
      <c r="H266" s="7">
        <v>0.64583333333333326</v>
      </c>
      <c r="I266" s="7">
        <v>0.64583333333333326</v>
      </c>
      <c r="J266" s="7">
        <v>0.67013888888888884</v>
      </c>
      <c r="K266" s="14">
        <f>IF(Appointments[[#This Row],[Exam Start]]&gt;Appointments[[#This Row],[Appt Time]],1,0)</f>
        <v>0</v>
      </c>
      <c r="L266" s="14">
        <f>(Appointments[[#This Row],[Exam Start]]-Appointments[[#This Row],[Appt Time]])*24*60</f>
        <v>0</v>
      </c>
      <c r="M266" s="14">
        <f>(Appointments[[#This Row],[Exam End]]-Appointments[[#This Row],[Exam Start]])*24*60</f>
        <v>35.000000000000036</v>
      </c>
    </row>
    <row r="267" spans="1:13" hidden="1" x14ac:dyDescent="0.25">
      <c r="A267" s="7">
        <v>0.64583333333333326</v>
      </c>
      <c r="B267">
        <v>810</v>
      </c>
      <c r="C267" t="str">
        <f>VLOOKUP(Appointments[[#This Row],[Dept ID]],Dept_Lookup[],2,FALSE)</f>
        <v>Internal Medicine</v>
      </c>
      <c r="D267" t="s">
        <v>31</v>
      </c>
      <c r="E267" t="str">
        <f>VLOOKUP(Appointments[[#This Row],[Physician ID]],Physician_Lookup[],2,FALSE)</f>
        <v>Dr. Bell, David</v>
      </c>
      <c r="F267" t="s">
        <v>299</v>
      </c>
      <c r="G267" t="str">
        <f>VLOOKUP(Appointments[[#This Row],[Patient ID]],Patient_Lookup[],2,FALSE)</f>
        <v>Thompson, Frankie</v>
      </c>
      <c r="H267" s="7">
        <v>0.64097222222222217</v>
      </c>
      <c r="I267" s="7">
        <v>0.65624999999999989</v>
      </c>
      <c r="J267" s="7">
        <v>0.67430555555555549</v>
      </c>
      <c r="K267" s="14">
        <f>IF(Appointments[[#This Row],[Exam Start]]&gt;Appointments[[#This Row],[Appt Time]],1,0)</f>
        <v>1</v>
      </c>
      <c r="L267" s="14">
        <f>(Appointments[[#This Row],[Exam Start]]-Appointments[[#This Row],[Appt Time]])*24*60</f>
        <v>14.999999999999947</v>
      </c>
      <c r="M267" s="14">
        <f>(Appointments[[#This Row],[Exam End]]-Appointments[[#This Row],[Exam Start]])*24*60</f>
        <v>26.000000000000068</v>
      </c>
    </row>
    <row r="268" spans="1:13" hidden="1" x14ac:dyDescent="0.25">
      <c r="A268" s="7">
        <v>0.64583333333333337</v>
      </c>
      <c r="B268">
        <v>140</v>
      </c>
      <c r="C268" t="str">
        <f>VLOOKUP(Appointments[[#This Row],[Dept ID]],Dept_Lookup[],2,FALSE)</f>
        <v>Physical Therapy</v>
      </c>
      <c r="D268" t="s">
        <v>37</v>
      </c>
      <c r="E268" t="str">
        <f>VLOOKUP(Appointments[[#This Row],[Physician ID]],Physician_Lookup[],2,FALSE)</f>
        <v>Dr. Bethel, Christopher</v>
      </c>
      <c r="F268" t="s">
        <v>300</v>
      </c>
      <c r="G268" t="str">
        <f>VLOOKUP(Appointments[[#This Row],[Patient ID]],Patient_Lookup[],2,FALSE)</f>
        <v>Holden, Anna</v>
      </c>
      <c r="H268" s="7">
        <v>0.64166666666666672</v>
      </c>
      <c r="I268" s="7">
        <v>0.64652777777777781</v>
      </c>
      <c r="J268" s="7">
        <v>0.67708333333333337</v>
      </c>
      <c r="K268" s="14">
        <f>IF(Appointments[[#This Row],[Exam Start]]&gt;Appointments[[#This Row],[Appt Time]],1,0)</f>
        <v>1</v>
      </c>
      <c r="L268" s="14">
        <f>(Appointments[[#This Row],[Exam Start]]-Appointments[[#This Row],[Appt Time]])*24*60</f>
        <v>0.99999999999999645</v>
      </c>
      <c r="M268" s="14">
        <f>(Appointments[[#This Row],[Exam End]]-Appointments[[#This Row],[Exam Start]])*24*60</f>
        <v>44</v>
      </c>
    </row>
    <row r="269" spans="1:13" hidden="1" x14ac:dyDescent="0.25">
      <c r="A269" s="7">
        <v>0.64583333333333337</v>
      </c>
      <c r="B269">
        <v>310</v>
      </c>
      <c r="C269" t="str">
        <f>VLOOKUP(Appointments[[#This Row],[Dept ID]],Dept_Lookup[],2,FALSE)</f>
        <v>Family Medicine</v>
      </c>
      <c r="D269" t="s">
        <v>27</v>
      </c>
      <c r="E269" t="str">
        <f>VLOOKUP(Appointments[[#This Row],[Physician ID]],Physician_Lookup[],2,FALSE)</f>
        <v>Dr. Sanchez, Javier</v>
      </c>
      <c r="F269" t="s">
        <v>301</v>
      </c>
      <c r="G269" t="str">
        <f>VLOOKUP(Appointments[[#This Row],[Patient ID]],Patient_Lookup[],2,FALSE)</f>
        <v>Irby, Tricia</v>
      </c>
      <c r="H269" s="7">
        <v>0.64930555555555558</v>
      </c>
      <c r="I269" s="7">
        <v>0.64930555555555558</v>
      </c>
      <c r="J269" s="7">
        <v>0.66527777777777786</v>
      </c>
      <c r="K269" s="14">
        <f>IF(Appointments[[#This Row],[Exam Start]]&gt;Appointments[[#This Row],[Appt Time]],1,0)</f>
        <v>1</v>
      </c>
      <c r="L269" s="14">
        <f>(Appointments[[#This Row],[Exam Start]]-Appointments[[#This Row],[Appt Time]])*24*60</f>
        <v>4.9999999999999822</v>
      </c>
      <c r="M269" s="14">
        <f>(Appointments[[#This Row],[Exam End]]-Appointments[[#This Row],[Exam Start]])*24*60</f>
        <v>23.000000000000078</v>
      </c>
    </row>
    <row r="270" spans="1:13" hidden="1" x14ac:dyDescent="0.25">
      <c r="A270" s="7">
        <v>0.64583333333333337</v>
      </c>
      <c r="B270">
        <v>600</v>
      </c>
      <c r="C270" t="str">
        <f>VLOOKUP(Appointments[[#This Row],[Dept ID]],Dept_Lookup[],2,FALSE)</f>
        <v>Pediatrics</v>
      </c>
      <c r="D270" t="s">
        <v>47</v>
      </c>
      <c r="E270" t="str">
        <f>VLOOKUP(Appointments[[#This Row],[Physician ID]],Physician_Lookup[],2,FALSE)</f>
        <v>Dr. Kaiser, Raymond</v>
      </c>
      <c r="F270" t="s">
        <v>302</v>
      </c>
      <c r="G270" t="str">
        <f>VLOOKUP(Appointments[[#This Row],[Patient ID]],Patient_Lookup[],2,FALSE)</f>
        <v>Desroches, Anne</v>
      </c>
      <c r="H270" s="7">
        <v>0.6430555555555556</v>
      </c>
      <c r="I270" s="7">
        <v>0.66180555555555554</v>
      </c>
      <c r="J270" s="7">
        <v>0.68888888888888888</v>
      </c>
      <c r="K270" s="14">
        <f>IF(Appointments[[#This Row],[Exam Start]]&gt;Appointments[[#This Row],[Appt Time]],1,0)</f>
        <v>1</v>
      </c>
      <c r="L270" s="14">
        <f>(Appointments[[#This Row],[Exam Start]]-Appointments[[#This Row],[Appt Time]])*24*60</f>
        <v>22.999999999999918</v>
      </c>
      <c r="M270" s="14">
        <f>(Appointments[[#This Row],[Exam End]]-Appointments[[#This Row],[Exam Start]])*24*60</f>
        <v>39.000000000000021</v>
      </c>
    </row>
    <row r="271" spans="1:13" hidden="1" x14ac:dyDescent="0.25">
      <c r="A271" s="7">
        <v>0.64583333333333348</v>
      </c>
      <c r="B271">
        <v>420</v>
      </c>
      <c r="C271" t="str">
        <f>VLOOKUP(Appointments[[#This Row],[Dept ID]],Dept_Lookup[],2,FALSE)</f>
        <v>Orthopedics</v>
      </c>
      <c r="D271" t="s">
        <v>45</v>
      </c>
      <c r="E271" t="str">
        <f>VLOOKUP(Appointments[[#This Row],[Physician ID]],Physician_Lookup[],2,FALSE)</f>
        <v>Dr. Hinton, Mark</v>
      </c>
      <c r="F271" t="s">
        <v>303</v>
      </c>
      <c r="G271" t="str">
        <f>VLOOKUP(Appointments[[#This Row],[Patient ID]],Patient_Lookup[],2,FALSE)</f>
        <v>Swan, Craig</v>
      </c>
      <c r="H271" s="7">
        <v>0.64722222222222237</v>
      </c>
      <c r="I271" s="7">
        <v>0.64722222222222237</v>
      </c>
      <c r="J271" s="7">
        <v>0.67430555555555571</v>
      </c>
      <c r="K271" s="14">
        <f>IF(Appointments[[#This Row],[Exam Start]]&gt;Appointments[[#This Row],[Appt Time]],1,0)</f>
        <v>1</v>
      </c>
      <c r="L271" s="14">
        <f>(Appointments[[#This Row],[Exam Start]]-Appointments[[#This Row],[Appt Time]])*24*60</f>
        <v>1.9999999999999929</v>
      </c>
      <c r="M271" s="14">
        <f>(Appointments[[#This Row],[Exam End]]-Appointments[[#This Row],[Exam Start]])*24*60</f>
        <v>39.000000000000021</v>
      </c>
    </row>
    <row r="272" spans="1:13" hidden="1" x14ac:dyDescent="0.25">
      <c r="A272" s="7">
        <v>0.64583333333333348</v>
      </c>
      <c r="B272">
        <v>310</v>
      </c>
      <c r="C272" t="str">
        <f>VLOOKUP(Appointments[[#This Row],[Dept ID]],Dept_Lookup[],2,FALSE)</f>
        <v>Family Medicine</v>
      </c>
      <c r="D272" t="s">
        <v>35</v>
      </c>
      <c r="E272" t="str">
        <f>VLOOKUP(Appointments[[#This Row],[Physician ID]],Physician_Lookup[],2,FALSE)</f>
        <v>Dr. Carrasco, Mary</v>
      </c>
      <c r="F272" t="s">
        <v>304</v>
      </c>
      <c r="G272" t="str">
        <f>VLOOKUP(Appointments[[#This Row],[Patient ID]],Patient_Lookup[],2,FALSE)</f>
        <v>Beale, Katie</v>
      </c>
      <c r="H272" s="7">
        <v>0.64583333333333348</v>
      </c>
      <c r="I272" s="7">
        <v>0.64583333333333348</v>
      </c>
      <c r="J272" s="7">
        <v>0.66458333333333353</v>
      </c>
      <c r="K272" s="14">
        <f>IF(Appointments[[#This Row],[Exam Start]]&gt;Appointments[[#This Row],[Appt Time]],1,0)</f>
        <v>0</v>
      </c>
      <c r="L272" s="14">
        <f>(Appointments[[#This Row],[Exam Start]]-Appointments[[#This Row],[Appt Time]])*24*60</f>
        <v>0</v>
      </c>
      <c r="M272" s="14">
        <f>(Appointments[[#This Row],[Exam End]]-Appointments[[#This Row],[Exam Start]])*24*60</f>
        <v>27.000000000000064</v>
      </c>
    </row>
    <row r="273" spans="1:13" hidden="1" x14ac:dyDescent="0.25">
      <c r="A273" s="7">
        <v>0.65624999999999989</v>
      </c>
      <c r="B273">
        <v>140</v>
      </c>
      <c r="C273" t="str">
        <f>VLOOKUP(Appointments[[#This Row],[Dept ID]],Dept_Lookup[],2,FALSE)</f>
        <v>Physical Therapy</v>
      </c>
      <c r="D273" t="s">
        <v>55</v>
      </c>
      <c r="E273" t="str">
        <f>VLOOKUP(Appointments[[#This Row],[Physician ID]],Physician_Lookup[],2,FALSE)</f>
        <v>Dr. Quinn, Angela</v>
      </c>
      <c r="F273" t="s">
        <v>305</v>
      </c>
      <c r="G273" t="str">
        <f>VLOOKUP(Appointments[[#This Row],[Patient ID]],Patient_Lookup[],2,FALSE)</f>
        <v>Gonzalez, Felicia</v>
      </c>
      <c r="H273" s="7">
        <v>0.65277777777777768</v>
      </c>
      <c r="I273" s="7">
        <v>0.65624999999999989</v>
      </c>
      <c r="J273" s="7">
        <v>0.69027777777777766</v>
      </c>
      <c r="K273" s="14">
        <f>IF(Appointments[[#This Row],[Exam Start]]&gt;Appointments[[#This Row],[Appt Time]],1,0)</f>
        <v>0</v>
      </c>
      <c r="L273" s="14">
        <f>(Appointments[[#This Row],[Exam Start]]-Appointments[[#This Row],[Appt Time]])*24*60</f>
        <v>0</v>
      </c>
      <c r="M273" s="14">
        <f>(Appointments[[#This Row],[Exam End]]-Appointments[[#This Row],[Exam Start]])*24*60</f>
        <v>48.999999999999986</v>
      </c>
    </row>
    <row r="274" spans="1:13" hidden="1" x14ac:dyDescent="0.25">
      <c r="A274" s="7">
        <v>0.65624999999999989</v>
      </c>
      <c r="B274">
        <v>420</v>
      </c>
      <c r="C274" t="str">
        <f>VLOOKUP(Appointments[[#This Row],[Dept ID]],Dept_Lookup[],2,FALSE)</f>
        <v>Orthopedics</v>
      </c>
      <c r="D274" t="s">
        <v>43</v>
      </c>
      <c r="E274" t="str">
        <f>VLOOKUP(Appointments[[#This Row],[Physician ID]],Physician_Lookup[],2,FALSE)</f>
        <v>Dr. Perez, Roopa</v>
      </c>
      <c r="F274" t="s">
        <v>306</v>
      </c>
      <c r="G274" t="str">
        <f>VLOOKUP(Appointments[[#This Row],[Patient ID]],Patient_Lookup[],2,FALSE)</f>
        <v>Roberts, Michael</v>
      </c>
      <c r="H274" s="7">
        <v>0.65486111111111101</v>
      </c>
      <c r="I274" s="7">
        <v>0.65833333333333321</v>
      </c>
      <c r="J274" s="7">
        <v>0.67708333333333326</v>
      </c>
      <c r="K274" s="14">
        <f>IF(Appointments[[#This Row],[Exam Start]]&gt;Appointments[[#This Row],[Appt Time]],1,0)</f>
        <v>1</v>
      </c>
      <c r="L274" s="14">
        <f>(Appointments[[#This Row],[Exam Start]]-Appointments[[#This Row],[Appt Time]])*24*60</f>
        <v>2.9999999999999893</v>
      </c>
      <c r="M274" s="14">
        <f>(Appointments[[#This Row],[Exam End]]-Appointments[[#This Row],[Exam Start]])*24*60</f>
        <v>27.000000000000064</v>
      </c>
    </row>
    <row r="275" spans="1:13" hidden="1" x14ac:dyDescent="0.25">
      <c r="A275" s="7">
        <v>0.65624999999999989</v>
      </c>
      <c r="B275">
        <v>600</v>
      </c>
      <c r="C275" t="str">
        <f>VLOOKUP(Appointments[[#This Row],[Dept ID]],Dept_Lookup[],2,FALSE)</f>
        <v>Pediatrics</v>
      </c>
      <c r="D275" t="s">
        <v>23</v>
      </c>
      <c r="E275" t="str">
        <f>VLOOKUP(Appointments[[#This Row],[Physician ID]],Physician_Lookup[],2,FALSE)</f>
        <v>Dr. Pepper, Nilam</v>
      </c>
      <c r="F275" t="s">
        <v>307</v>
      </c>
      <c r="G275" t="str">
        <f>VLOOKUP(Appointments[[#This Row],[Patient ID]],Patient_Lookup[],2,FALSE)</f>
        <v>Storm, Laurie</v>
      </c>
      <c r="H275" s="7">
        <v>0.65347222222222212</v>
      </c>
      <c r="I275" s="7">
        <v>0.65624999999999989</v>
      </c>
      <c r="J275" s="7">
        <v>0.68541666666666656</v>
      </c>
      <c r="K275" s="14">
        <f>IF(Appointments[[#This Row],[Exam Start]]&gt;Appointments[[#This Row],[Appt Time]],1,0)</f>
        <v>0</v>
      </c>
      <c r="L275" s="14">
        <f>(Appointments[[#This Row],[Exam Start]]-Appointments[[#This Row],[Appt Time]])*24*60</f>
        <v>0</v>
      </c>
      <c r="M275" s="14">
        <f>(Appointments[[#This Row],[Exam End]]-Appointments[[#This Row],[Exam Start]])*24*60</f>
        <v>42.000000000000014</v>
      </c>
    </row>
    <row r="276" spans="1:13" hidden="1" x14ac:dyDescent="0.25">
      <c r="A276" s="7">
        <v>0.65625</v>
      </c>
      <c r="B276">
        <v>600</v>
      </c>
      <c r="C276" t="str">
        <f>VLOOKUP(Appointments[[#This Row],[Dept ID]],Dept_Lookup[],2,FALSE)</f>
        <v>Pediatrics</v>
      </c>
      <c r="D276" t="s">
        <v>51</v>
      </c>
      <c r="E276" t="str">
        <f>VLOOKUP(Appointments[[#This Row],[Physician ID]],Physician_Lookup[],2,FALSE)</f>
        <v>Dr. Kessler, Tatiana</v>
      </c>
      <c r="F276" t="s">
        <v>308</v>
      </c>
      <c r="G276" t="str">
        <f>VLOOKUP(Appointments[[#This Row],[Patient ID]],Patient_Lookup[],2,FALSE)</f>
        <v>Brown, Aaron</v>
      </c>
      <c r="H276" s="7">
        <v>0.65138888888888891</v>
      </c>
      <c r="I276" s="7">
        <v>0.65625</v>
      </c>
      <c r="J276" s="7">
        <v>0.67013888888888884</v>
      </c>
      <c r="K276" s="14">
        <f>IF(Appointments[[#This Row],[Exam Start]]&gt;Appointments[[#This Row],[Appt Time]],1,0)</f>
        <v>0</v>
      </c>
      <c r="L276" s="14">
        <f>(Appointments[[#This Row],[Exam Start]]-Appointments[[#This Row],[Appt Time]])*24*60</f>
        <v>0</v>
      </c>
      <c r="M276" s="14">
        <f>(Appointments[[#This Row],[Exam End]]-Appointments[[#This Row],[Exam Start]])*24*60</f>
        <v>19.999999999999929</v>
      </c>
    </row>
    <row r="277" spans="1:13" hidden="1" x14ac:dyDescent="0.25">
      <c r="A277" s="7">
        <v>0.65625</v>
      </c>
      <c r="B277">
        <v>810</v>
      </c>
      <c r="C277" t="str">
        <f>VLOOKUP(Appointments[[#This Row],[Dept ID]],Dept_Lookup[],2,FALSE)</f>
        <v>Internal Medicine</v>
      </c>
      <c r="D277" t="s">
        <v>49</v>
      </c>
      <c r="E277" t="str">
        <f>VLOOKUP(Appointments[[#This Row],[Physician ID]],Physician_Lookup[],2,FALSE)</f>
        <v>Dr. Moore, Jeremy</v>
      </c>
      <c r="F277" t="s">
        <v>309</v>
      </c>
      <c r="G277" t="str">
        <f>VLOOKUP(Appointments[[#This Row],[Patient ID]],Patient_Lookup[],2,FALSE)</f>
        <v>Lawson, Donna</v>
      </c>
      <c r="H277" s="7">
        <v>0.65277777777777779</v>
      </c>
      <c r="I277" s="7">
        <v>0.65694444444444444</v>
      </c>
      <c r="J277" s="7">
        <v>0.67222222222222217</v>
      </c>
      <c r="K277" s="14">
        <f>IF(Appointments[[#This Row],[Exam Start]]&gt;Appointments[[#This Row],[Appt Time]],1,0)</f>
        <v>1</v>
      </c>
      <c r="L277" s="14">
        <f>(Appointments[[#This Row],[Exam Start]]-Appointments[[#This Row],[Appt Time]])*24*60</f>
        <v>0.99999999999999645</v>
      </c>
      <c r="M277" s="14">
        <f>(Appointments[[#This Row],[Exam End]]-Appointments[[#This Row],[Exam Start]])*24*60</f>
        <v>21.999999999999922</v>
      </c>
    </row>
    <row r="278" spans="1:13" hidden="1" x14ac:dyDescent="0.25">
      <c r="A278" s="7">
        <v>0.65625</v>
      </c>
      <c r="B278">
        <v>310</v>
      </c>
      <c r="C278" t="str">
        <f>VLOOKUP(Appointments[[#This Row],[Dept ID]],Dept_Lookup[],2,FALSE)</f>
        <v>Family Medicine</v>
      </c>
      <c r="D278" t="s">
        <v>57</v>
      </c>
      <c r="E278" t="str">
        <f>VLOOKUP(Appointments[[#This Row],[Physician ID]],Physician_Lookup[],2,FALSE)</f>
        <v>Dr. Mohr, Cynthia</v>
      </c>
      <c r="F278" t="s">
        <v>310</v>
      </c>
      <c r="G278" t="str">
        <f>VLOOKUP(Appointments[[#This Row],[Patient ID]],Patient_Lookup[],2,FALSE)</f>
        <v>Johnson, Richard</v>
      </c>
      <c r="H278" s="7">
        <v>0.65625</v>
      </c>
      <c r="I278" s="7">
        <v>0.65625</v>
      </c>
      <c r="J278" s="7">
        <v>0.67152777777777772</v>
      </c>
      <c r="K278" s="14">
        <f>IF(Appointments[[#This Row],[Exam Start]]&gt;Appointments[[#This Row],[Appt Time]],1,0)</f>
        <v>0</v>
      </c>
      <c r="L278" s="14">
        <f>(Appointments[[#This Row],[Exam Start]]-Appointments[[#This Row],[Appt Time]])*24*60</f>
        <v>0</v>
      </c>
      <c r="M278" s="14">
        <f>(Appointments[[#This Row],[Exam End]]-Appointments[[#This Row],[Exam Start]])*24*60</f>
        <v>21.999999999999922</v>
      </c>
    </row>
    <row r="279" spans="1:13" hidden="1" x14ac:dyDescent="0.25">
      <c r="A279" s="7">
        <v>0.65625000000000011</v>
      </c>
      <c r="B279">
        <v>600</v>
      </c>
      <c r="C279" t="str">
        <f>VLOOKUP(Appointments[[#This Row],[Dept ID]],Dept_Lookup[],2,FALSE)</f>
        <v>Pediatrics</v>
      </c>
      <c r="D279" t="s">
        <v>33</v>
      </c>
      <c r="E279" t="str">
        <f>VLOOKUP(Appointments[[#This Row],[Physician ID]],Physician_Lookup[],2,FALSE)</f>
        <v>Dr. Hall, Irena</v>
      </c>
      <c r="F279" t="s">
        <v>311</v>
      </c>
      <c r="G279" t="str">
        <f>VLOOKUP(Appointments[[#This Row],[Patient ID]],Patient_Lookup[],2,FALSE)</f>
        <v>Carlson, Michael</v>
      </c>
      <c r="H279" s="7">
        <v>0.65625000000000011</v>
      </c>
      <c r="I279" s="7">
        <v>0.65625000000000011</v>
      </c>
      <c r="J279" s="7">
        <v>0.67361111111111127</v>
      </c>
      <c r="K279" s="14">
        <f>IF(Appointments[[#This Row],[Exam Start]]&gt;Appointments[[#This Row],[Appt Time]],1,0)</f>
        <v>0</v>
      </c>
      <c r="L279" s="14">
        <f>(Appointments[[#This Row],[Exam Start]]-Appointments[[#This Row],[Appt Time]])*24*60</f>
        <v>0</v>
      </c>
      <c r="M279" s="14">
        <f>(Appointments[[#This Row],[Exam End]]-Appointments[[#This Row],[Exam Start]])*24*60</f>
        <v>25.000000000000071</v>
      </c>
    </row>
    <row r="280" spans="1:13" hidden="1" x14ac:dyDescent="0.25">
      <c r="A280" s="7">
        <v>0.65625000000000011</v>
      </c>
      <c r="B280">
        <v>810</v>
      </c>
      <c r="C280" t="str">
        <f>VLOOKUP(Appointments[[#This Row],[Dept ID]],Dept_Lookup[],2,FALSE)</f>
        <v>Internal Medicine</v>
      </c>
      <c r="D280" t="s">
        <v>25</v>
      </c>
      <c r="E280" t="str">
        <f>VLOOKUP(Appointments[[#This Row],[Physician ID]],Physician_Lookup[],2,FALSE)</f>
        <v>Dr. Walton, Lena</v>
      </c>
      <c r="F280" t="s">
        <v>312</v>
      </c>
      <c r="G280" t="str">
        <f>VLOOKUP(Appointments[[#This Row],[Patient ID]],Patient_Lookup[],2,FALSE)</f>
        <v>Lucero, Dolores</v>
      </c>
      <c r="H280" s="7">
        <v>0.65138888888888902</v>
      </c>
      <c r="I280" s="7">
        <v>0.65625000000000011</v>
      </c>
      <c r="J280" s="7">
        <v>0.67708333333333348</v>
      </c>
      <c r="K280" s="14">
        <f>IF(Appointments[[#This Row],[Exam Start]]&gt;Appointments[[#This Row],[Appt Time]],1,0)</f>
        <v>0</v>
      </c>
      <c r="L280" s="14">
        <f>(Appointments[[#This Row],[Exam Start]]-Appointments[[#This Row],[Appt Time]])*24*60</f>
        <v>0</v>
      </c>
      <c r="M280" s="14">
        <f>(Appointments[[#This Row],[Exam End]]-Appointments[[#This Row],[Exam Start]])*24*60</f>
        <v>30.000000000000053</v>
      </c>
    </row>
    <row r="281" spans="1:13" hidden="1" x14ac:dyDescent="0.25">
      <c r="A281" s="7">
        <v>0.65625000000000011</v>
      </c>
      <c r="B281">
        <v>420</v>
      </c>
      <c r="C281" t="str">
        <f>VLOOKUP(Appointments[[#This Row],[Dept ID]],Dept_Lookup[],2,FALSE)</f>
        <v>Orthopedics</v>
      </c>
      <c r="D281" t="s">
        <v>41</v>
      </c>
      <c r="E281" t="str">
        <f>VLOOKUP(Appointments[[#This Row],[Physician ID]],Physician_Lookup[],2,FALSE)</f>
        <v>Dr. Chapman, Michelle</v>
      </c>
      <c r="F281" t="s">
        <v>313</v>
      </c>
      <c r="G281" t="str">
        <f>VLOOKUP(Appointments[[#This Row],[Patient ID]],Patient_Lookup[],2,FALSE)</f>
        <v>Austin, Elizabeth</v>
      </c>
      <c r="H281" s="7">
        <v>0.65347222222222234</v>
      </c>
      <c r="I281" s="7">
        <v>0.65972222222222221</v>
      </c>
      <c r="J281" s="7">
        <v>0.69652777777777775</v>
      </c>
      <c r="K281" s="14">
        <f>IF(Appointments[[#This Row],[Exam Start]]&gt;Appointments[[#This Row],[Appt Time]],1,0)</f>
        <v>1</v>
      </c>
      <c r="L281" s="14">
        <f>(Appointments[[#This Row],[Exam Start]]-Appointments[[#This Row],[Appt Time]])*24*60</f>
        <v>4.9999999999998224</v>
      </c>
      <c r="M281" s="14">
        <f>(Appointments[[#This Row],[Exam End]]-Appointments[[#This Row],[Exam Start]])*24*60</f>
        <v>52.999999999999972</v>
      </c>
    </row>
    <row r="282" spans="1:13" hidden="1" x14ac:dyDescent="0.25">
      <c r="A282" s="7">
        <v>0.65625000000000011</v>
      </c>
      <c r="B282">
        <v>810</v>
      </c>
      <c r="C282" t="str">
        <f>VLOOKUP(Appointments[[#This Row],[Dept ID]],Dept_Lookup[],2,FALSE)</f>
        <v>Internal Medicine</v>
      </c>
      <c r="D282" t="s">
        <v>19</v>
      </c>
      <c r="E282" t="str">
        <f>VLOOKUP(Appointments[[#This Row],[Physician ID]],Physician_Lookup[],2,FALSE)</f>
        <v>Dr. Pieper, John</v>
      </c>
      <c r="F282" t="s">
        <v>314</v>
      </c>
      <c r="G282" t="str">
        <f>VLOOKUP(Appointments[[#This Row],[Patient ID]],Patient_Lookup[],2,FALSE)</f>
        <v>Lawson, Wendy</v>
      </c>
      <c r="H282" s="7">
        <v>0.65486111111111123</v>
      </c>
      <c r="I282" s="7">
        <v>0.65625000000000011</v>
      </c>
      <c r="J282" s="7">
        <v>0.67291666666666683</v>
      </c>
      <c r="K282" s="14">
        <f>IF(Appointments[[#This Row],[Exam Start]]&gt;Appointments[[#This Row],[Appt Time]],1,0)</f>
        <v>0</v>
      </c>
      <c r="L282" s="14">
        <f>(Appointments[[#This Row],[Exam Start]]-Appointments[[#This Row],[Appt Time]])*24*60</f>
        <v>0</v>
      </c>
      <c r="M282" s="14">
        <f>(Appointments[[#This Row],[Exam End]]-Appointments[[#This Row],[Exam Start]])*24*60</f>
        <v>24.000000000000075</v>
      </c>
    </row>
    <row r="283" spans="1:13" hidden="1" x14ac:dyDescent="0.25">
      <c r="A283" s="7">
        <v>0.66666666666666663</v>
      </c>
      <c r="B283">
        <v>140</v>
      </c>
      <c r="C283" t="str">
        <f>VLOOKUP(Appointments[[#This Row],[Dept ID]],Dept_Lookup[],2,FALSE)</f>
        <v>Physical Therapy</v>
      </c>
      <c r="D283" t="s">
        <v>29</v>
      </c>
      <c r="E283" t="str">
        <f>VLOOKUP(Appointments[[#This Row],[Physician ID]],Physician_Lookup[],2,FALSE)</f>
        <v>Dr. Kinser, Theresa</v>
      </c>
      <c r="F283" t="s">
        <v>315</v>
      </c>
      <c r="G283" t="str">
        <f>VLOOKUP(Appointments[[#This Row],[Patient ID]],Patient_Lookup[],2,FALSE)</f>
        <v>Summers, Linda</v>
      </c>
      <c r="H283" s="7">
        <v>0.66041666666666665</v>
      </c>
      <c r="I283" s="7">
        <v>0.67013888888888884</v>
      </c>
      <c r="J283" s="7">
        <v>0.70277777777777772</v>
      </c>
      <c r="K283" s="14">
        <f>IF(Appointments[[#This Row],[Exam Start]]&gt;Appointments[[#This Row],[Appt Time]],1,0)</f>
        <v>1</v>
      </c>
      <c r="L283" s="14">
        <f>(Appointments[[#This Row],[Exam Start]]-Appointments[[#This Row],[Appt Time]])*24*60</f>
        <v>4.9999999999999822</v>
      </c>
      <c r="M283" s="14">
        <f>(Appointments[[#This Row],[Exam End]]-Appointments[[#This Row],[Exam Start]])*24*60</f>
        <v>46.999999999999993</v>
      </c>
    </row>
    <row r="284" spans="1:13" hidden="1" x14ac:dyDescent="0.25">
      <c r="A284" s="7">
        <v>0.66666666666666663</v>
      </c>
      <c r="B284">
        <v>810</v>
      </c>
      <c r="C284" t="str">
        <f>VLOOKUP(Appointments[[#This Row],[Dept ID]],Dept_Lookup[],2,FALSE)</f>
        <v>Internal Medicine</v>
      </c>
      <c r="D284" t="s">
        <v>31</v>
      </c>
      <c r="E284" t="str">
        <f>VLOOKUP(Appointments[[#This Row],[Physician ID]],Physician_Lookup[],2,FALSE)</f>
        <v>Dr. Bell, David</v>
      </c>
      <c r="F284" t="s">
        <v>316</v>
      </c>
      <c r="G284" t="str">
        <f>VLOOKUP(Appointments[[#This Row],[Patient ID]],Patient_Lookup[],2,FALSE)</f>
        <v>Riddle, Gwen</v>
      </c>
      <c r="H284" s="7">
        <v>0.66666666666666663</v>
      </c>
      <c r="I284" s="7">
        <v>0.67430555555555549</v>
      </c>
      <c r="J284" s="7">
        <v>0.70555555555555549</v>
      </c>
      <c r="K284" s="14">
        <f>IF(Appointments[[#This Row],[Exam Start]]&gt;Appointments[[#This Row],[Appt Time]],1,0)</f>
        <v>1</v>
      </c>
      <c r="L284" s="14">
        <f>(Appointments[[#This Row],[Exam Start]]-Appointments[[#This Row],[Appt Time]])*24*60</f>
        <v>10.999999999999961</v>
      </c>
      <c r="M284" s="14">
        <f>(Appointments[[#This Row],[Exam End]]-Appointments[[#This Row],[Exam Start]])*24*60</f>
        <v>45</v>
      </c>
    </row>
    <row r="285" spans="1:13" hidden="1" x14ac:dyDescent="0.25">
      <c r="A285" s="7">
        <v>0.66666666666666663</v>
      </c>
      <c r="B285">
        <v>310</v>
      </c>
      <c r="C285" t="str">
        <f>VLOOKUP(Appointments[[#This Row],[Dept ID]],Dept_Lookup[],2,FALSE)</f>
        <v>Family Medicine</v>
      </c>
      <c r="D285" t="s">
        <v>21</v>
      </c>
      <c r="E285" t="str">
        <f>VLOOKUP(Appointments[[#This Row],[Physician ID]],Physician_Lookup[],2,FALSE)</f>
        <v>Dr. Humphrey, Jerry</v>
      </c>
      <c r="F285" t="s">
        <v>317</v>
      </c>
      <c r="G285" t="str">
        <f>VLOOKUP(Appointments[[#This Row],[Patient ID]],Patient_Lookup[],2,FALSE)</f>
        <v>Bradshaw, Dorothy</v>
      </c>
      <c r="H285" s="7">
        <v>0.66597222222222219</v>
      </c>
      <c r="I285" s="7">
        <v>0.66666666666666663</v>
      </c>
      <c r="J285" s="7">
        <v>0.6875</v>
      </c>
      <c r="K285" s="14">
        <f>IF(Appointments[[#This Row],[Exam Start]]&gt;Appointments[[#This Row],[Appt Time]],1,0)</f>
        <v>0</v>
      </c>
      <c r="L285" s="14">
        <f>(Appointments[[#This Row],[Exam Start]]-Appointments[[#This Row],[Appt Time]])*24*60</f>
        <v>0</v>
      </c>
      <c r="M285" s="14">
        <f>(Appointments[[#This Row],[Exam End]]-Appointments[[#This Row],[Exam Start]])*24*60</f>
        <v>30.000000000000053</v>
      </c>
    </row>
    <row r="286" spans="1:13" hidden="1" x14ac:dyDescent="0.25">
      <c r="A286" s="7">
        <v>0.66666666666666674</v>
      </c>
      <c r="B286">
        <v>420</v>
      </c>
      <c r="C286" t="str">
        <f>VLOOKUP(Appointments[[#This Row],[Dept ID]],Dept_Lookup[],2,FALSE)</f>
        <v>Orthopedics</v>
      </c>
      <c r="D286" t="s">
        <v>53</v>
      </c>
      <c r="E286" t="str">
        <f>VLOOKUP(Appointments[[#This Row],[Physician ID]],Physician_Lookup[],2,FALSE)</f>
        <v>Dr. Wilson, Debbie</v>
      </c>
      <c r="F286" t="s">
        <v>318</v>
      </c>
      <c r="G286" t="str">
        <f>VLOOKUP(Appointments[[#This Row],[Patient ID]],Patient_Lookup[],2,FALSE)</f>
        <v>Gibson, Clarence</v>
      </c>
      <c r="H286" s="7">
        <v>0.66250000000000009</v>
      </c>
      <c r="I286" s="7">
        <v>0.66666666666666674</v>
      </c>
      <c r="J286" s="7">
        <v>0.68125000000000002</v>
      </c>
      <c r="K286" s="14">
        <f>IF(Appointments[[#This Row],[Exam Start]]&gt;Appointments[[#This Row],[Appt Time]],1,0)</f>
        <v>0</v>
      </c>
      <c r="L286" s="14">
        <f>(Appointments[[#This Row],[Exam Start]]-Appointments[[#This Row],[Appt Time]])*24*60</f>
        <v>0</v>
      </c>
      <c r="M286" s="14">
        <f>(Appointments[[#This Row],[Exam End]]-Appointments[[#This Row],[Exam Start]])*24*60</f>
        <v>20.999999999999925</v>
      </c>
    </row>
    <row r="287" spans="1:13" hidden="1" x14ac:dyDescent="0.25">
      <c r="A287" s="7">
        <v>0.66666666666666674</v>
      </c>
      <c r="B287">
        <v>310</v>
      </c>
      <c r="C287" t="str">
        <f>VLOOKUP(Appointments[[#This Row],[Dept ID]],Dept_Lookup[],2,FALSE)</f>
        <v>Family Medicine</v>
      </c>
      <c r="D287" t="s">
        <v>27</v>
      </c>
      <c r="E287" t="str">
        <f>VLOOKUP(Appointments[[#This Row],[Physician ID]],Physician_Lookup[],2,FALSE)</f>
        <v>Dr. Sanchez, Javier</v>
      </c>
      <c r="F287" t="s">
        <v>319</v>
      </c>
      <c r="G287" t="str">
        <f>VLOOKUP(Appointments[[#This Row],[Patient ID]],Patient_Lookup[],2,FALSE)</f>
        <v>Riley, Lori</v>
      </c>
      <c r="H287" s="7">
        <v>0.66736111111111118</v>
      </c>
      <c r="I287" s="7">
        <v>0.66736111111111118</v>
      </c>
      <c r="J287" s="7">
        <v>0.6840277777777779</v>
      </c>
      <c r="K287" s="14">
        <f>IF(Appointments[[#This Row],[Exam Start]]&gt;Appointments[[#This Row],[Appt Time]],1,0)</f>
        <v>1</v>
      </c>
      <c r="L287" s="14">
        <f>(Appointments[[#This Row],[Exam Start]]-Appointments[[#This Row],[Appt Time]])*24*60</f>
        <v>0.99999999999999645</v>
      </c>
      <c r="M287" s="14">
        <f>(Appointments[[#This Row],[Exam End]]-Appointments[[#This Row],[Exam Start]])*24*60</f>
        <v>24.000000000000075</v>
      </c>
    </row>
    <row r="288" spans="1:13" hidden="1" x14ac:dyDescent="0.25">
      <c r="A288" s="7">
        <v>0.66666666666666685</v>
      </c>
      <c r="B288">
        <v>310</v>
      </c>
      <c r="C288" t="str">
        <f>VLOOKUP(Appointments[[#This Row],[Dept ID]],Dept_Lookup[],2,FALSE)</f>
        <v>Family Medicine</v>
      </c>
      <c r="D288" t="s">
        <v>35</v>
      </c>
      <c r="E288" t="str">
        <f>VLOOKUP(Appointments[[#This Row],[Physician ID]],Physician_Lookup[],2,FALSE)</f>
        <v>Dr. Carrasco, Mary</v>
      </c>
      <c r="F288" t="s">
        <v>320</v>
      </c>
      <c r="G288" t="str">
        <f>VLOOKUP(Appointments[[#This Row],[Patient ID]],Patient_Lookup[],2,FALSE)</f>
        <v>Mitchell, Jane</v>
      </c>
      <c r="H288" s="7">
        <v>0.66180555555555576</v>
      </c>
      <c r="I288" s="7">
        <v>0.66666666666666685</v>
      </c>
      <c r="J288" s="7">
        <v>0.68472222222222245</v>
      </c>
      <c r="K288" s="14">
        <f>IF(Appointments[[#This Row],[Exam Start]]&gt;Appointments[[#This Row],[Appt Time]],1,0)</f>
        <v>0</v>
      </c>
      <c r="L288" s="14">
        <f>(Appointments[[#This Row],[Exam Start]]-Appointments[[#This Row],[Appt Time]])*24*60</f>
        <v>0</v>
      </c>
      <c r="M288" s="14">
        <f>(Appointments[[#This Row],[Exam End]]-Appointments[[#This Row],[Exam Start]])*24*60</f>
        <v>26.000000000000068</v>
      </c>
    </row>
    <row r="289" spans="1:13" hidden="1" x14ac:dyDescent="0.25">
      <c r="A289" s="7">
        <v>0.66666666666666685</v>
      </c>
      <c r="B289">
        <v>420</v>
      </c>
      <c r="C289" t="str">
        <f>VLOOKUP(Appointments[[#This Row],[Dept ID]],Dept_Lookup[],2,FALSE)</f>
        <v>Orthopedics</v>
      </c>
      <c r="D289" t="s">
        <v>45</v>
      </c>
      <c r="E289" t="str">
        <f>VLOOKUP(Appointments[[#This Row],[Physician ID]],Physician_Lookup[],2,FALSE)</f>
        <v>Dr. Hinton, Mark</v>
      </c>
      <c r="F289" t="s">
        <v>321</v>
      </c>
      <c r="G289" t="str">
        <f>VLOOKUP(Appointments[[#This Row],[Patient ID]],Patient_Lookup[],2,FALSE)</f>
        <v>Williams, Dale</v>
      </c>
      <c r="H289" s="7">
        <v>0.66111111111111132</v>
      </c>
      <c r="I289" s="7">
        <v>0.67430555555555571</v>
      </c>
      <c r="J289" s="7">
        <v>0.69513888888888908</v>
      </c>
      <c r="K289" s="14">
        <f>IF(Appointments[[#This Row],[Exam Start]]&gt;Appointments[[#This Row],[Appt Time]],1,0)</f>
        <v>1</v>
      </c>
      <c r="L289" s="14">
        <f>(Appointments[[#This Row],[Exam Start]]-Appointments[[#This Row],[Appt Time]])*24*60</f>
        <v>10.999999999999961</v>
      </c>
      <c r="M289" s="14">
        <f>(Appointments[[#This Row],[Exam End]]-Appointments[[#This Row],[Exam Start]])*24*60</f>
        <v>30.000000000000053</v>
      </c>
    </row>
    <row r="290" spans="1:13" hidden="1" x14ac:dyDescent="0.25">
      <c r="A290" s="7">
        <v>0.67708333333333326</v>
      </c>
      <c r="B290">
        <v>140</v>
      </c>
      <c r="C290" t="str">
        <f>VLOOKUP(Appointments[[#This Row],[Dept ID]],Dept_Lookup[],2,FALSE)</f>
        <v>Physical Therapy</v>
      </c>
      <c r="D290" t="s">
        <v>17</v>
      </c>
      <c r="E290" t="str">
        <f>VLOOKUP(Appointments[[#This Row],[Physician ID]],Physician_Lookup[],2,FALSE)</f>
        <v>Dr. Ellis, Valentine</v>
      </c>
      <c r="F290" t="s">
        <v>322</v>
      </c>
      <c r="G290" t="str">
        <f>VLOOKUP(Appointments[[#This Row],[Patient ID]],Patient_Lookup[],2,FALSE)</f>
        <v>Carlberg, Elma</v>
      </c>
      <c r="H290" s="7">
        <v>0.67430555555555549</v>
      </c>
      <c r="I290" s="7">
        <v>0.67708333333333326</v>
      </c>
      <c r="J290" s="7">
        <v>0.71319444444444435</v>
      </c>
      <c r="K290" s="14">
        <f>IF(Appointments[[#This Row],[Exam Start]]&gt;Appointments[[#This Row],[Appt Time]],1,0)</f>
        <v>0</v>
      </c>
      <c r="L290" s="14">
        <f>(Appointments[[#This Row],[Exam Start]]-Appointments[[#This Row],[Appt Time]])*24*60</f>
        <v>0</v>
      </c>
      <c r="M290" s="14">
        <f>(Appointments[[#This Row],[Exam End]]-Appointments[[#This Row],[Exam Start]])*24*60</f>
        <v>51.999999999999972</v>
      </c>
    </row>
    <row r="291" spans="1:13" hidden="1" x14ac:dyDescent="0.25">
      <c r="A291" s="7">
        <v>0.67708333333333326</v>
      </c>
      <c r="B291">
        <v>420</v>
      </c>
      <c r="C291" t="str">
        <f>VLOOKUP(Appointments[[#This Row],[Dept ID]],Dept_Lookup[],2,FALSE)</f>
        <v>Orthopedics</v>
      </c>
      <c r="D291" t="s">
        <v>43</v>
      </c>
      <c r="E291" t="str">
        <f>VLOOKUP(Appointments[[#This Row],[Physician ID]],Physician_Lookup[],2,FALSE)</f>
        <v>Dr. Perez, Roopa</v>
      </c>
      <c r="F291" t="s">
        <v>323</v>
      </c>
      <c r="G291" t="str">
        <f>VLOOKUP(Appointments[[#This Row],[Patient ID]],Patient_Lookup[],2,FALSE)</f>
        <v>Williams, Amanda</v>
      </c>
      <c r="H291" s="7">
        <v>0.67361111111111105</v>
      </c>
      <c r="I291" s="7">
        <v>0.67708333333333326</v>
      </c>
      <c r="J291" s="7">
        <v>0.69652777777777775</v>
      </c>
      <c r="K291" s="14">
        <f>IF(Appointments[[#This Row],[Exam Start]]&gt;Appointments[[#This Row],[Appt Time]],1,0)</f>
        <v>0</v>
      </c>
      <c r="L291" s="14">
        <f>(Appointments[[#This Row],[Exam Start]]-Appointments[[#This Row],[Appt Time]])*24*60</f>
        <v>0</v>
      </c>
      <c r="M291" s="14">
        <f>(Appointments[[#This Row],[Exam End]]-Appointments[[#This Row],[Exam Start]])*24*60</f>
        <v>28.00000000000006</v>
      </c>
    </row>
    <row r="292" spans="1:13" x14ac:dyDescent="0.25">
      <c r="A292" s="7">
        <v>0.67708333333333337</v>
      </c>
      <c r="B292">
        <v>810</v>
      </c>
      <c r="C292" t="str">
        <f>VLOOKUP(Appointments[[#This Row],[Dept ID]],Dept_Lookup[],2,FALSE)</f>
        <v>Internal Medicine</v>
      </c>
      <c r="D292" t="s">
        <v>39</v>
      </c>
      <c r="E292" t="str">
        <f>VLOOKUP(Appointments[[#This Row],[Physician ID]],Physician_Lookup[],2,FALSE)</f>
        <v>Dr. Leiva, Jacob</v>
      </c>
      <c r="F292" t="s">
        <v>324</v>
      </c>
      <c r="G292" t="str">
        <f>VLOOKUP(Appointments[[#This Row],[Patient ID]],Patient_Lookup[],2,FALSE)</f>
        <v>Boyd, Ray</v>
      </c>
      <c r="H292" s="7">
        <v>0.67708333333333337</v>
      </c>
      <c r="I292" s="7">
        <v>0.67777777777777781</v>
      </c>
      <c r="J292" s="7">
        <v>0.70972222222222225</v>
      </c>
      <c r="K292" s="14">
        <f>IF(Appointments[[#This Row],[Exam Start]]&gt;Appointments[[#This Row],[Appt Time]],1,0)</f>
        <v>1</v>
      </c>
      <c r="L292" s="14">
        <f>(Appointments[[#This Row],[Exam Start]]-Appointments[[#This Row],[Appt Time]])*24*60</f>
        <v>0.99999999999999645</v>
      </c>
      <c r="M292" s="14">
        <f>(Appointments[[#This Row],[Exam End]]-Appointments[[#This Row],[Exam Start]])*24*60</f>
        <v>46</v>
      </c>
    </row>
    <row r="293" spans="1:13" hidden="1" x14ac:dyDescent="0.25">
      <c r="A293" s="7">
        <v>0.67708333333333337</v>
      </c>
      <c r="B293">
        <v>600</v>
      </c>
      <c r="C293" t="str">
        <f>VLOOKUP(Appointments[[#This Row],[Dept ID]],Dept_Lookup[],2,FALSE)</f>
        <v>Pediatrics</v>
      </c>
      <c r="D293" t="s">
        <v>51</v>
      </c>
      <c r="E293" t="str">
        <f>VLOOKUP(Appointments[[#This Row],[Physician ID]],Physician_Lookup[],2,FALSE)</f>
        <v>Dr. Kessler, Tatiana</v>
      </c>
      <c r="F293" t="s">
        <v>325</v>
      </c>
      <c r="G293" t="str">
        <f>VLOOKUP(Appointments[[#This Row],[Patient ID]],Patient_Lookup[],2,FALSE)</f>
        <v>Horton, Margaret</v>
      </c>
      <c r="H293" s="7">
        <v>0.67361111111111116</v>
      </c>
      <c r="I293" s="7">
        <v>0.67708333333333337</v>
      </c>
      <c r="J293" s="7">
        <v>0.69166666666666665</v>
      </c>
      <c r="K293" s="14">
        <f>IF(Appointments[[#This Row],[Exam Start]]&gt;Appointments[[#This Row],[Appt Time]],1,0)</f>
        <v>0</v>
      </c>
      <c r="L293" s="14">
        <f>(Appointments[[#This Row],[Exam Start]]-Appointments[[#This Row],[Appt Time]])*24*60</f>
        <v>0</v>
      </c>
      <c r="M293" s="14">
        <f>(Appointments[[#This Row],[Exam End]]-Appointments[[#This Row],[Exam Start]])*24*60</f>
        <v>20.999999999999925</v>
      </c>
    </row>
    <row r="294" spans="1:13" hidden="1" x14ac:dyDescent="0.25">
      <c r="A294" s="7">
        <v>0.67708333333333337</v>
      </c>
      <c r="B294">
        <v>140</v>
      </c>
      <c r="C294" t="str">
        <f>VLOOKUP(Appointments[[#This Row],[Dept ID]],Dept_Lookup[],2,FALSE)</f>
        <v>Physical Therapy</v>
      </c>
      <c r="D294" t="s">
        <v>37</v>
      </c>
      <c r="E294" t="str">
        <f>VLOOKUP(Appointments[[#This Row],[Physician ID]],Physician_Lookup[],2,FALSE)</f>
        <v>Dr. Bethel, Christopher</v>
      </c>
      <c r="F294" t="s">
        <v>326</v>
      </c>
      <c r="G294" t="str">
        <f>VLOOKUP(Appointments[[#This Row],[Patient ID]],Patient_Lookup[],2,FALSE)</f>
        <v>Wheeler, Luis</v>
      </c>
      <c r="H294" s="7">
        <v>0.67361111111111116</v>
      </c>
      <c r="I294" s="7">
        <v>0.67708333333333337</v>
      </c>
      <c r="J294" s="7">
        <v>0.70486111111111116</v>
      </c>
      <c r="K294" s="14">
        <f>IF(Appointments[[#This Row],[Exam Start]]&gt;Appointments[[#This Row],[Appt Time]],1,0)</f>
        <v>0</v>
      </c>
      <c r="L294" s="14">
        <f>(Appointments[[#This Row],[Exam Start]]-Appointments[[#This Row],[Appt Time]])*24*60</f>
        <v>0</v>
      </c>
      <c r="M294" s="14">
        <f>(Appointments[[#This Row],[Exam End]]-Appointments[[#This Row],[Exam Start]])*24*60</f>
        <v>40.000000000000014</v>
      </c>
    </row>
    <row r="295" spans="1:13" hidden="1" x14ac:dyDescent="0.25">
      <c r="A295" s="7">
        <v>0.67708333333333337</v>
      </c>
      <c r="B295">
        <v>600</v>
      </c>
      <c r="C295" t="str">
        <f>VLOOKUP(Appointments[[#This Row],[Dept ID]],Dept_Lookup[],2,FALSE)</f>
        <v>Pediatrics</v>
      </c>
      <c r="D295" t="s">
        <v>47</v>
      </c>
      <c r="E295" t="str">
        <f>VLOOKUP(Appointments[[#This Row],[Physician ID]],Physician_Lookup[],2,FALSE)</f>
        <v>Dr. Kaiser, Raymond</v>
      </c>
      <c r="F295" t="s">
        <v>327</v>
      </c>
      <c r="G295" t="str">
        <f>VLOOKUP(Appointments[[#This Row],[Patient ID]],Patient_Lookup[],2,FALSE)</f>
        <v>Story, Linda</v>
      </c>
      <c r="H295" s="7">
        <v>0.68055555555555558</v>
      </c>
      <c r="I295" s="7">
        <v>0.68888888888888888</v>
      </c>
      <c r="J295" s="7">
        <v>0.71666666666666667</v>
      </c>
      <c r="K295" s="14">
        <f>IF(Appointments[[#This Row],[Exam Start]]&gt;Appointments[[#This Row],[Appt Time]],1,0)</f>
        <v>1</v>
      </c>
      <c r="L295" s="14">
        <f>(Appointments[[#This Row],[Exam Start]]-Appointments[[#This Row],[Appt Time]])*24*60</f>
        <v>16.99999999999994</v>
      </c>
      <c r="M295" s="14">
        <f>(Appointments[[#This Row],[Exam End]]-Appointments[[#This Row],[Exam Start]])*24*60</f>
        <v>40.000000000000014</v>
      </c>
    </row>
    <row r="296" spans="1:13" hidden="1" x14ac:dyDescent="0.25">
      <c r="A296" s="7">
        <v>0.67708333333333337</v>
      </c>
      <c r="B296">
        <v>810</v>
      </c>
      <c r="C296" t="str">
        <f>VLOOKUP(Appointments[[#This Row],[Dept ID]],Dept_Lookup[],2,FALSE)</f>
        <v>Internal Medicine</v>
      </c>
      <c r="D296" t="s">
        <v>49</v>
      </c>
      <c r="E296" t="str">
        <f>VLOOKUP(Appointments[[#This Row],[Physician ID]],Physician_Lookup[],2,FALSE)</f>
        <v>Dr. Moore, Jeremy</v>
      </c>
      <c r="F296" t="s">
        <v>328</v>
      </c>
      <c r="G296" t="str">
        <f>VLOOKUP(Appointments[[#This Row],[Patient ID]],Patient_Lookup[],2,FALSE)</f>
        <v>Smith, Dorothy</v>
      </c>
      <c r="H296" s="7">
        <v>0.67777777777777781</v>
      </c>
      <c r="I296" s="7">
        <v>0.67777777777777781</v>
      </c>
      <c r="J296" s="7">
        <v>0.69791666666666674</v>
      </c>
      <c r="K296" s="14">
        <f>IF(Appointments[[#This Row],[Exam Start]]&gt;Appointments[[#This Row],[Appt Time]],1,0)</f>
        <v>1</v>
      </c>
      <c r="L296" s="14">
        <f>(Appointments[[#This Row],[Exam Start]]-Appointments[[#This Row],[Appt Time]])*24*60</f>
        <v>0.99999999999999645</v>
      </c>
      <c r="M296" s="14">
        <f>(Appointments[[#This Row],[Exam End]]-Appointments[[#This Row],[Exam Start]])*24*60</f>
        <v>29.000000000000057</v>
      </c>
    </row>
    <row r="297" spans="1:13" hidden="1" x14ac:dyDescent="0.25">
      <c r="A297" s="7">
        <v>0.67708333333333337</v>
      </c>
      <c r="B297">
        <v>310</v>
      </c>
      <c r="C297" t="str">
        <f>VLOOKUP(Appointments[[#This Row],[Dept ID]],Dept_Lookup[],2,FALSE)</f>
        <v>Family Medicine</v>
      </c>
      <c r="D297" t="s">
        <v>57</v>
      </c>
      <c r="E297" t="str">
        <f>VLOOKUP(Appointments[[#This Row],[Physician ID]],Physician_Lookup[],2,FALSE)</f>
        <v>Dr. Mohr, Cynthia</v>
      </c>
      <c r="F297" t="s">
        <v>329</v>
      </c>
      <c r="G297" t="str">
        <f>VLOOKUP(Appointments[[#This Row],[Patient ID]],Patient_Lookup[],2,FALSE)</f>
        <v>Martel, Ronald</v>
      </c>
      <c r="H297" s="7">
        <v>0.67847222222222225</v>
      </c>
      <c r="I297" s="7">
        <v>0.67847222222222225</v>
      </c>
      <c r="J297" s="7">
        <v>0.69791666666666674</v>
      </c>
      <c r="K297" s="14">
        <f>IF(Appointments[[#This Row],[Exam Start]]&gt;Appointments[[#This Row],[Appt Time]],1,0)</f>
        <v>1</v>
      </c>
      <c r="L297" s="14">
        <f>(Appointments[[#This Row],[Exam Start]]-Appointments[[#This Row],[Appt Time]])*24*60</f>
        <v>1.9999999999999929</v>
      </c>
      <c r="M297" s="14">
        <f>(Appointments[[#This Row],[Exam End]]-Appointments[[#This Row],[Exam Start]])*24*60</f>
        <v>28.00000000000006</v>
      </c>
    </row>
    <row r="298" spans="1:13" hidden="1" x14ac:dyDescent="0.25">
      <c r="A298" s="7">
        <v>0.67708333333333348</v>
      </c>
      <c r="B298">
        <v>810</v>
      </c>
      <c r="C298" t="str">
        <f>VLOOKUP(Appointments[[#This Row],[Dept ID]],Dept_Lookup[],2,FALSE)</f>
        <v>Internal Medicine</v>
      </c>
      <c r="D298" t="s">
        <v>19</v>
      </c>
      <c r="E298" t="str">
        <f>VLOOKUP(Appointments[[#This Row],[Physician ID]],Physician_Lookup[],2,FALSE)</f>
        <v>Dr. Pieper, John</v>
      </c>
      <c r="F298" t="s">
        <v>330</v>
      </c>
      <c r="G298" t="str">
        <f>VLOOKUP(Appointments[[#This Row],[Patient ID]],Patient_Lookup[],2,FALSE)</f>
        <v>King, Joseph</v>
      </c>
      <c r="H298" s="7">
        <v>0.67430555555555571</v>
      </c>
      <c r="I298" s="7">
        <v>0.67708333333333348</v>
      </c>
      <c r="J298" s="7">
        <v>0.70000000000000018</v>
      </c>
      <c r="K298" s="14">
        <f>IF(Appointments[[#This Row],[Exam Start]]&gt;Appointments[[#This Row],[Appt Time]],1,0)</f>
        <v>0</v>
      </c>
      <c r="L298" s="14">
        <f>(Appointments[[#This Row],[Exam Start]]-Appointments[[#This Row],[Appt Time]])*24*60</f>
        <v>0</v>
      </c>
      <c r="M298" s="14">
        <f>(Appointments[[#This Row],[Exam End]]-Appointments[[#This Row],[Exam Start]])*24*60</f>
        <v>33.000000000000043</v>
      </c>
    </row>
    <row r="299" spans="1:13" hidden="1" x14ac:dyDescent="0.25">
      <c r="A299" s="7">
        <v>0.67708333333333348</v>
      </c>
      <c r="B299">
        <v>600</v>
      </c>
      <c r="C299" t="str">
        <f>VLOOKUP(Appointments[[#This Row],[Dept ID]],Dept_Lookup[],2,FALSE)</f>
        <v>Pediatrics</v>
      </c>
      <c r="D299" t="s">
        <v>33</v>
      </c>
      <c r="E299" t="str">
        <f>VLOOKUP(Appointments[[#This Row],[Physician ID]],Physician_Lookup[],2,FALSE)</f>
        <v>Dr. Hall, Irena</v>
      </c>
      <c r="F299" t="s">
        <v>331</v>
      </c>
      <c r="G299" t="str">
        <f>VLOOKUP(Appointments[[#This Row],[Patient ID]],Patient_Lookup[],2,FALSE)</f>
        <v>Crespo, Frank</v>
      </c>
      <c r="H299" s="7">
        <v>0.67777777777777792</v>
      </c>
      <c r="I299" s="7">
        <v>0.67777777777777792</v>
      </c>
      <c r="J299" s="7">
        <v>0.68819444444444455</v>
      </c>
      <c r="K299" s="14">
        <f>IF(Appointments[[#This Row],[Exam Start]]&gt;Appointments[[#This Row],[Appt Time]],1,0)</f>
        <v>1</v>
      </c>
      <c r="L299" s="14">
        <f>(Appointments[[#This Row],[Exam Start]]-Appointments[[#This Row],[Appt Time]])*24*60</f>
        <v>0.99999999999999645</v>
      </c>
      <c r="M299" s="14">
        <f>(Appointments[[#This Row],[Exam End]]-Appointments[[#This Row],[Exam Start]])*24*60</f>
        <v>14.999999999999947</v>
      </c>
    </row>
    <row r="300" spans="1:13" hidden="1" x14ac:dyDescent="0.25">
      <c r="A300" s="7">
        <v>0.67708333333333348</v>
      </c>
      <c r="B300">
        <v>810</v>
      </c>
      <c r="C300" t="str">
        <f>VLOOKUP(Appointments[[#This Row],[Dept ID]],Dept_Lookup[],2,FALSE)</f>
        <v>Internal Medicine</v>
      </c>
      <c r="D300" t="s">
        <v>25</v>
      </c>
      <c r="E300" t="str">
        <f>VLOOKUP(Appointments[[#This Row],[Physician ID]],Physician_Lookup[],2,FALSE)</f>
        <v>Dr. Walton, Lena</v>
      </c>
      <c r="F300" t="s">
        <v>332</v>
      </c>
      <c r="G300" t="str">
        <f>VLOOKUP(Appointments[[#This Row],[Patient ID]],Patient_Lookup[],2,FALSE)</f>
        <v>Hubbard, Stanley</v>
      </c>
      <c r="H300" s="7">
        <v>0.67430555555555571</v>
      </c>
      <c r="I300" s="7">
        <v>0.67708333333333348</v>
      </c>
      <c r="J300" s="7">
        <v>0.69166666666666676</v>
      </c>
      <c r="K300" s="14">
        <f>IF(Appointments[[#This Row],[Exam Start]]&gt;Appointments[[#This Row],[Appt Time]],1,0)</f>
        <v>0</v>
      </c>
      <c r="L300" s="14">
        <f>(Appointments[[#This Row],[Exam Start]]-Appointments[[#This Row],[Appt Time]])*24*60</f>
        <v>0</v>
      </c>
      <c r="M300" s="14">
        <f>(Appointments[[#This Row],[Exam End]]-Appointments[[#This Row],[Exam Start]])*24*60</f>
        <v>20.999999999999925</v>
      </c>
    </row>
    <row r="301" spans="1:13" hidden="1" x14ac:dyDescent="0.25">
      <c r="A301" s="7">
        <v>0.6875</v>
      </c>
      <c r="B301">
        <v>310</v>
      </c>
      <c r="C301" t="str">
        <f>VLOOKUP(Appointments[[#This Row],[Dept ID]],Dept_Lookup[],2,FALSE)</f>
        <v>Family Medicine</v>
      </c>
      <c r="D301" t="s">
        <v>21</v>
      </c>
      <c r="E301" t="str">
        <f>VLOOKUP(Appointments[[#This Row],[Physician ID]],Physician_Lookup[],2,FALSE)</f>
        <v>Dr. Humphrey, Jerry</v>
      </c>
      <c r="F301" t="s">
        <v>333</v>
      </c>
      <c r="G301" t="str">
        <f>VLOOKUP(Appointments[[#This Row],[Patient ID]],Patient_Lookup[],2,FALSE)</f>
        <v>Amendola, Stephen</v>
      </c>
      <c r="H301" s="7">
        <v>0.68402777777777779</v>
      </c>
      <c r="I301" s="7">
        <v>0.6875</v>
      </c>
      <c r="J301" s="7">
        <v>0.70902777777777781</v>
      </c>
      <c r="K301" s="14">
        <f>IF(Appointments[[#This Row],[Exam Start]]&gt;Appointments[[#This Row],[Appt Time]],1,0)</f>
        <v>0</v>
      </c>
      <c r="L301" s="14">
        <f>(Appointments[[#This Row],[Exam Start]]-Appointments[[#This Row],[Appt Time]])*24*60</f>
        <v>0</v>
      </c>
      <c r="M301" s="14">
        <f>(Appointments[[#This Row],[Exam End]]-Appointments[[#This Row],[Exam Start]])*24*60</f>
        <v>31.00000000000005</v>
      </c>
    </row>
    <row r="302" spans="1:13" hidden="1" x14ac:dyDescent="0.25">
      <c r="A302" s="7">
        <v>0.68750000000000011</v>
      </c>
      <c r="B302">
        <v>310</v>
      </c>
      <c r="C302" t="str">
        <f>VLOOKUP(Appointments[[#This Row],[Dept ID]],Dept_Lookup[],2,FALSE)</f>
        <v>Family Medicine</v>
      </c>
      <c r="D302" t="s">
        <v>27</v>
      </c>
      <c r="E302" t="str">
        <f>VLOOKUP(Appointments[[#This Row],[Physician ID]],Physician_Lookup[],2,FALSE)</f>
        <v>Dr. Sanchez, Javier</v>
      </c>
      <c r="F302" t="s">
        <v>334</v>
      </c>
      <c r="G302" t="str">
        <f>VLOOKUP(Appointments[[#This Row],[Patient ID]],Patient_Lookup[],2,FALSE)</f>
        <v>Nardone, Martha</v>
      </c>
      <c r="H302" s="7">
        <v>0.68194444444444458</v>
      </c>
      <c r="I302" s="7">
        <v>0.68750000000000011</v>
      </c>
      <c r="J302" s="7">
        <v>0.70625000000000016</v>
      </c>
      <c r="K302" s="14">
        <f>IF(Appointments[[#This Row],[Exam Start]]&gt;Appointments[[#This Row],[Appt Time]],1,0)</f>
        <v>0</v>
      </c>
      <c r="L302" s="14">
        <f>(Appointments[[#This Row],[Exam Start]]-Appointments[[#This Row],[Appt Time]])*24*60</f>
        <v>0</v>
      </c>
      <c r="M302" s="14">
        <f>(Appointments[[#This Row],[Exam End]]-Appointments[[#This Row],[Exam Start]])*24*60</f>
        <v>27.000000000000064</v>
      </c>
    </row>
    <row r="303" spans="1:13" hidden="1" x14ac:dyDescent="0.25">
      <c r="A303" s="7">
        <v>0.68750000000000011</v>
      </c>
      <c r="B303">
        <v>420</v>
      </c>
      <c r="C303" t="str">
        <f>VLOOKUP(Appointments[[#This Row],[Dept ID]],Dept_Lookup[],2,FALSE)</f>
        <v>Orthopedics</v>
      </c>
      <c r="D303" t="s">
        <v>53</v>
      </c>
      <c r="E303" t="str">
        <f>VLOOKUP(Appointments[[#This Row],[Physician ID]],Physician_Lookup[],2,FALSE)</f>
        <v>Dr. Wilson, Debbie</v>
      </c>
      <c r="F303" t="s">
        <v>335</v>
      </c>
      <c r="G303" t="str">
        <f>VLOOKUP(Appointments[[#This Row],[Patient ID]],Patient_Lookup[],2,FALSE)</f>
        <v>Young, Ted</v>
      </c>
      <c r="H303" s="7">
        <v>0.68263888888888902</v>
      </c>
      <c r="I303" s="7">
        <v>0.68750000000000011</v>
      </c>
      <c r="J303" s="7">
        <v>0.70208333333333339</v>
      </c>
      <c r="K303" s="14">
        <f>IF(Appointments[[#This Row],[Exam Start]]&gt;Appointments[[#This Row],[Appt Time]],1,0)</f>
        <v>0</v>
      </c>
      <c r="L303" s="14">
        <f>(Appointments[[#This Row],[Exam Start]]-Appointments[[#This Row],[Appt Time]])*24*60</f>
        <v>0</v>
      </c>
      <c r="M303" s="14">
        <f>(Appointments[[#This Row],[Exam End]]-Appointments[[#This Row],[Exam Start]])*24*60</f>
        <v>20.999999999999925</v>
      </c>
    </row>
    <row r="304" spans="1:13" hidden="1" x14ac:dyDescent="0.25">
      <c r="A304" s="7">
        <v>0.68750000000000022</v>
      </c>
      <c r="B304">
        <v>310</v>
      </c>
      <c r="C304" t="str">
        <f>VLOOKUP(Appointments[[#This Row],[Dept ID]],Dept_Lookup[],2,FALSE)</f>
        <v>Family Medicine</v>
      </c>
      <c r="D304" t="s">
        <v>35</v>
      </c>
      <c r="E304" t="str">
        <f>VLOOKUP(Appointments[[#This Row],[Physician ID]],Physician_Lookup[],2,FALSE)</f>
        <v>Dr. Carrasco, Mary</v>
      </c>
      <c r="F304" t="s">
        <v>336</v>
      </c>
      <c r="G304" t="str">
        <f>VLOOKUP(Appointments[[#This Row],[Patient ID]],Patient_Lookup[],2,FALSE)</f>
        <v>Nieves, Richard</v>
      </c>
      <c r="H304" s="7">
        <v>0.68125000000000024</v>
      </c>
      <c r="I304" s="7">
        <v>0.68750000000000022</v>
      </c>
      <c r="J304" s="7">
        <v>0.70277777777777795</v>
      </c>
      <c r="K304" s="14">
        <f>IF(Appointments[[#This Row],[Exam Start]]&gt;Appointments[[#This Row],[Appt Time]],1,0)</f>
        <v>0</v>
      </c>
      <c r="L304" s="14">
        <f>(Appointments[[#This Row],[Exam Start]]-Appointments[[#This Row],[Appt Time]])*24*60</f>
        <v>0</v>
      </c>
      <c r="M304" s="14">
        <f>(Appointments[[#This Row],[Exam End]]-Appointments[[#This Row],[Exam Start]])*24*60</f>
        <v>21.999999999999922</v>
      </c>
    </row>
    <row r="305" spans="1:13" hidden="1" x14ac:dyDescent="0.25">
      <c r="A305" s="7">
        <v>0.68750000000000022</v>
      </c>
      <c r="B305">
        <v>420</v>
      </c>
      <c r="C305" t="str">
        <f>VLOOKUP(Appointments[[#This Row],[Dept ID]],Dept_Lookup[],2,FALSE)</f>
        <v>Orthopedics</v>
      </c>
      <c r="D305" t="s">
        <v>45</v>
      </c>
      <c r="E305" t="str">
        <f>VLOOKUP(Appointments[[#This Row],[Physician ID]],Physician_Lookup[],2,FALSE)</f>
        <v>Dr. Hinton, Mark</v>
      </c>
      <c r="F305" t="s">
        <v>337</v>
      </c>
      <c r="G305" t="str">
        <f>VLOOKUP(Appointments[[#This Row],[Patient ID]],Patient_Lookup[],2,FALSE)</f>
        <v>Baker, Irene</v>
      </c>
      <c r="H305" s="7">
        <v>0.68680555555555578</v>
      </c>
      <c r="I305" s="7">
        <v>0.69513888888888908</v>
      </c>
      <c r="J305" s="7">
        <v>0.72152777777777799</v>
      </c>
      <c r="K305" s="14">
        <f>IF(Appointments[[#This Row],[Exam Start]]&gt;Appointments[[#This Row],[Appt Time]],1,0)</f>
        <v>1</v>
      </c>
      <c r="L305" s="14">
        <f>(Appointments[[#This Row],[Exam Start]]-Appointments[[#This Row],[Appt Time]])*24*60</f>
        <v>10.999999999999961</v>
      </c>
      <c r="M305" s="14">
        <f>(Appointments[[#This Row],[Exam End]]-Appointments[[#This Row],[Exam Start]])*24*60</f>
        <v>38.000000000000028</v>
      </c>
    </row>
    <row r="306" spans="1:13" hidden="1" x14ac:dyDescent="0.25">
      <c r="A306" s="7">
        <v>0.69791666666666663</v>
      </c>
      <c r="B306">
        <v>420</v>
      </c>
      <c r="C306" t="str">
        <f>VLOOKUP(Appointments[[#This Row],[Dept ID]],Dept_Lookup[],2,FALSE)</f>
        <v>Orthopedics</v>
      </c>
      <c r="D306" t="s">
        <v>43</v>
      </c>
      <c r="E306" t="str">
        <f>VLOOKUP(Appointments[[#This Row],[Physician ID]],Physician_Lookup[],2,FALSE)</f>
        <v>Dr. Perez, Roopa</v>
      </c>
      <c r="F306" t="s">
        <v>338</v>
      </c>
      <c r="G306" t="str">
        <f>VLOOKUP(Appointments[[#This Row],[Patient ID]],Patient_Lookup[],2,FALSE)</f>
        <v>Cornell, Harry</v>
      </c>
      <c r="H306" s="7">
        <v>0.69652777777777775</v>
      </c>
      <c r="I306" s="7">
        <v>0.69791666666666663</v>
      </c>
      <c r="J306" s="7">
        <v>0.73888888888888882</v>
      </c>
      <c r="K306" s="14">
        <f>IF(Appointments[[#This Row],[Exam Start]]&gt;Appointments[[#This Row],[Appt Time]],1,0)</f>
        <v>0</v>
      </c>
      <c r="L306" s="14">
        <f>(Appointments[[#This Row],[Exam Start]]-Appointments[[#This Row],[Appt Time]])*24*60</f>
        <v>0</v>
      </c>
      <c r="M306" s="14">
        <f>(Appointments[[#This Row],[Exam End]]-Appointments[[#This Row],[Exam Start]])*24*60</f>
        <v>58.99999999999995</v>
      </c>
    </row>
    <row r="307" spans="1:13" hidden="1" x14ac:dyDescent="0.25">
      <c r="A307" s="7">
        <v>0.69791666666666663</v>
      </c>
      <c r="B307">
        <v>810</v>
      </c>
      <c r="C307" t="str">
        <f>VLOOKUP(Appointments[[#This Row],[Dept ID]],Dept_Lookup[],2,FALSE)</f>
        <v>Internal Medicine</v>
      </c>
      <c r="D307" t="s">
        <v>31</v>
      </c>
      <c r="E307" t="str">
        <f>VLOOKUP(Appointments[[#This Row],[Physician ID]],Physician_Lookup[],2,FALSE)</f>
        <v>Dr. Bell, David</v>
      </c>
      <c r="F307" t="s">
        <v>339</v>
      </c>
      <c r="G307" t="str">
        <f>VLOOKUP(Appointments[[#This Row],[Patient ID]],Patient_Lookup[],2,FALSE)</f>
        <v>Hanley, Alvin</v>
      </c>
      <c r="H307" s="7">
        <v>0.6958333333333333</v>
      </c>
      <c r="I307" s="7">
        <v>0.70555555555555549</v>
      </c>
      <c r="J307" s="7">
        <v>0.7270833333333333</v>
      </c>
      <c r="K307" s="14">
        <f>IF(Appointments[[#This Row],[Exam Start]]&gt;Appointments[[#This Row],[Appt Time]],1,0)</f>
        <v>1</v>
      </c>
      <c r="L307" s="14">
        <f>(Appointments[[#This Row],[Exam Start]]-Appointments[[#This Row],[Appt Time]])*24*60</f>
        <v>10.999999999999961</v>
      </c>
      <c r="M307" s="14">
        <f>(Appointments[[#This Row],[Exam End]]-Appointments[[#This Row],[Exam Start]])*24*60</f>
        <v>31.00000000000005</v>
      </c>
    </row>
    <row r="308" spans="1:13" hidden="1" x14ac:dyDescent="0.25">
      <c r="A308" s="7">
        <v>0.69791666666666674</v>
      </c>
      <c r="B308">
        <v>310</v>
      </c>
      <c r="C308" t="str">
        <f>VLOOKUP(Appointments[[#This Row],[Dept ID]],Dept_Lookup[],2,FALSE)</f>
        <v>Family Medicine</v>
      </c>
      <c r="D308" t="s">
        <v>57</v>
      </c>
      <c r="E308" t="str">
        <f>VLOOKUP(Appointments[[#This Row],[Physician ID]],Physician_Lookup[],2,FALSE)</f>
        <v>Dr. Mohr, Cynthia</v>
      </c>
      <c r="F308" t="s">
        <v>340</v>
      </c>
      <c r="G308" t="str">
        <f>VLOOKUP(Appointments[[#This Row],[Patient ID]],Patient_Lookup[],2,FALSE)</f>
        <v>Lauer, Lorraine</v>
      </c>
      <c r="H308" s="7">
        <v>0.70069444444444451</v>
      </c>
      <c r="I308" s="7">
        <v>0.70069444444444451</v>
      </c>
      <c r="J308" s="7">
        <v>0.71944444444444455</v>
      </c>
      <c r="K308" s="14">
        <f>IF(Appointments[[#This Row],[Exam Start]]&gt;Appointments[[#This Row],[Appt Time]],1,0)</f>
        <v>1</v>
      </c>
      <c r="L308" s="14">
        <f>(Appointments[[#This Row],[Exam Start]]-Appointments[[#This Row],[Appt Time]])*24*60</f>
        <v>3.9999999999999858</v>
      </c>
      <c r="M308" s="14">
        <f>(Appointments[[#This Row],[Exam End]]-Appointments[[#This Row],[Exam Start]])*24*60</f>
        <v>27.000000000000064</v>
      </c>
    </row>
    <row r="309" spans="1:13" hidden="1" x14ac:dyDescent="0.25">
      <c r="A309" s="7">
        <v>0.69791666666666674</v>
      </c>
      <c r="B309">
        <v>420</v>
      </c>
      <c r="C309" t="str">
        <f>VLOOKUP(Appointments[[#This Row],[Dept ID]],Dept_Lookup[],2,FALSE)</f>
        <v>Orthopedics</v>
      </c>
      <c r="D309" t="s">
        <v>41</v>
      </c>
      <c r="E309" t="str">
        <f>VLOOKUP(Appointments[[#This Row],[Physician ID]],Physician_Lookup[],2,FALSE)</f>
        <v>Dr. Chapman, Michelle</v>
      </c>
      <c r="F309" t="s">
        <v>341</v>
      </c>
      <c r="G309" t="str">
        <f>VLOOKUP(Appointments[[#This Row],[Patient ID]],Patient_Lookup[],2,FALSE)</f>
        <v>Keller, Sue</v>
      </c>
      <c r="H309" s="7">
        <v>0.69166666666666676</v>
      </c>
      <c r="I309" s="7">
        <v>0.69791666666666674</v>
      </c>
      <c r="J309" s="7">
        <v>0.7236111111111112</v>
      </c>
      <c r="K309" s="14">
        <f>IF(Appointments[[#This Row],[Exam Start]]&gt;Appointments[[#This Row],[Appt Time]],1,0)</f>
        <v>0</v>
      </c>
      <c r="L309" s="14">
        <f>(Appointments[[#This Row],[Exam Start]]-Appointments[[#This Row],[Appt Time]])*24*60</f>
        <v>0</v>
      </c>
      <c r="M309" s="14">
        <f>(Appointments[[#This Row],[Exam End]]-Appointments[[#This Row],[Exam Start]])*24*60</f>
        <v>37.000000000000028</v>
      </c>
    </row>
    <row r="310" spans="1:13" hidden="1" x14ac:dyDescent="0.25">
      <c r="A310" s="7">
        <v>0.69791666666666674</v>
      </c>
      <c r="B310">
        <v>810</v>
      </c>
      <c r="C310" t="str">
        <f>VLOOKUP(Appointments[[#This Row],[Dept ID]],Dept_Lookup[],2,FALSE)</f>
        <v>Internal Medicine</v>
      </c>
      <c r="D310" t="s">
        <v>49</v>
      </c>
      <c r="E310" t="str">
        <f>VLOOKUP(Appointments[[#This Row],[Physician ID]],Physician_Lookup[],2,FALSE)</f>
        <v>Dr. Moore, Jeremy</v>
      </c>
      <c r="F310" t="s">
        <v>342</v>
      </c>
      <c r="G310" t="str">
        <f>VLOOKUP(Appointments[[#This Row],[Patient ID]],Patient_Lookup[],2,FALSE)</f>
        <v>Jenkins, Helen</v>
      </c>
      <c r="H310" s="7">
        <v>0.69861111111111118</v>
      </c>
      <c r="I310" s="7">
        <v>0.69861111111111118</v>
      </c>
      <c r="J310" s="7">
        <v>0.71250000000000002</v>
      </c>
      <c r="K310" s="14">
        <f>IF(Appointments[[#This Row],[Exam Start]]&gt;Appointments[[#This Row],[Appt Time]],1,0)</f>
        <v>1</v>
      </c>
      <c r="L310" s="14">
        <f>(Appointments[[#This Row],[Exam Start]]-Appointments[[#This Row],[Appt Time]])*24*60</f>
        <v>0.99999999999999645</v>
      </c>
      <c r="M310" s="14">
        <f>(Appointments[[#This Row],[Exam End]]-Appointments[[#This Row],[Exam Start]])*24*60</f>
        <v>19.999999999999929</v>
      </c>
    </row>
    <row r="311" spans="1:13" hidden="1" x14ac:dyDescent="0.25">
      <c r="A311" s="7">
        <v>0.69791666666666674</v>
      </c>
      <c r="B311">
        <v>600</v>
      </c>
      <c r="C311" t="str">
        <f>VLOOKUP(Appointments[[#This Row],[Dept ID]],Dept_Lookup[],2,FALSE)</f>
        <v>Pediatrics</v>
      </c>
      <c r="D311" t="s">
        <v>51</v>
      </c>
      <c r="E311" t="str">
        <f>VLOOKUP(Appointments[[#This Row],[Physician ID]],Physician_Lookup[],2,FALSE)</f>
        <v>Dr. Kessler, Tatiana</v>
      </c>
      <c r="F311" t="s">
        <v>343</v>
      </c>
      <c r="G311" t="str">
        <f>VLOOKUP(Appointments[[#This Row],[Patient ID]],Patient_Lookup[],2,FALSE)</f>
        <v>Naquin, Kathleen</v>
      </c>
      <c r="H311" s="7">
        <v>0.69513888888888897</v>
      </c>
      <c r="I311" s="7">
        <v>0.69791666666666674</v>
      </c>
      <c r="J311" s="7">
        <v>0.71597222222222234</v>
      </c>
      <c r="K311" s="14">
        <f>IF(Appointments[[#This Row],[Exam Start]]&gt;Appointments[[#This Row],[Appt Time]],1,0)</f>
        <v>0</v>
      </c>
      <c r="L311" s="14">
        <f>(Appointments[[#This Row],[Exam Start]]-Appointments[[#This Row],[Appt Time]])*24*60</f>
        <v>0</v>
      </c>
      <c r="M311" s="14">
        <f>(Appointments[[#This Row],[Exam End]]-Appointments[[#This Row],[Exam Start]])*24*60</f>
        <v>26.000000000000068</v>
      </c>
    </row>
    <row r="312" spans="1:13" hidden="1" x14ac:dyDescent="0.25">
      <c r="A312" s="7">
        <v>0.69791666666666685</v>
      </c>
      <c r="B312">
        <v>600</v>
      </c>
      <c r="C312" t="str">
        <f>VLOOKUP(Appointments[[#This Row],[Dept ID]],Dept_Lookup[],2,FALSE)</f>
        <v>Pediatrics</v>
      </c>
      <c r="D312" t="s">
        <v>33</v>
      </c>
      <c r="E312" t="str">
        <f>VLOOKUP(Appointments[[#This Row],[Physician ID]],Physician_Lookup[],2,FALSE)</f>
        <v>Dr. Hall, Irena</v>
      </c>
      <c r="F312" t="s">
        <v>344</v>
      </c>
      <c r="G312" t="str">
        <f>VLOOKUP(Appointments[[#This Row],[Patient ID]],Patient_Lookup[],2,FALSE)</f>
        <v>Ledbetter, Barbara</v>
      </c>
      <c r="H312" s="7">
        <v>0.69513888888888908</v>
      </c>
      <c r="I312" s="7">
        <v>0.69791666666666685</v>
      </c>
      <c r="J312" s="7">
        <v>0.72083333333333355</v>
      </c>
      <c r="K312" s="14">
        <f>IF(Appointments[[#This Row],[Exam Start]]&gt;Appointments[[#This Row],[Appt Time]],1,0)</f>
        <v>0</v>
      </c>
      <c r="L312" s="14">
        <f>(Appointments[[#This Row],[Exam Start]]-Appointments[[#This Row],[Appt Time]])*24*60</f>
        <v>0</v>
      </c>
      <c r="M312" s="14">
        <f>(Appointments[[#This Row],[Exam End]]-Appointments[[#This Row],[Exam Start]])*24*60</f>
        <v>33.000000000000043</v>
      </c>
    </row>
    <row r="313" spans="1:13" hidden="1" x14ac:dyDescent="0.25">
      <c r="A313" s="7">
        <v>0.69791666666666685</v>
      </c>
      <c r="B313">
        <v>810</v>
      </c>
      <c r="C313" t="str">
        <f>VLOOKUP(Appointments[[#This Row],[Dept ID]],Dept_Lookup[],2,FALSE)</f>
        <v>Internal Medicine</v>
      </c>
      <c r="D313" t="s">
        <v>19</v>
      </c>
      <c r="E313" t="str">
        <f>VLOOKUP(Appointments[[#This Row],[Physician ID]],Physician_Lookup[],2,FALSE)</f>
        <v>Dr. Pieper, John</v>
      </c>
      <c r="F313" t="s">
        <v>345</v>
      </c>
      <c r="G313" t="str">
        <f>VLOOKUP(Appointments[[#This Row],[Patient ID]],Patient_Lookup[],2,FALSE)</f>
        <v>Walker, Doris</v>
      </c>
      <c r="H313" s="7">
        <v>0.69305555555555576</v>
      </c>
      <c r="I313" s="7">
        <v>0.70000000000000018</v>
      </c>
      <c r="J313" s="7">
        <v>0.7166666666666669</v>
      </c>
      <c r="K313" s="14">
        <f>IF(Appointments[[#This Row],[Exam Start]]&gt;Appointments[[#This Row],[Appt Time]],1,0)</f>
        <v>1</v>
      </c>
      <c r="L313" s="14">
        <f>(Appointments[[#This Row],[Exam Start]]-Appointments[[#This Row],[Appt Time]])*24*60</f>
        <v>2.9999999999999893</v>
      </c>
      <c r="M313" s="14">
        <f>(Appointments[[#This Row],[Exam End]]-Appointments[[#This Row],[Exam Start]])*24*60</f>
        <v>24.000000000000075</v>
      </c>
    </row>
    <row r="314" spans="1:13" hidden="1" x14ac:dyDescent="0.25">
      <c r="A314" s="7">
        <v>0.69791666666666685</v>
      </c>
      <c r="B314">
        <v>810</v>
      </c>
      <c r="C314" t="str">
        <f>VLOOKUP(Appointments[[#This Row],[Dept ID]],Dept_Lookup[],2,FALSE)</f>
        <v>Internal Medicine</v>
      </c>
      <c r="D314" t="s">
        <v>25</v>
      </c>
      <c r="E314" t="str">
        <f>VLOOKUP(Appointments[[#This Row],[Physician ID]],Physician_Lookup[],2,FALSE)</f>
        <v>Dr. Walton, Lena</v>
      </c>
      <c r="F314" t="s">
        <v>346</v>
      </c>
      <c r="G314" t="str">
        <f>VLOOKUP(Appointments[[#This Row],[Patient ID]],Patient_Lookup[],2,FALSE)</f>
        <v>Watkins, Herbert</v>
      </c>
      <c r="H314" s="7">
        <v>0.69583333333333353</v>
      </c>
      <c r="I314" s="7">
        <v>0.69791666666666685</v>
      </c>
      <c r="J314" s="7">
        <v>0.72708333333333353</v>
      </c>
      <c r="K314" s="14">
        <f>IF(Appointments[[#This Row],[Exam Start]]&gt;Appointments[[#This Row],[Appt Time]],1,0)</f>
        <v>0</v>
      </c>
      <c r="L314" s="14">
        <f>(Appointments[[#This Row],[Exam Start]]-Appointments[[#This Row],[Appt Time]])*24*60</f>
        <v>0</v>
      </c>
      <c r="M314" s="14">
        <f>(Appointments[[#This Row],[Exam End]]-Appointments[[#This Row],[Exam Start]])*24*60</f>
        <v>42.000000000000014</v>
      </c>
    </row>
    <row r="315" spans="1:13" hidden="1" x14ac:dyDescent="0.25">
      <c r="A315" s="7">
        <v>0.70833333333333337</v>
      </c>
      <c r="B315">
        <v>310</v>
      </c>
      <c r="C315" t="str">
        <f>VLOOKUP(Appointments[[#This Row],[Dept ID]],Dept_Lookup[],2,FALSE)</f>
        <v>Family Medicine</v>
      </c>
      <c r="D315" t="s">
        <v>21</v>
      </c>
      <c r="E315" t="str">
        <f>VLOOKUP(Appointments[[#This Row],[Physician ID]],Physician_Lookup[],2,FALSE)</f>
        <v>Dr. Humphrey, Jerry</v>
      </c>
      <c r="F315" t="s">
        <v>347</v>
      </c>
      <c r="G315" t="str">
        <f>VLOOKUP(Appointments[[#This Row],[Patient ID]],Patient_Lookup[],2,FALSE)</f>
        <v>Lee, Joanne</v>
      </c>
      <c r="H315" s="7">
        <v>0.70625000000000004</v>
      </c>
      <c r="I315" s="7">
        <v>0.70902777777777781</v>
      </c>
      <c r="J315" s="7">
        <v>0.73402777777777783</v>
      </c>
      <c r="K315" s="14">
        <f>IF(Appointments[[#This Row],[Exam Start]]&gt;Appointments[[#This Row],[Appt Time]],1,0)</f>
        <v>1</v>
      </c>
      <c r="L315" s="14">
        <f>(Appointments[[#This Row],[Exam Start]]-Appointments[[#This Row],[Appt Time]])*24*60</f>
        <v>0.99999999999999645</v>
      </c>
      <c r="M315" s="14">
        <f>(Appointments[[#This Row],[Exam End]]-Appointments[[#This Row],[Exam Start]])*24*60</f>
        <v>36.000000000000028</v>
      </c>
    </row>
    <row r="316" spans="1:13" hidden="1" x14ac:dyDescent="0.25">
      <c r="A316" s="7">
        <v>0.70833333333333337</v>
      </c>
      <c r="B316">
        <v>600</v>
      </c>
      <c r="C316" t="str">
        <f>VLOOKUP(Appointments[[#This Row],[Dept ID]],Dept_Lookup[],2,FALSE)</f>
        <v>Pediatrics</v>
      </c>
      <c r="D316" t="s">
        <v>47</v>
      </c>
      <c r="E316" t="str">
        <f>VLOOKUP(Appointments[[#This Row],[Physician ID]],Physician_Lookup[],2,FALSE)</f>
        <v>Dr. Kaiser, Raymond</v>
      </c>
      <c r="F316" t="s">
        <v>348</v>
      </c>
      <c r="G316" t="str">
        <f>VLOOKUP(Appointments[[#This Row],[Patient ID]],Patient_Lookup[],2,FALSE)</f>
        <v>Yates, Aaron</v>
      </c>
      <c r="H316" s="7">
        <v>0.71180555555555558</v>
      </c>
      <c r="I316" s="7">
        <v>0.71666666666666667</v>
      </c>
      <c r="J316" s="7">
        <v>0.7368055555555556</v>
      </c>
      <c r="K316" s="14">
        <f>IF(Appointments[[#This Row],[Exam Start]]&gt;Appointments[[#This Row],[Appt Time]],1,0)</f>
        <v>1</v>
      </c>
      <c r="L316" s="14">
        <f>(Appointments[[#This Row],[Exam Start]]-Appointments[[#This Row],[Appt Time]])*24*60</f>
        <v>11.999999999999957</v>
      </c>
      <c r="M316" s="14">
        <f>(Appointments[[#This Row],[Exam End]]-Appointments[[#This Row],[Exam Start]])*24*60</f>
        <v>29.000000000000057</v>
      </c>
    </row>
    <row r="317" spans="1:13" hidden="1" x14ac:dyDescent="0.25">
      <c r="A317" s="7">
        <v>0.70833333333333348</v>
      </c>
      <c r="B317">
        <v>420</v>
      </c>
      <c r="C317" t="str">
        <f>VLOOKUP(Appointments[[#This Row],[Dept ID]],Dept_Lookup[],2,FALSE)</f>
        <v>Orthopedics</v>
      </c>
      <c r="D317" t="s">
        <v>53</v>
      </c>
      <c r="E317" t="str">
        <f>VLOOKUP(Appointments[[#This Row],[Physician ID]],Physician_Lookup[],2,FALSE)</f>
        <v>Dr. Wilson, Debbie</v>
      </c>
      <c r="F317" t="s">
        <v>349</v>
      </c>
      <c r="G317" t="str">
        <f>VLOOKUP(Appointments[[#This Row],[Patient ID]],Patient_Lookup[],2,FALSE)</f>
        <v>Cousins, Kelsey</v>
      </c>
      <c r="H317" s="7">
        <v>0.70763888888888904</v>
      </c>
      <c r="I317" s="7">
        <v>0.70833333333333348</v>
      </c>
      <c r="J317" s="7">
        <v>0.72569444444444464</v>
      </c>
      <c r="K317" s="14">
        <f>IF(Appointments[[#This Row],[Exam Start]]&gt;Appointments[[#This Row],[Appt Time]],1,0)</f>
        <v>0</v>
      </c>
      <c r="L317" s="14">
        <f>(Appointments[[#This Row],[Exam Start]]-Appointments[[#This Row],[Appt Time]])*24*60</f>
        <v>0</v>
      </c>
      <c r="M317" s="14">
        <f>(Appointments[[#This Row],[Exam End]]-Appointments[[#This Row],[Exam Start]])*24*60</f>
        <v>25.000000000000071</v>
      </c>
    </row>
    <row r="318" spans="1:13" hidden="1" x14ac:dyDescent="0.25">
      <c r="A318" s="7">
        <v>0.70833333333333348</v>
      </c>
      <c r="B318">
        <v>310</v>
      </c>
      <c r="C318" t="str">
        <f>VLOOKUP(Appointments[[#This Row],[Dept ID]],Dept_Lookup[],2,FALSE)</f>
        <v>Family Medicine</v>
      </c>
      <c r="D318" t="s">
        <v>27</v>
      </c>
      <c r="E318" t="str">
        <f>VLOOKUP(Appointments[[#This Row],[Physician ID]],Physician_Lookup[],2,FALSE)</f>
        <v>Dr. Sanchez, Javier</v>
      </c>
      <c r="F318" t="s">
        <v>350</v>
      </c>
      <c r="G318" t="str">
        <f>VLOOKUP(Appointments[[#This Row],[Patient ID]],Patient_Lookup[],2,FALSE)</f>
        <v>Madden, Erica</v>
      </c>
      <c r="H318" s="7">
        <v>0.70416666666666683</v>
      </c>
      <c r="I318" s="7">
        <v>0.70833333333333348</v>
      </c>
      <c r="J318" s="7">
        <v>0.72569444444444464</v>
      </c>
      <c r="K318" s="14">
        <f>IF(Appointments[[#This Row],[Exam Start]]&gt;Appointments[[#This Row],[Appt Time]],1,0)</f>
        <v>0</v>
      </c>
      <c r="L318" s="14">
        <f>(Appointments[[#This Row],[Exam Start]]-Appointments[[#This Row],[Appt Time]])*24*60</f>
        <v>0</v>
      </c>
      <c r="M318" s="14">
        <f>(Appointments[[#This Row],[Exam End]]-Appointments[[#This Row],[Exam Start]])*24*60</f>
        <v>25.000000000000071</v>
      </c>
    </row>
    <row r="319" spans="1:13" hidden="1" x14ac:dyDescent="0.25">
      <c r="A319" s="7">
        <v>0.70833333333333359</v>
      </c>
      <c r="B319">
        <v>310</v>
      </c>
      <c r="C319" t="str">
        <f>VLOOKUP(Appointments[[#This Row],[Dept ID]],Dept_Lookup[],2,FALSE)</f>
        <v>Family Medicine</v>
      </c>
      <c r="D319" t="s">
        <v>35</v>
      </c>
      <c r="E319" t="str">
        <f>VLOOKUP(Appointments[[#This Row],[Physician ID]],Physician_Lookup[],2,FALSE)</f>
        <v>Dr. Carrasco, Mary</v>
      </c>
      <c r="F319" t="s">
        <v>351</v>
      </c>
      <c r="G319" t="str">
        <f>VLOOKUP(Appointments[[#This Row],[Patient ID]],Patient_Lookup[],2,FALSE)</f>
        <v>Leblanc, Shena</v>
      </c>
      <c r="H319" s="7">
        <v>0.70486111111111138</v>
      </c>
      <c r="I319" s="7">
        <v>0.70833333333333359</v>
      </c>
      <c r="J319" s="7">
        <v>0.72430555555555576</v>
      </c>
      <c r="K319" s="14">
        <f>IF(Appointments[[#This Row],[Exam Start]]&gt;Appointments[[#This Row],[Appt Time]],1,0)</f>
        <v>0</v>
      </c>
      <c r="L319" s="14">
        <f>(Appointments[[#This Row],[Exam Start]]-Appointments[[#This Row],[Appt Time]])*24*60</f>
        <v>0</v>
      </c>
      <c r="M319" s="14">
        <f>(Appointments[[#This Row],[Exam End]]-Appointments[[#This Row],[Exam Start]])*24*60</f>
        <v>22.999999999999918</v>
      </c>
    </row>
    <row r="320" spans="1:13" hidden="1" x14ac:dyDescent="0.25">
      <c r="A320" s="7">
        <v>0.71875000000000011</v>
      </c>
      <c r="B320">
        <v>810</v>
      </c>
      <c r="C320" t="str">
        <f>VLOOKUP(Appointments[[#This Row],[Dept ID]],Dept_Lookup[],2,FALSE)</f>
        <v>Internal Medicine</v>
      </c>
      <c r="D320" t="s">
        <v>49</v>
      </c>
      <c r="E320" t="str">
        <f>VLOOKUP(Appointments[[#This Row],[Physician ID]],Physician_Lookup[],2,FALSE)</f>
        <v>Dr. Moore, Jeremy</v>
      </c>
      <c r="F320" t="s">
        <v>352</v>
      </c>
      <c r="G320" t="str">
        <f>VLOOKUP(Appointments[[#This Row],[Patient ID]],Patient_Lookup[],2,FALSE)</f>
        <v>Robinson, Anna</v>
      </c>
      <c r="H320" s="7">
        <v>0.71458333333333346</v>
      </c>
      <c r="I320" s="7">
        <v>0.71875000000000011</v>
      </c>
      <c r="J320" s="7">
        <v>0.73194444444444451</v>
      </c>
      <c r="K320" s="14">
        <f>IF(Appointments[[#This Row],[Exam Start]]&gt;Appointments[[#This Row],[Appt Time]],1,0)</f>
        <v>0</v>
      </c>
      <c r="L320" s="14">
        <f>(Appointments[[#This Row],[Exam Start]]-Appointments[[#This Row],[Appt Time]])*24*60</f>
        <v>0</v>
      </c>
      <c r="M320" s="14">
        <f>(Appointments[[#This Row],[Exam End]]-Appointments[[#This Row],[Exam Start]])*24*60</f>
        <v>18.999999999999932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76DA3-32EA-43F5-8EF1-DA3411025711}">
  <dimension ref="A1:B18"/>
  <sheetViews>
    <sheetView zoomScale="120" zoomScaleNormal="120" workbookViewId="0">
      <selection activeCell="A4" sqref="A4:B18"/>
    </sheetView>
  </sheetViews>
  <sheetFormatPr defaultRowHeight="15" x14ac:dyDescent="0.25"/>
  <cols>
    <col min="1" max="1" width="9.5703125" customWidth="1"/>
    <col min="2" max="2" width="25.7109375" customWidth="1"/>
  </cols>
  <sheetData>
    <row r="1" spans="1:2" ht="28.5" x14ac:dyDescent="0.4">
      <c r="A1" s="1" t="s">
        <v>0</v>
      </c>
    </row>
    <row r="2" spans="1:2" ht="15.75" x14ac:dyDescent="0.25">
      <c r="A2" s="5" t="s">
        <v>680</v>
      </c>
    </row>
    <row r="4" spans="1:2" x14ac:dyDescent="0.25">
      <c r="A4" t="s">
        <v>677</v>
      </c>
      <c r="B4" t="s">
        <v>681</v>
      </c>
    </row>
    <row r="5" spans="1:2" x14ac:dyDescent="0.25">
      <c r="A5">
        <v>110</v>
      </c>
      <c r="B5" t="s">
        <v>683</v>
      </c>
    </row>
    <row r="6" spans="1:2" x14ac:dyDescent="0.25">
      <c r="A6">
        <v>140</v>
      </c>
      <c r="B6" t="s">
        <v>356</v>
      </c>
    </row>
    <row r="7" spans="1:2" x14ac:dyDescent="0.25">
      <c r="A7">
        <v>150</v>
      </c>
      <c r="B7" t="s">
        <v>689</v>
      </c>
    </row>
    <row r="8" spans="1:2" x14ac:dyDescent="0.25">
      <c r="A8">
        <v>270</v>
      </c>
      <c r="B8" t="s">
        <v>685</v>
      </c>
    </row>
    <row r="9" spans="1:2" x14ac:dyDescent="0.25">
      <c r="A9">
        <v>280</v>
      </c>
      <c r="B9" t="s">
        <v>687</v>
      </c>
    </row>
    <row r="10" spans="1:2" x14ac:dyDescent="0.25">
      <c r="A10">
        <v>310</v>
      </c>
      <c r="B10" t="s">
        <v>360</v>
      </c>
    </row>
    <row r="11" spans="1:2" x14ac:dyDescent="0.25">
      <c r="A11">
        <v>420</v>
      </c>
      <c r="B11" t="s">
        <v>372</v>
      </c>
    </row>
    <row r="12" spans="1:2" x14ac:dyDescent="0.25">
      <c r="A12">
        <v>510</v>
      </c>
      <c r="B12" t="s">
        <v>682</v>
      </c>
    </row>
    <row r="13" spans="1:2" x14ac:dyDescent="0.25">
      <c r="A13">
        <v>550</v>
      </c>
      <c r="B13" t="s">
        <v>684</v>
      </c>
    </row>
    <row r="14" spans="1:2" x14ac:dyDescent="0.25">
      <c r="A14">
        <v>600</v>
      </c>
      <c r="B14" t="s">
        <v>362</v>
      </c>
    </row>
    <row r="15" spans="1:2" x14ac:dyDescent="0.25">
      <c r="A15">
        <v>670</v>
      </c>
      <c r="B15" t="s">
        <v>688</v>
      </c>
    </row>
    <row r="16" spans="1:2" x14ac:dyDescent="0.25">
      <c r="A16">
        <v>810</v>
      </c>
      <c r="B16" t="s">
        <v>358</v>
      </c>
    </row>
    <row r="17" spans="1:2" x14ac:dyDescent="0.25">
      <c r="A17">
        <v>910</v>
      </c>
      <c r="B17" t="s">
        <v>686</v>
      </c>
    </row>
    <row r="18" spans="1:2" x14ac:dyDescent="0.25">
      <c r="A18">
        <v>980</v>
      </c>
      <c r="B18" t="s">
        <v>690</v>
      </c>
    </row>
  </sheetData>
  <sortState xmlns:xlrd2="http://schemas.microsoft.com/office/spreadsheetml/2017/richdata2" ref="A5:B18">
    <sortCondition ref="A5:A18"/>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E4BE-84C4-4C53-805F-688EC7A88CBE}">
  <dimension ref="A1:B25"/>
  <sheetViews>
    <sheetView zoomScale="120" zoomScaleNormal="120" workbookViewId="0">
      <selection activeCell="A4" sqref="A4:B25"/>
    </sheetView>
  </sheetViews>
  <sheetFormatPr defaultRowHeight="15" x14ac:dyDescent="0.25"/>
  <cols>
    <col min="1" max="1" width="13.7109375" customWidth="1"/>
    <col min="2" max="2" width="25.7109375" customWidth="1"/>
  </cols>
  <sheetData>
    <row r="1" spans="1:2" ht="28.5" x14ac:dyDescent="0.4">
      <c r="A1" s="1" t="s">
        <v>0</v>
      </c>
    </row>
    <row r="2" spans="1:2" ht="15.75" x14ac:dyDescent="0.25">
      <c r="A2" s="5" t="s">
        <v>691</v>
      </c>
    </row>
    <row r="4" spans="1:2" x14ac:dyDescent="0.25">
      <c r="A4" t="s">
        <v>12</v>
      </c>
      <c r="B4" t="s">
        <v>713</v>
      </c>
    </row>
    <row r="5" spans="1:2" x14ac:dyDescent="0.25">
      <c r="A5" t="s">
        <v>17</v>
      </c>
      <c r="B5" t="s">
        <v>704</v>
      </c>
    </row>
    <row r="6" spans="1:2" x14ac:dyDescent="0.25">
      <c r="A6" t="s">
        <v>55</v>
      </c>
      <c r="B6" t="s">
        <v>705</v>
      </c>
    </row>
    <row r="7" spans="1:2" x14ac:dyDescent="0.25">
      <c r="A7" t="s">
        <v>29</v>
      </c>
      <c r="B7" t="s">
        <v>706</v>
      </c>
    </row>
    <row r="8" spans="1:2" x14ac:dyDescent="0.25">
      <c r="A8" t="s">
        <v>37</v>
      </c>
      <c r="B8" t="s">
        <v>707</v>
      </c>
    </row>
    <row r="9" spans="1:2" x14ac:dyDescent="0.25">
      <c r="A9" t="s">
        <v>21</v>
      </c>
      <c r="B9" t="s">
        <v>700</v>
      </c>
    </row>
    <row r="10" spans="1:2" x14ac:dyDescent="0.25">
      <c r="A10" t="s">
        <v>27</v>
      </c>
      <c r="B10" t="s">
        <v>701</v>
      </c>
    </row>
    <row r="11" spans="1:2" x14ac:dyDescent="0.25">
      <c r="A11" t="s">
        <v>35</v>
      </c>
      <c r="B11" t="s">
        <v>702</v>
      </c>
    </row>
    <row r="12" spans="1:2" x14ac:dyDescent="0.25">
      <c r="A12" t="s">
        <v>57</v>
      </c>
      <c r="B12" t="s">
        <v>703</v>
      </c>
    </row>
    <row r="13" spans="1:2" x14ac:dyDescent="0.25">
      <c r="A13" t="s">
        <v>45</v>
      </c>
      <c r="B13" t="s">
        <v>696</v>
      </c>
    </row>
    <row r="14" spans="1:2" x14ac:dyDescent="0.25">
      <c r="A14" t="s">
        <v>41</v>
      </c>
      <c r="B14" t="s">
        <v>697</v>
      </c>
    </row>
    <row r="15" spans="1:2" x14ac:dyDescent="0.25">
      <c r="A15" t="s">
        <v>43</v>
      </c>
      <c r="B15" t="s">
        <v>698</v>
      </c>
    </row>
    <row r="16" spans="1:2" x14ac:dyDescent="0.25">
      <c r="A16" t="s">
        <v>53</v>
      </c>
      <c r="B16" t="s">
        <v>699</v>
      </c>
    </row>
    <row r="17" spans="1:2" x14ac:dyDescent="0.25">
      <c r="A17" t="s">
        <v>47</v>
      </c>
      <c r="B17" t="s">
        <v>692</v>
      </c>
    </row>
    <row r="18" spans="1:2" x14ac:dyDescent="0.25">
      <c r="A18" t="s">
        <v>33</v>
      </c>
      <c r="B18" t="s">
        <v>693</v>
      </c>
    </row>
    <row r="19" spans="1:2" x14ac:dyDescent="0.25">
      <c r="A19" t="s">
        <v>51</v>
      </c>
      <c r="B19" t="s">
        <v>694</v>
      </c>
    </row>
    <row r="20" spans="1:2" x14ac:dyDescent="0.25">
      <c r="A20" t="s">
        <v>23</v>
      </c>
      <c r="B20" t="s">
        <v>695</v>
      </c>
    </row>
    <row r="21" spans="1:2" x14ac:dyDescent="0.25">
      <c r="A21" t="s">
        <v>19</v>
      </c>
      <c r="B21" t="s">
        <v>708</v>
      </c>
    </row>
    <row r="22" spans="1:2" x14ac:dyDescent="0.25">
      <c r="A22" t="s">
        <v>49</v>
      </c>
      <c r="B22" t="s">
        <v>709</v>
      </c>
    </row>
    <row r="23" spans="1:2" x14ac:dyDescent="0.25">
      <c r="A23" t="s">
        <v>31</v>
      </c>
      <c r="B23" t="s">
        <v>710</v>
      </c>
    </row>
    <row r="24" spans="1:2" x14ac:dyDescent="0.25">
      <c r="A24" t="s">
        <v>39</v>
      </c>
      <c r="B24" t="s">
        <v>711</v>
      </c>
    </row>
    <row r="25" spans="1:2" x14ac:dyDescent="0.25">
      <c r="A25" t="s">
        <v>25</v>
      </c>
      <c r="B25" t="s">
        <v>712</v>
      </c>
    </row>
  </sheetData>
  <sortState xmlns:xlrd2="http://schemas.microsoft.com/office/spreadsheetml/2017/richdata2" ref="A5:B25">
    <sortCondition ref="A5:A25"/>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0DB72-064E-4FA9-953A-8210337C6CE9}">
  <dimension ref="A1:B504"/>
  <sheetViews>
    <sheetView topLeftCell="A4" zoomScale="120" zoomScaleNormal="120" workbookViewId="0">
      <selection activeCell="A4" sqref="A4:B504"/>
    </sheetView>
  </sheetViews>
  <sheetFormatPr defaultRowHeight="15" x14ac:dyDescent="0.25"/>
  <cols>
    <col min="1" max="1" width="13.7109375" customWidth="1"/>
    <col min="2" max="2" width="25.7109375" customWidth="1"/>
  </cols>
  <sheetData>
    <row r="1" spans="1:2" ht="28.5" x14ac:dyDescent="0.4">
      <c r="A1" s="1" t="s">
        <v>0</v>
      </c>
    </row>
    <row r="2" spans="1:2" ht="15.75" x14ac:dyDescent="0.25">
      <c r="A2" s="5" t="s">
        <v>714</v>
      </c>
    </row>
    <row r="4" spans="1:2" x14ac:dyDescent="0.25">
      <c r="A4" t="s">
        <v>678</v>
      </c>
      <c r="B4" t="s">
        <v>11</v>
      </c>
    </row>
    <row r="5" spans="1:2" x14ac:dyDescent="0.25">
      <c r="A5" t="s">
        <v>785</v>
      </c>
      <c r="B5" t="s">
        <v>969</v>
      </c>
    </row>
    <row r="6" spans="1:2" x14ac:dyDescent="0.25">
      <c r="A6" t="s">
        <v>322</v>
      </c>
      <c r="B6" t="s">
        <v>646</v>
      </c>
    </row>
    <row r="7" spans="1:2" x14ac:dyDescent="0.25">
      <c r="A7" t="s">
        <v>808</v>
      </c>
      <c r="B7" t="s">
        <v>992</v>
      </c>
    </row>
    <row r="8" spans="1:2" x14ac:dyDescent="0.25">
      <c r="A8" t="s">
        <v>58</v>
      </c>
      <c r="B8" t="s">
        <v>382</v>
      </c>
    </row>
    <row r="9" spans="1:2" x14ac:dyDescent="0.25">
      <c r="A9" t="s">
        <v>715</v>
      </c>
      <c r="B9" t="s">
        <v>899</v>
      </c>
    </row>
    <row r="10" spans="1:2" x14ac:dyDescent="0.25">
      <c r="A10" t="s">
        <v>735</v>
      </c>
      <c r="B10" t="s">
        <v>919</v>
      </c>
    </row>
    <row r="11" spans="1:2" x14ac:dyDescent="0.25">
      <c r="A11" t="s">
        <v>255</v>
      </c>
      <c r="B11" t="s">
        <v>579</v>
      </c>
    </row>
    <row r="12" spans="1:2" x14ac:dyDescent="0.25">
      <c r="A12" t="s">
        <v>261</v>
      </c>
      <c r="B12" t="s">
        <v>585</v>
      </c>
    </row>
    <row r="13" spans="1:2" x14ac:dyDescent="0.25">
      <c r="A13" t="s">
        <v>16</v>
      </c>
      <c r="B13" t="s">
        <v>357</v>
      </c>
    </row>
    <row r="14" spans="1:2" x14ac:dyDescent="0.25">
      <c r="A14" t="s">
        <v>92</v>
      </c>
      <c r="B14" t="s">
        <v>416</v>
      </c>
    </row>
    <row r="15" spans="1:2" x14ac:dyDescent="0.25">
      <c r="A15" t="s">
        <v>754</v>
      </c>
      <c r="B15" t="s">
        <v>938</v>
      </c>
    </row>
    <row r="16" spans="1:2" x14ac:dyDescent="0.25">
      <c r="A16" t="s">
        <v>764</v>
      </c>
      <c r="B16" t="s">
        <v>948</v>
      </c>
    </row>
    <row r="17" spans="1:2" x14ac:dyDescent="0.25">
      <c r="A17" t="s">
        <v>305</v>
      </c>
      <c r="B17" t="s">
        <v>629</v>
      </c>
    </row>
    <row r="18" spans="1:2" x14ac:dyDescent="0.25">
      <c r="A18" t="s">
        <v>800</v>
      </c>
      <c r="B18" t="s">
        <v>984</v>
      </c>
    </row>
    <row r="19" spans="1:2" x14ac:dyDescent="0.25">
      <c r="A19" t="s">
        <v>751</v>
      </c>
      <c r="B19" t="s">
        <v>935</v>
      </c>
    </row>
    <row r="20" spans="1:2" x14ac:dyDescent="0.25">
      <c r="A20" t="s">
        <v>74</v>
      </c>
      <c r="B20" t="s">
        <v>398</v>
      </c>
    </row>
    <row r="21" spans="1:2" x14ac:dyDescent="0.25">
      <c r="A21" t="s">
        <v>773</v>
      </c>
      <c r="B21" t="s">
        <v>957</v>
      </c>
    </row>
    <row r="22" spans="1:2" x14ac:dyDescent="0.25">
      <c r="A22" t="s">
        <v>251</v>
      </c>
      <c r="B22" t="s">
        <v>575</v>
      </c>
    </row>
    <row r="23" spans="1:2" x14ac:dyDescent="0.25">
      <c r="A23" t="s">
        <v>97</v>
      </c>
      <c r="B23" t="s">
        <v>421</v>
      </c>
    </row>
    <row r="24" spans="1:2" x14ac:dyDescent="0.25">
      <c r="A24" t="s">
        <v>129</v>
      </c>
      <c r="B24" t="s">
        <v>453</v>
      </c>
    </row>
    <row r="25" spans="1:2" x14ac:dyDescent="0.25">
      <c r="A25" t="s">
        <v>87</v>
      </c>
      <c r="B25" t="s">
        <v>411</v>
      </c>
    </row>
    <row r="26" spans="1:2" x14ac:dyDescent="0.25">
      <c r="A26" t="s">
        <v>778</v>
      </c>
      <c r="B26" t="s">
        <v>962</v>
      </c>
    </row>
    <row r="27" spans="1:2" x14ac:dyDescent="0.25">
      <c r="A27" t="s">
        <v>849</v>
      </c>
      <c r="B27" t="s">
        <v>1032</v>
      </c>
    </row>
    <row r="28" spans="1:2" x14ac:dyDescent="0.25">
      <c r="A28" t="s">
        <v>881</v>
      </c>
      <c r="B28" t="s">
        <v>1064</v>
      </c>
    </row>
    <row r="29" spans="1:2" x14ac:dyDescent="0.25">
      <c r="A29" t="s">
        <v>857</v>
      </c>
      <c r="B29" t="s">
        <v>1040</v>
      </c>
    </row>
    <row r="30" spans="1:2" x14ac:dyDescent="0.25">
      <c r="A30" t="s">
        <v>768</v>
      </c>
      <c r="B30" t="s">
        <v>952</v>
      </c>
    </row>
    <row r="31" spans="1:2" x14ac:dyDescent="0.25">
      <c r="A31" t="s">
        <v>822</v>
      </c>
      <c r="B31" t="s">
        <v>1006</v>
      </c>
    </row>
    <row r="32" spans="1:2" x14ac:dyDescent="0.25">
      <c r="A32" t="s">
        <v>252</v>
      </c>
      <c r="B32" t="s">
        <v>576</v>
      </c>
    </row>
    <row r="33" spans="1:2" x14ac:dyDescent="0.25">
      <c r="A33" t="s">
        <v>277</v>
      </c>
      <c r="B33" t="s">
        <v>601</v>
      </c>
    </row>
    <row r="34" spans="1:2" x14ac:dyDescent="0.25">
      <c r="A34" t="s">
        <v>804</v>
      </c>
      <c r="B34" t="s">
        <v>988</v>
      </c>
    </row>
    <row r="35" spans="1:2" x14ac:dyDescent="0.25">
      <c r="A35" t="s">
        <v>860</v>
      </c>
      <c r="B35" t="s">
        <v>1043</v>
      </c>
    </row>
    <row r="36" spans="1:2" x14ac:dyDescent="0.25">
      <c r="A36" t="s">
        <v>823</v>
      </c>
      <c r="B36" t="s">
        <v>1007</v>
      </c>
    </row>
    <row r="37" spans="1:2" x14ac:dyDescent="0.25">
      <c r="A37" t="s">
        <v>112</v>
      </c>
      <c r="B37" t="s">
        <v>436</v>
      </c>
    </row>
    <row r="38" spans="1:2" x14ac:dyDescent="0.25">
      <c r="A38" t="s">
        <v>154</v>
      </c>
      <c r="B38" t="s">
        <v>478</v>
      </c>
    </row>
    <row r="39" spans="1:2" x14ac:dyDescent="0.25">
      <c r="A39" t="s">
        <v>103</v>
      </c>
      <c r="B39" t="s">
        <v>427</v>
      </c>
    </row>
    <row r="40" spans="1:2" x14ac:dyDescent="0.25">
      <c r="A40" t="s">
        <v>246</v>
      </c>
      <c r="B40" t="s">
        <v>570</v>
      </c>
    </row>
    <row r="41" spans="1:2" x14ac:dyDescent="0.25">
      <c r="A41" t="s">
        <v>799</v>
      </c>
      <c r="B41" t="s">
        <v>983</v>
      </c>
    </row>
    <row r="42" spans="1:2" x14ac:dyDescent="0.25">
      <c r="A42" t="s">
        <v>165</v>
      </c>
      <c r="B42" t="s">
        <v>489</v>
      </c>
    </row>
    <row r="43" spans="1:2" x14ac:dyDescent="0.25">
      <c r="A43" t="s">
        <v>738</v>
      </c>
      <c r="B43" t="s">
        <v>922</v>
      </c>
    </row>
    <row r="44" spans="1:2" x14ac:dyDescent="0.25">
      <c r="A44" t="s">
        <v>289</v>
      </c>
      <c r="B44" t="s">
        <v>613</v>
      </c>
    </row>
    <row r="45" spans="1:2" x14ac:dyDescent="0.25">
      <c r="A45" t="s">
        <v>177</v>
      </c>
      <c r="B45" t="s">
        <v>501</v>
      </c>
    </row>
    <row r="46" spans="1:2" x14ac:dyDescent="0.25">
      <c r="A46" t="s">
        <v>744</v>
      </c>
      <c r="B46" t="s">
        <v>928</v>
      </c>
    </row>
    <row r="47" spans="1:2" x14ac:dyDescent="0.25">
      <c r="A47" t="s">
        <v>18</v>
      </c>
      <c r="B47" t="s">
        <v>359</v>
      </c>
    </row>
    <row r="48" spans="1:2" x14ac:dyDescent="0.25">
      <c r="A48" t="s">
        <v>750</v>
      </c>
      <c r="B48" t="s">
        <v>934</v>
      </c>
    </row>
    <row r="49" spans="1:2" x14ac:dyDescent="0.25">
      <c r="A49" t="s">
        <v>248</v>
      </c>
      <c r="B49" t="s">
        <v>572</v>
      </c>
    </row>
    <row r="50" spans="1:2" x14ac:dyDescent="0.25">
      <c r="A50" t="s">
        <v>163</v>
      </c>
      <c r="B50" t="s">
        <v>487</v>
      </c>
    </row>
    <row r="51" spans="1:2" x14ac:dyDescent="0.25">
      <c r="A51" t="s">
        <v>119</v>
      </c>
      <c r="B51" t="s">
        <v>443</v>
      </c>
    </row>
    <row r="52" spans="1:2" x14ac:dyDescent="0.25">
      <c r="A52" t="s">
        <v>120</v>
      </c>
      <c r="B52" t="s">
        <v>444</v>
      </c>
    </row>
    <row r="53" spans="1:2" x14ac:dyDescent="0.25">
      <c r="A53" t="s">
        <v>725</v>
      </c>
      <c r="B53" t="s">
        <v>909</v>
      </c>
    </row>
    <row r="54" spans="1:2" x14ac:dyDescent="0.25">
      <c r="A54" t="s">
        <v>740</v>
      </c>
      <c r="B54" t="s">
        <v>924</v>
      </c>
    </row>
    <row r="55" spans="1:2" x14ac:dyDescent="0.25">
      <c r="A55" t="s">
        <v>215</v>
      </c>
      <c r="B55" t="s">
        <v>539</v>
      </c>
    </row>
    <row r="56" spans="1:2" x14ac:dyDescent="0.25">
      <c r="A56" t="s">
        <v>767</v>
      </c>
      <c r="B56" t="s">
        <v>951</v>
      </c>
    </row>
    <row r="57" spans="1:2" x14ac:dyDescent="0.25">
      <c r="A57" t="s">
        <v>216</v>
      </c>
      <c r="B57" t="s">
        <v>540</v>
      </c>
    </row>
    <row r="58" spans="1:2" x14ac:dyDescent="0.25">
      <c r="A58" t="s">
        <v>197</v>
      </c>
      <c r="B58" t="s">
        <v>521</v>
      </c>
    </row>
    <row r="59" spans="1:2" x14ac:dyDescent="0.25">
      <c r="A59" t="s">
        <v>806</v>
      </c>
      <c r="B59" t="s">
        <v>990</v>
      </c>
    </row>
    <row r="60" spans="1:2" x14ac:dyDescent="0.25">
      <c r="A60" t="s">
        <v>873</v>
      </c>
      <c r="B60" t="s">
        <v>1056</v>
      </c>
    </row>
    <row r="61" spans="1:2" x14ac:dyDescent="0.25">
      <c r="A61" t="s">
        <v>116</v>
      </c>
      <c r="B61" t="s">
        <v>440</v>
      </c>
    </row>
    <row r="62" spans="1:2" x14ac:dyDescent="0.25">
      <c r="A62" t="s">
        <v>148</v>
      </c>
      <c r="B62" t="s">
        <v>472</v>
      </c>
    </row>
    <row r="63" spans="1:2" x14ac:dyDescent="0.25">
      <c r="A63" t="s">
        <v>736</v>
      </c>
      <c r="B63" t="s">
        <v>920</v>
      </c>
    </row>
    <row r="64" spans="1:2" x14ac:dyDescent="0.25">
      <c r="A64" t="s">
        <v>794</v>
      </c>
      <c r="B64" t="s">
        <v>978</v>
      </c>
    </row>
    <row r="65" spans="1:2" x14ac:dyDescent="0.25">
      <c r="A65" t="s">
        <v>824</v>
      </c>
      <c r="B65" t="s">
        <v>1008</v>
      </c>
    </row>
    <row r="66" spans="1:2" x14ac:dyDescent="0.25">
      <c r="A66" t="s">
        <v>882</v>
      </c>
      <c r="B66" t="s">
        <v>1065</v>
      </c>
    </row>
    <row r="67" spans="1:2" x14ac:dyDescent="0.25">
      <c r="A67" t="s">
        <v>253</v>
      </c>
      <c r="B67" t="s">
        <v>577</v>
      </c>
    </row>
    <row r="68" spans="1:2" x14ac:dyDescent="0.25">
      <c r="A68" t="s">
        <v>258</v>
      </c>
      <c r="B68" t="s">
        <v>582</v>
      </c>
    </row>
    <row r="69" spans="1:2" x14ac:dyDescent="0.25">
      <c r="A69" t="s">
        <v>753</v>
      </c>
      <c r="B69" t="s">
        <v>937</v>
      </c>
    </row>
    <row r="70" spans="1:2" x14ac:dyDescent="0.25">
      <c r="A70" t="s">
        <v>166</v>
      </c>
      <c r="B70" t="s">
        <v>490</v>
      </c>
    </row>
    <row r="71" spans="1:2" x14ac:dyDescent="0.25">
      <c r="A71" t="s">
        <v>98</v>
      </c>
      <c r="B71" t="s">
        <v>422</v>
      </c>
    </row>
    <row r="72" spans="1:2" x14ac:dyDescent="0.25">
      <c r="A72" t="s">
        <v>324</v>
      </c>
      <c r="B72" t="s">
        <v>648</v>
      </c>
    </row>
    <row r="73" spans="1:2" x14ac:dyDescent="0.25">
      <c r="A73" t="s">
        <v>69</v>
      </c>
      <c r="B73" t="s">
        <v>393</v>
      </c>
    </row>
    <row r="74" spans="1:2" x14ac:dyDescent="0.25">
      <c r="A74" t="s">
        <v>104</v>
      </c>
      <c r="B74" t="s">
        <v>428</v>
      </c>
    </row>
    <row r="75" spans="1:2" x14ac:dyDescent="0.25">
      <c r="A75" t="s">
        <v>869</v>
      </c>
      <c r="B75" t="s">
        <v>1052</v>
      </c>
    </row>
    <row r="76" spans="1:2" x14ac:dyDescent="0.25">
      <c r="A76" t="s">
        <v>898</v>
      </c>
      <c r="B76" t="s">
        <v>1081</v>
      </c>
    </row>
    <row r="77" spans="1:2" x14ac:dyDescent="0.25">
      <c r="A77" t="s">
        <v>113</v>
      </c>
      <c r="B77" t="s">
        <v>437</v>
      </c>
    </row>
    <row r="78" spans="1:2" x14ac:dyDescent="0.25">
      <c r="A78" t="s">
        <v>817</v>
      </c>
      <c r="B78" t="s">
        <v>1001</v>
      </c>
    </row>
    <row r="79" spans="1:2" x14ac:dyDescent="0.25">
      <c r="A79" t="s">
        <v>879</v>
      </c>
      <c r="B79" t="s">
        <v>1062</v>
      </c>
    </row>
    <row r="80" spans="1:2" x14ac:dyDescent="0.25">
      <c r="A80" t="s">
        <v>223</v>
      </c>
      <c r="B80" t="s">
        <v>547</v>
      </c>
    </row>
    <row r="81" spans="1:2" x14ac:dyDescent="0.25">
      <c r="A81" t="s">
        <v>130</v>
      </c>
      <c r="B81" t="s">
        <v>454</v>
      </c>
    </row>
    <row r="82" spans="1:2" x14ac:dyDescent="0.25">
      <c r="A82" t="s">
        <v>819</v>
      </c>
      <c r="B82" t="s">
        <v>1003</v>
      </c>
    </row>
    <row r="83" spans="1:2" x14ac:dyDescent="0.25">
      <c r="A83" t="s">
        <v>175</v>
      </c>
      <c r="B83" t="s">
        <v>499</v>
      </c>
    </row>
    <row r="84" spans="1:2" x14ac:dyDescent="0.25">
      <c r="A84" t="s">
        <v>99</v>
      </c>
      <c r="B84" t="s">
        <v>423</v>
      </c>
    </row>
    <row r="85" spans="1:2" x14ac:dyDescent="0.25">
      <c r="A85" t="s">
        <v>298</v>
      </c>
      <c r="B85" t="s">
        <v>622</v>
      </c>
    </row>
    <row r="86" spans="1:2" x14ac:dyDescent="0.25">
      <c r="A86" t="s">
        <v>325</v>
      </c>
      <c r="B86" t="s">
        <v>649</v>
      </c>
    </row>
    <row r="87" spans="1:2" x14ac:dyDescent="0.25">
      <c r="A87" t="s">
        <v>93</v>
      </c>
      <c r="B87" t="s">
        <v>417</v>
      </c>
    </row>
    <row r="88" spans="1:2" x14ac:dyDescent="0.25">
      <c r="A88" t="s">
        <v>195</v>
      </c>
      <c r="B88" t="s">
        <v>519</v>
      </c>
    </row>
    <row r="89" spans="1:2" x14ac:dyDescent="0.25">
      <c r="A89" t="s">
        <v>841</v>
      </c>
      <c r="B89" t="s">
        <v>1024</v>
      </c>
    </row>
    <row r="90" spans="1:2" x14ac:dyDescent="0.25">
      <c r="A90" t="s">
        <v>743</v>
      </c>
      <c r="B90" t="s">
        <v>927</v>
      </c>
    </row>
    <row r="91" spans="1:2" x14ac:dyDescent="0.25">
      <c r="A91" t="s">
        <v>344</v>
      </c>
      <c r="B91" t="s">
        <v>668</v>
      </c>
    </row>
    <row r="92" spans="1:2" x14ac:dyDescent="0.25">
      <c r="A92" t="s">
        <v>315</v>
      </c>
      <c r="B92" t="s">
        <v>639</v>
      </c>
    </row>
    <row r="93" spans="1:2" x14ac:dyDescent="0.25">
      <c r="A93" t="s">
        <v>894</v>
      </c>
      <c r="B93" t="s">
        <v>1077</v>
      </c>
    </row>
    <row r="94" spans="1:2" x14ac:dyDescent="0.25">
      <c r="A94" t="s">
        <v>326</v>
      </c>
      <c r="B94" t="s">
        <v>650</v>
      </c>
    </row>
    <row r="95" spans="1:2" x14ac:dyDescent="0.25">
      <c r="A95" t="s">
        <v>198</v>
      </c>
      <c r="B95" t="s">
        <v>522</v>
      </c>
    </row>
    <row r="96" spans="1:2" x14ac:dyDescent="0.25">
      <c r="A96" t="s">
        <v>837</v>
      </c>
      <c r="B96" t="s">
        <v>1020</v>
      </c>
    </row>
    <row r="97" spans="1:2" x14ac:dyDescent="0.25">
      <c r="A97" t="s">
        <v>779</v>
      </c>
      <c r="B97" t="s">
        <v>963</v>
      </c>
    </row>
    <row r="98" spans="1:2" x14ac:dyDescent="0.25">
      <c r="A98" t="s">
        <v>269</v>
      </c>
      <c r="B98" t="s">
        <v>593</v>
      </c>
    </row>
    <row r="99" spans="1:2" x14ac:dyDescent="0.25">
      <c r="A99" t="s">
        <v>20</v>
      </c>
      <c r="B99" t="s">
        <v>361</v>
      </c>
    </row>
    <row r="100" spans="1:2" x14ac:dyDescent="0.25">
      <c r="A100" t="s">
        <v>863</v>
      </c>
      <c r="B100" t="s">
        <v>1046</v>
      </c>
    </row>
    <row r="101" spans="1:2" x14ac:dyDescent="0.25">
      <c r="A101" t="s">
        <v>232</v>
      </c>
      <c r="B101" t="s">
        <v>556</v>
      </c>
    </row>
    <row r="102" spans="1:2" x14ac:dyDescent="0.25">
      <c r="A102" t="s">
        <v>880</v>
      </c>
      <c r="B102" t="s">
        <v>1063</v>
      </c>
    </row>
    <row r="103" spans="1:2" x14ac:dyDescent="0.25">
      <c r="A103" t="s">
        <v>171</v>
      </c>
      <c r="B103" t="s">
        <v>495</v>
      </c>
    </row>
    <row r="104" spans="1:2" x14ac:dyDescent="0.25">
      <c r="A104" t="s">
        <v>59</v>
      </c>
      <c r="B104" t="s">
        <v>383</v>
      </c>
    </row>
    <row r="105" spans="1:2" x14ac:dyDescent="0.25">
      <c r="A105" t="s">
        <v>809</v>
      </c>
      <c r="B105" t="s">
        <v>993</v>
      </c>
    </row>
    <row r="106" spans="1:2" x14ac:dyDescent="0.25">
      <c r="A106" t="s">
        <v>875</v>
      </c>
      <c r="B106" t="s">
        <v>1058</v>
      </c>
    </row>
    <row r="107" spans="1:2" x14ac:dyDescent="0.25">
      <c r="A107" t="s">
        <v>878</v>
      </c>
      <c r="B107" t="s">
        <v>1061</v>
      </c>
    </row>
    <row r="108" spans="1:2" x14ac:dyDescent="0.25">
      <c r="A108" t="s">
        <v>189</v>
      </c>
      <c r="B108" t="s">
        <v>513</v>
      </c>
    </row>
    <row r="109" spans="1:2" x14ac:dyDescent="0.25">
      <c r="A109" t="s">
        <v>155</v>
      </c>
      <c r="B109" t="s">
        <v>479</v>
      </c>
    </row>
    <row r="110" spans="1:2" x14ac:dyDescent="0.25">
      <c r="A110" t="s">
        <v>125</v>
      </c>
      <c r="B110" t="s">
        <v>449</v>
      </c>
    </row>
    <row r="111" spans="1:2" x14ac:dyDescent="0.25">
      <c r="A111" t="s">
        <v>798</v>
      </c>
      <c r="B111" t="s">
        <v>982</v>
      </c>
    </row>
    <row r="112" spans="1:2" x14ac:dyDescent="0.25">
      <c r="A112" t="s">
        <v>834</v>
      </c>
      <c r="B112" t="s">
        <v>1017</v>
      </c>
    </row>
    <row r="113" spans="1:2" x14ac:dyDescent="0.25">
      <c r="A113" t="s">
        <v>748</v>
      </c>
      <c r="B113" t="s">
        <v>932</v>
      </c>
    </row>
    <row r="114" spans="1:2" x14ac:dyDescent="0.25">
      <c r="A114" t="s">
        <v>300</v>
      </c>
      <c r="B114" t="s">
        <v>624</v>
      </c>
    </row>
    <row r="115" spans="1:2" x14ac:dyDescent="0.25">
      <c r="A115" t="s">
        <v>208</v>
      </c>
      <c r="B115" t="s">
        <v>532</v>
      </c>
    </row>
    <row r="116" spans="1:2" x14ac:dyDescent="0.25">
      <c r="A116" t="s">
        <v>110</v>
      </c>
      <c r="B116" t="s">
        <v>434</v>
      </c>
    </row>
    <row r="117" spans="1:2" x14ac:dyDescent="0.25">
      <c r="A117" t="s">
        <v>141</v>
      </c>
      <c r="B117" t="s">
        <v>465</v>
      </c>
    </row>
    <row r="118" spans="1:2" x14ac:dyDescent="0.25">
      <c r="A118" t="s">
        <v>217</v>
      </c>
      <c r="B118" t="s">
        <v>541</v>
      </c>
    </row>
    <row r="119" spans="1:2" x14ac:dyDescent="0.25">
      <c r="A119" t="s">
        <v>82</v>
      </c>
      <c r="B119" t="s">
        <v>406</v>
      </c>
    </row>
    <row r="120" spans="1:2" x14ac:dyDescent="0.25">
      <c r="A120" t="s">
        <v>278</v>
      </c>
      <c r="B120" t="s">
        <v>602</v>
      </c>
    </row>
    <row r="121" spans="1:2" x14ac:dyDescent="0.25">
      <c r="A121" t="s">
        <v>264</v>
      </c>
      <c r="B121" t="s">
        <v>588</v>
      </c>
    </row>
    <row r="122" spans="1:2" x14ac:dyDescent="0.25">
      <c r="A122" t="s">
        <v>153</v>
      </c>
      <c r="B122" t="s">
        <v>477</v>
      </c>
    </row>
    <row r="123" spans="1:2" x14ac:dyDescent="0.25">
      <c r="A123" t="s">
        <v>299</v>
      </c>
      <c r="B123" t="s">
        <v>623</v>
      </c>
    </row>
    <row r="124" spans="1:2" x14ac:dyDescent="0.25">
      <c r="A124" t="s">
        <v>105</v>
      </c>
      <c r="B124" t="s">
        <v>429</v>
      </c>
    </row>
    <row r="125" spans="1:2" x14ac:dyDescent="0.25">
      <c r="A125" t="s">
        <v>259</v>
      </c>
      <c r="B125" t="s">
        <v>583</v>
      </c>
    </row>
    <row r="126" spans="1:2" x14ac:dyDescent="0.25">
      <c r="A126" t="s">
        <v>114</v>
      </c>
      <c r="B126" t="s">
        <v>438</v>
      </c>
    </row>
    <row r="127" spans="1:2" x14ac:dyDescent="0.25">
      <c r="A127" t="s">
        <v>870</v>
      </c>
      <c r="B127" t="s">
        <v>1053</v>
      </c>
    </row>
    <row r="128" spans="1:2" x14ac:dyDescent="0.25">
      <c r="A128" t="s">
        <v>75</v>
      </c>
      <c r="B128" t="s">
        <v>399</v>
      </c>
    </row>
    <row r="129" spans="1:2" x14ac:dyDescent="0.25">
      <c r="A129" t="s">
        <v>60</v>
      </c>
      <c r="B129" t="s">
        <v>384</v>
      </c>
    </row>
    <row r="130" spans="1:2" x14ac:dyDescent="0.25">
      <c r="A130" t="s">
        <v>22</v>
      </c>
      <c r="B130" t="s">
        <v>363</v>
      </c>
    </row>
    <row r="131" spans="1:2" x14ac:dyDescent="0.25">
      <c r="A131" t="s">
        <v>230</v>
      </c>
      <c r="B131" t="s">
        <v>554</v>
      </c>
    </row>
    <row r="132" spans="1:2" x14ac:dyDescent="0.25">
      <c r="A132" t="s">
        <v>270</v>
      </c>
      <c r="B132" t="s">
        <v>594</v>
      </c>
    </row>
    <row r="133" spans="1:2" x14ac:dyDescent="0.25">
      <c r="A133" t="s">
        <v>854</v>
      </c>
      <c r="B133" t="s">
        <v>1037</v>
      </c>
    </row>
    <row r="134" spans="1:2" x14ac:dyDescent="0.25">
      <c r="A134" t="s">
        <v>872</v>
      </c>
      <c r="B134" t="s">
        <v>1055</v>
      </c>
    </row>
    <row r="135" spans="1:2" x14ac:dyDescent="0.25">
      <c r="A135" t="s">
        <v>161</v>
      </c>
      <c r="B135" t="s">
        <v>485</v>
      </c>
    </row>
    <row r="136" spans="1:2" x14ac:dyDescent="0.25">
      <c r="A136" t="s">
        <v>816</v>
      </c>
      <c r="B136" t="s">
        <v>1000</v>
      </c>
    </row>
    <row r="137" spans="1:2" x14ac:dyDescent="0.25">
      <c r="A137" t="s">
        <v>846</v>
      </c>
      <c r="B137" t="s">
        <v>1029</v>
      </c>
    </row>
    <row r="138" spans="1:2" x14ac:dyDescent="0.25">
      <c r="A138" t="s">
        <v>852</v>
      </c>
      <c r="B138" t="s">
        <v>1035</v>
      </c>
    </row>
    <row r="139" spans="1:2" x14ac:dyDescent="0.25">
      <c r="A139" t="s">
        <v>61</v>
      </c>
      <c r="B139" t="s">
        <v>385</v>
      </c>
    </row>
    <row r="140" spans="1:2" x14ac:dyDescent="0.25">
      <c r="A140" t="s">
        <v>821</v>
      </c>
      <c r="B140" t="s">
        <v>1005</v>
      </c>
    </row>
    <row r="141" spans="1:2" x14ac:dyDescent="0.25">
      <c r="A141" t="s">
        <v>279</v>
      </c>
      <c r="B141" t="s">
        <v>603</v>
      </c>
    </row>
    <row r="142" spans="1:2" x14ac:dyDescent="0.25">
      <c r="A142" t="s">
        <v>311</v>
      </c>
      <c r="B142" t="s">
        <v>635</v>
      </c>
    </row>
    <row r="143" spans="1:2" x14ac:dyDescent="0.25">
      <c r="A143" t="s">
        <v>149</v>
      </c>
      <c r="B143" t="s">
        <v>473</v>
      </c>
    </row>
    <row r="144" spans="1:2" x14ac:dyDescent="0.25">
      <c r="A144" t="s">
        <v>739</v>
      </c>
      <c r="B144" t="s">
        <v>923</v>
      </c>
    </row>
    <row r="145" spans="1:2" x14ac:dyDescent="0.25">
      <c r="A145" t="s">
        <v>199</v>
      </c>
      <c r="B145" t="s">
        <v>523</v>
      </c>
    </row>
    <row r="146" spans="1:2" x14ac:dyDescent="0.25">
      <c r="A146" t="s">
        <v>327</v>
      </c>
      <c r="B146" t="s">
        <v>651</v>
      </c>
    </row>
    <row r="147" spans="1:2" x14ac:dyDescent="0.25">
      <c r="A147" t="s">
        <v>192</v>
      </c>
      <c r="B147" t="s">
        <v>516</v>
      </c>
    </row>
    <row r="148" spans="1:2" x14ac:dyDescent="0.25">
      <c r="A148" t="s">
        <v>249</v>
      </c>
      <c r="B148" t="s">
        <v>573</v>
      </c>
    </row>
    <row r="149" spans="1:2" x14ac:dyDescent="0.25">
      <c r="A149" t="s">
        <v>167</v>
      </c>
      <c r="B149" t="s">
        <v>491</v>
      </c>
    </row>
    <row r="150" spans="1:2" x14ac:dyDescent="0.25">
      <c r="A150" t="s">
        <v>336</v>
      </c>
      <c r="B150" t="s">
        <v>660</v>
      </c>
    </row>
    <row r="151" spans="1:2" x14ac:dyDescent="0.25">
      <c r="A151" t="s">
        <v>271</v>
      </c>
      <c r="B151" t="s">
        <v>595</v>
      </c>
    </row>
    <row r="152" spans="1:2" x14ac:dyDescent="0.25">
      <c r="A152" t="s">
        <v>294</v>
      </c>
      <c r="B152" t="s">
        <v>618</v>
      </c>
    </row>
    <row r="153" spans="1:2" x14ac:dyDescent="0.25">
      <c r="A153" t="s">
        <v>814</v>
      </c>
      <c r="B153" t="s">
        <v>998</v>
      </c>
    </row>
    <row r="154" spans="1:2" x14ac:dyDescent="0.25">
      <c r="A154" t="s">
        <v>352</v>
      </c>
      <c r="B154" t="s">
        <v>676</v>
      </c>
    </row>
    <row r="155" spans="1:2" x14ac:dyDescent="0.25">
      <c r="A155" t="s">
        <v>752</v>
      </c>
      <c r="B155" t="s">
        <v>936</v>
      </c>
    </row>
    <row r="156" spans="1:2" x14ac:dyDescent="0.25">
      <c r="A156" t="s">
        <v>193</v>
      </c>
      <c r="B156" t="s">
        <v>517</v>
      </c>
    </row>
    <row r="157" spans="1:2" x14ac:dyDescent="0.25">
      <c r="A157" t="s">
        <v>24</v>
      </c>
      <c r="B157" t="s">
        <v>364</v>
      </c>
    </row>
    <row r="158" spans="1:2" x14ac:dyDescent="0.25">
      <c r="A158" t="s">
        <v>813</v>
      </c>
      <c r="B158" t="s">
        <v>997</v>
      </c>
    </row>
    <row r="159" spans="1:2" x14ac:dyDescent="0.25">
      <c r="A159" t="s">
        <v>884</v>
      </c>
      <c r="B159" t="s">
        <v>1067</v>
      </c>
    </row>
    <row r="160" spans="1:2" x14ac:dyDescent="0.25">
      <c r="A160" t="s">
        <v>868</v>
      </c>
      <c r="B160" t="s">
        <v>1051</v>
      </c>
    </row>
    <row r="161" spans="1:2" x14ac:dyDescent="0.25">
      <c r="A161" t="s">
        <v>272</v>
      </c>
      <c r="B161" t="s">
        <v>596</v>
      </c>
    </row>
    <row r="162" spans="1:2" x14ac:dyDescent="0.25">
      <c r="A162" t="s">
        <v>716</v>
      </c>
      <c r="B162" t="s">
        <v>900</v>
      </c>
    </row>
    <row r="163" spans="1:2" x14ac:dyDescent="0.25">
      <c r="A163" t="s">
        <v>228</v>
      </c>
      <c r="B163" t="s">
        <v>552</v>
      </c>
    </row>
    <row r="164" spans="1:2" x14ac:dyDescent="0.25">
      <c r="A164" t="s">
        <v>803</v>
      </c>
      <c r="B164" t="s">
        <v>987</v>
      </c>
    </row>
    <row r="165" spans="1:2" x14ac:dyDescent="0.25">
      <c r="A165" t="s">
        <v>164</v>
      </c>
      <c r="B165" t="s">
        <v>488</v>
      </c>
    </row>
    <row r="166" spans="1:2" x14ac:dyDescent="0.25">
      <c r="A166" t="s">
        <v>876</v>
      </c>
      <c r="B166" t="s">
        <v>1059</v>
      </c>
    </row>
    <row r="167" spans="1:2" x14ac:dyDescent="0.25">
      <c r="A167" t="s">
        <v>158</v>
      </c>
      <c r="B167" t="s">
        <v>482</v>
      </c>
    </row>
    <row r="168" spans="1:2" x14ac:dyDescent="0.25">
      <c r="A168" t="s">
        <v>26</v>
      </c>
      <c r="B168" t="s">
        <v>365</v>
      </c>
    </row>
    <row r="169" spans="1:2" x14ac:dyDescent="0.25">
      <c r="A169" t="s">
        <v>237</v>
      </c>
      <c r="B169" t="s">
        <v>561</v>
      </c>
    </row>
    <row r="170" spans="1:2" x14ac:dyDescent="0.25">
      <c r="A170" t="s">
        <v>28</v>
      </c>
      <c r="B170" t="s">
        <v>366</v>
      </c>
    </row>
    <row r="171" spans="1:2" x14ac:dyDescent="0.25">
      <c r="A171" t="s">
        <v>273</v>
      </c>
      <c r="B171" t="s">
        <v>597</v>
      </c>
    </row>
    <row r="172" spans="1:2" x14ac:dyDescent="0.25">
      <c r="A172" t="s">
        <v>749</v>
      </c>
      <c r="B172" t="s">
        <v>933</v>
      </c>
    </row>
    <row r="173" spans="1:2" x14ac:dyDescent="0.25">
      <c r="A173" t="s">
        <v>818</v>
      </c>
      <c r="B173" t="s">
        <v>1002</v>
      </c>
    </row>
    <row r="174" spans="1:2" x14ac:dyDescent="0.25">
      <c r="A174" t="s">
        <v>871</v>
      </c>
      <c r="B174" t="s">
        <v>1054</v>
      </c>
    </row>
    <row r="175" spans="1:2" x14ac:dyDescent="0.25">
      <c r="A175" t="s">
        <v>763</v>
      </c>
      <c r="B175" t="s">
        <v>947</v>
      </c>
    </row>
    <row r="176" spans="1:2" x14ac:dyDescent="0.25">
      <c r="A176" t="s">
        <v>131</v>
      </c>
      <c r="B176" t="s">
        <v>455</v>
      </c>
    </row>
    <row r="177" spans="1:2" x14ac:dyDescent="0.25">
      <c r="A177" t="s">
        <v>308</v>
      </c>
      <c r="B177" t="s">
        <v>632</v>
      </c>
    </row>
    <row r="178" spans="1:2" x14ac:dyDescent="0.25">
      <c r="A178" t="s">
        <v>759</v>
      </c>
      <c r="B178" t="s">
        <v>943</v>
      </c>
    </row>
    <row r="179" spans="1:2" x14ac:dyDescent="0.25">
      <c r="A179" t="s">
        <v>224</v>
      </c>
      <c r="B179" t="s">
        <v>548</v>
      </c>
    </row>
    <row r="180" spans="1:2" x14ac:dyDescent="0.25">
      <c r="A180" t="s">
        <v>815</v>
      </c>
      <c r="B180" t="s">
        <v>999</v>
      </c>
    </row>
    <row r="181" spans="1:2" x14ac:dyDescent="0.25">
      <c r="A181" t="s">
        <v>176</v>
      </c>
      <c r="B181" t="s">
        <v>500</v>
      </c>
    </row>
    <row r="182" spans="1:2" x14ac:dyDescent="0.25">
      <c r="A182" t="s">
        <v>218</v>
      </c>
      <c r="B182" t="s">
        <v>542</v>
      </c>
    </row>
    <row r="183" spans="1:2" x14ac:dyDescent="0.25">
      <c r="A183" t="s">
        <v>211</v>
      </c>
      <c r="B183" t="s">
        <v>535</v>
      </c>
    </row>
    <row r="184" spans="1:2" x14ac:dyDescent="0.25">
      <c r="A184" t="s">
        <v>340</v>
      </c>
      <c r="B184" t="s">
        <v>664</v>
      </c>
    </row>
    <row r="185" spans="1:2" x14ac:dyDescent="0.25">
      <c r="A185" t="s">
        <v>121</v>
      </c>
      <c r="B185" t="s">
        <v>445</v>
      </c>
    </row>
    <row r="186" spans="1:2" x14ac:dyDescent="0.25">
      <c r="A186" t="s">
        <v>169</v>
      </c>
      <c r="B186" t="s">
        <v>493</v>
      </c>
    </row>
    <row r="187" spans="1:2" x14ac:dyDescent="0.25">
      <c r="A187" t="s">
        <v>791</v>
      </c>
      <c r="B187" t="s">
        <v>975</v>
      </c>
    </row>
    <row r="188" spans="1:2" x14ac:dyDescent="0.25">
      <c r="A188" t="s">
        <v>295</v>
      </c>
      <c r="B188" t="s">
        <v>619</v>
      </c>
    </row>
    <row r="189" spans="1:2" x14ac:dyDescent="0.25">
      <c r="A189" t="s">
        <v>209</v>
      </c>
      <c r="B189" t="s">
        <v>533</v>
      </c>
    </row>
    <row r="190" spans="1:2" x14ac:dyDescent="0.25">
      <c r="A190" t="s">
        <v>889</v>
      </c>
      <c r="B190" t="s">
        <v>1072</v>
      </c>
    </row>
    <row r="191" spans="1:2" x14ac:dyDescent="0.25">
      <c r="A191" t="s">
        <v>70</v>
      </c>
      <c r="B191" t="s">
        <v>394</v>
      </c>
    </row>
    <row r="192" spans="1:2" x14ac:dyDescent="0.25">
      <c r="A192" t="s">
        <v>274</v>
      </c>
      <c r="B192" t="s">
        <v>598</v>
      </c>
    </row>
    <row r="193" spans="1:2" x14ac:dyDescent="0.25">
      <c r="A193" t="s">
        <v>159</v>
      </c>
      <c r="B193" t="s">
        <v>483</v>
      </c>
    </row>
    <row r="194" spans="1:2" x14ac:dyDescent="0.25">
      <c r="A194" t="s">
        <v>835</v>
      </c>
      <c r="B194" t="s">
        <v>1018</v>
      </c>
    </row>
    <row r="195" spans="1:2" x14ac:dyDescent="0.25">
      <c r="A195" t="s">
        <v>306</v>
      </c>
      <c r="B195" t="s">
        <v>630</v>
      </c>
    </row>
    <row r="196" spans="1:2" x14ac:dyDescent="0.25">
      <c r="A196" t="s">
        <v>853</v>
      </c>
      <c r="B196" t="s">
        <v>1036</v>
      </c>
    </row>
    <row r="197" spans="1:2" x14ac:dyDescent="0.25">
      <c r="A197" t="s">
        <v>200</v>
      </c>
      <c r="B197" t="s">
        <v>524</v>
      </c>
    </row>
    <row r="198" spans="1:2" x14ac:dyDescent="0.25">
      <c r="A198" t="s">
        <v>138</v>
      </c>
      <c r="B198" t="s">
        <v>462</v>
      </c>
    </row>
    <row r="199" spans="1:2" x14ac:dyDescent="0.25">
      <c r="A199" t="s">
        <v>240</v>
      </c>
      <c r="B199" t="s">
        <v>564</v>
      </c>
    </row>
    <row r="200" spans="1:2" x14ac:dyDescent="0.25">
      <c r="A200" t="s">
        <v>349</v>
      </c>
      <c r="B200" t="s">
        <v>673</v>
      </c>
    </row>
    <row r="201" spans="1:2" x14ac:dyDescent="0.25">
      <c r="A201" t="s">
        <v>260</v>
      </c>
      <c r="B201" t="s">
        <v>584</v>
      </c>
    </row>
    <row r="202" spans="1:2" x14ac:dyDescent="0.25">
      <c r="A202" t="s">
        <v>727</v>
      </c>
      <c r="B202" t="s">
        <v>911</v>
      </c>
    </row>
    <row r="203" spans="1:2" x14ac:dyDescent="0.25">
      <c r="A203" t="s">
        <v>181</v>
      </c>
      <c r="B203" t="s">
        <v>505</v>
      </c>
    </row>
    <row r="204" spans="1:2" x14ac:dyDescent="0.25">
      <c r="A204" t="s">
        <v>296</v>
      </c>
      <c r="B204" t="s">
        <v>620</v>
      </c>
    </row>
    <row r="205" spans="1:2" x14ac:dyDescent="0.25">
      <c r="A205" t="s">
        <v>136</v>
      </c>
      <c r="B205" t="s">
        <v>460</v>
      </c>
    </row>
    <row r="206" spans="1:2" x14ac:dyDescent="0.25">
      <c r="A206" t="s">
        <v>219</v>
      </c>
      <c r="B206" t="s">
        <v>543</v>
      </c>
    </row>
    <row r="207" spans="1:2" x14ac:dyDescent="0.25">
      <c r="A207" t="s">
        <v>312</v>
      </c>
      <c r="B207" t="s">
        <v>636</v>
      </c>
    </row>
    <row r="208" spans="1:2" x14ac:dyDescent="0.25">
      <c r="A208" t="s">
        <v>801</v>
      </c>
      <c r="B208" t="s">
        <v>985</v>
      </c>
    </row>
    <row r="209" spans="1:2" x14ac:dyDescent="0.25">
      <c r="A209" t="s">
        <v>146</v>
      </c>
      <c r="B209" t="s">
        <v>470</v>
      </c>
    </row>
    <row r="210" spans="1:2" x14ac:dyDescent="0.25">
      <c r="A210" t="s">
        <v>262</v>
      </c>
      <c r="B210" t="s">
        <v>586</v>
      </c>
    </row>
    <row r="211" spans="1:2" x14ac:dyDescent="0.25">
      <c r="A211" t="s">
        <v>137</v>
      </c>
      <c r="B211" t="s">
        <v>461</v>
      </c>
    </row>
    <row r="212" spans="1:2" x14ac:dyDescent="0.25">
      <c r="A212" t="s">
        <v>892</v>
      </c>
      <c r="B212" t="s">
        <v>1075</v>
      </c>
    </row>
    <row r="213" spans="1:2" x14ac:dyDescent="0.25">
      <c r="A213" t="s">
        <v>802</v>
      </c>
      <c r="B213" t="s">
        <v>986</v>
      </c>
    </row>
    <row r="214" spans="1:2" x14ac:dyDescent="0.25">
      <c r="A214" t="s">
        <v>30</v>
      </c>
      <c r="B214" t="s">
        <v>367</v>
      </c>
    </row>
    <row r="215" spans="1:2" x14ac:dyDescent="0.25">
      <c r="A215" t="s">
        <v>168</v>
      </c>
      <c r="B215" t="s">
        <v>492</v>
      </c>
    </row>
    <row r="216" spans="1:2" x14ac:dyDescent="0.25">
      <c r="A216" t="s">
        <v>83</v>
      </c>
      <c r="B216" t="s">
        <v>407</v>
      </c>
    </row>
    <row r="217" spans="1:2" x14ac:dyDescent="0.25">
      <c r="A217" t="s">
        <v>241</v>
      </c>
      <c r="B217" t="s">
        <v>565</v>
      </c>
    </row>
    <row r="218" spans="1:2" x14ac:dyDescent="0.25">
      <c r="A218" t="s">
        <v>206</v>
      </c>
      <c r="B218" t="s">
        <v>530</v>
      </c>
    </row>
    <row r="219" spans="1:2" x14ac:dyDescent="0.25">
      <c r="A219" t="s">
        <v>865</v>
      </c>
      <c r="B219" t="s">
        <v>1048</v>
      </c>
    </row>
    <row r="220" spans="1:2" x14ac:dyDescent="0.25">
      <c r="A220" t="s">
        <v>777</v>
      </c>
      <c r="B220" t="s">
        <v>961</v>
      </c>
    </row>
    <row r="221" spans="1:2" x14ac:dyDescent="0.25">
      <c r="A221" t="s">
        <v>207</v>
      </c>
      <c r="B221" t="s">
        <v>531</v>
      </c>
    </row>
    <row r="222" spans="1:2" x14ac:dyDescent="0.25">
      <c r="A222" t="s">
        <v>316</v>
      </c>
      <c r="B222" t="s">
        <v>640</v>
      </c>
    </row>
    <row r="223" spans="1:2" x14ac:dyDescent="0.25">
      <c r="A223" t="s">
        <v>721</v>
      </c>
      <c r="B223" t="s">
        <v>905</v>
      </c>
    </row>
    <row r="224" spans="1:2" x14ac:dyDescent="0.25">
      <c r="A224" t="s">
        <v>188</v>
      </c>
      <c r="B224" t="s">
        <v>512</v>
      </c>
    </row>
    <row r="225" spans="1:2" x14ac:dyDescent="0.25">
      <c r="A225" t="s">
        <v>62</v>
      </c>
      <c r="B225" t="s">
        <v>386</v>
      </c>
    </row>
    <row r="226" spans="1:2" x14ac:dyDescent="0.25">
      <c r="A226" t="s">
        <v>334</v>
      </c>
      <c r="B226" t="s">
        <v>658</v>
      </c>
    </row>
    <row r="227" spans="1:2" x14ac:dyDescent="0.25">
      <c r="A227" t="s">
        <v>843</v>
      </c>
      <c r="B227" t="s">
        <v>1026</v>
      </c>
    </row>
    <row r="228" spans="1:2" x14ac:dyDescent="0.25">
      <c r="A228" t="s">
        <v>782</v>
      </c>
      <c r="B228" t="s">
        <v>966</v>
      </c>
    </row>
    <row r="229" spans="1:2" x14ac:dyDescent="0.25">
      <c r="A229" t="s">
        <v>770</v>
      </c>
      <c r="B229" t="s">
        <v>954</v>
      </c>
    </row>
    <row r="230" spans="1:2" x14ac:dyDescent="0.25">
      <c r="A230" t="s">
        <v>862</v>
      </c>
      <c r="B230" t="s">
        <v>1045</v>
      </c>
    </row>
    <row r="231" spans="1:2" x14ac:dyDescent="0.25">
      <c r="A231" t="s">
        <v>832</v>
      </c>
      <c r="B231" t="s">
        <v>1015</v>
      </c>
    </row>
    <row r="232" spans="1:2" x14ac:dyDescent="0.25">
      <c r="A232" t="s">
        <v>742</v>
      </c>
      <c r="B232" t="s">
        <v>926</v>
      </c>
    </row>
    <row r="233" spans="1:2" x14ac:dyDescent="0.25">
      <c r="A233" t="s">
        <v>351</v>
      </c>
      <c r="B233" t="s">
        <v>675</v>
      </c>
    </row>
    <row r="234" spans="1:2" x14ac:dyDescent="0.25">
      <c r="A234" t="s">
        <v>231</v>
      </c>
      <c r="B234" t="s">
        <v>555</v>
      </c>
    </row>
    <row r="235" spans="1:2" x14ac:dyDescent="0.25">
      <c r="A235" t="s">
        <v>201</v>
      </c>
      <c r="B235" t="s">
        <v>525</v>
      </c>
    </row>
    <row r="236" spans="1:2" x14ac:dyDescent="0.25">
      <c r="A236" t="s">
        <v>106</v>
      </c>
      <c r="B236" t="s">
        <v>430</v>
      </c>
    </row>
    <row r="237" spans="1:2" x14ac:dyDescent="0.25">
      <c r="A237" t="s">
        <v>32</v>
      </c>
      <c r="B237" t="s">
        <v>368</v>
      </c>
    </row>
    <row r="238" spans="1:2" x14ac:dyDescent="0.25">
      <c r="A238" t="s">
        <v>162</v>
      </c>
      <c r="B238" t="s">
        <v>486</v>
      </c>
    </row>
    <row r="239" spans="1:2" x14ac:dyDescent="0.25">
      <c r="A239" t="s">
        <v>867</v>
      </c>
      <c r="B239" t="s">
        <v>1050</v>
      </c>
    </row>
    <row r="240" spans="1:2" x14ac:dyDescent="0.25">
      <c r="A240" t="s">
        <v>774</v>
      </c>
      <c r="B240" t="s">
        <v>958</v>
      </c>
    </row>
    <row r="241" spans="1:2" x14ac:dyDescent="0.25">
      <c r="A241" t="s">
        <v>323</v>
      </c>
      <c r="B241" t="s">
        <v>647</v>
      </c>
    </row>
    <row r="242" spans="1:2" x14ac:dyDescent="0.25">
      <c r="A242" t="s">
        <v>100</v>
      </c>
      <c r="B242" t="s">
        <v>424</v>
      </c>
    </row>
    <row r="243" spans="1:2" x14ac:dyDescent="0.25">
      <c r="A243" t="s">
        <v>202</v>
      </c>
      <c r="B243" t="s">
        <v>526</v>
      </c>
    </row>
    <row r="244" spans="1:2" x14ac:dyDescent="0.25">
      <c r="A244" t="s">
        <v>338</v>
      </c>
      <c r="B244" t="s">
        <v>662</v>
      </c>
    </row>
    <row r="245" spans="1:2" x14ac:dyDescent="0.25">
      <c r="A245" t="s">
        <v>122</v>
      </c>
      <c r="B245" t="s">
        <v>446</v>
      </c>
    </row>
    <row r="246" spans="1:2" x14ac:dyDescent="0.25">
      <c r="A246" t="s">
        <v>755</v>
      </c>
      <c r="B246" t="s">
        <v>939</v>
      </c>
    </row>
    <row r="247" spans="1:2" x14ac:dyDescent="0.25">
      <c r="A247" t="s">
        <v>254</v>
      </c>
      <c r="B247" t="s">
        <v>578</v>
      </c>
    </row>
    <row r="248" spans="1:2" x14ac:dyDescent="0.25">
      <c r="A248" t="s">
        <v>220</v>
      </c>
      <c r="B248" t="s">
        <v>544</v>
      </c>
    </row>
    <row r="249" spans="1:2" x14ac:dyDescent="0.25">
      <c r="A249" t="s">
        <v>328</v>
      </c>
      <c r="B249" t="s">
        <v>652</v>
      </c>
    </row>
    <row r="250" spans="1:2" x14ac:dyDescent="0.25">
      <c r="A250" t="s">
        <v>301</v>
      </c>
      <c r="B250" t="s">
        <v>625</v>
      </c>
    </row>
    <row r="251" spans="1:2" x14ac:dyDescent="0.25">
      <c r="A251" t="s">
        <v>265</v>
      </c>
      <c r="B251" t="s">
        <v>589</v>
      </c>
    </row>
    <row r="252" spans="1:2" x14ac:dyDescent="0.25">
      <c r="A252" t="s">
        <v>126</v>
      </c>
      <c r="B252" t="s">
        <v>450</v>
      </c>
    </row>
    <row r="253" spans="1:2" x14ac:dyDescent="0.25">
      <c r="A253" t="s">
        <v>741</v>
      </c>
      <c r="B253" t="s">
        <v>925</v>
      </c>
    </row>
    <row r="254" spans="1:2" x14ac:dyDescent="0.25">
      <c r="A254" t="s">
        <v>827</v>
      </c>
      <c r="B254" t="s">
        <v>1011</v>
      </c>
    </row>
    <row r="255" spans="1:2" x14ac:dyDescent="0.25">
      <c r="A255" t="s">
        <v>320</v>
      </c>
      <c r="B255" t="s">
        <v>644</v>
      </c>
    </row>
    <row r="256" spans="1:2" x14ac:dyDescent="0.25">
      <c r="A256" t="s">
        <v>290</v>
      </c>
      <c r="B256" t="s">
        <v>614</v>
      </c>
    </row>
    <row r="257" spans="1:2" x14ac:dyDescent="0.25">
      <c r="A257" t="s">
        <v>203</v>
      </c>
      <c r="B257" t="s">
        <v>527</v>
      </c>
    </row>
    <row r="258" spans="1:2" x14ac:dyDescent="0.25">
      <c r="A258" t="s">
        <v>729</v>
      </c>
      <c r="B258" t="s">
        <v>913</v>
      </c>
    </row>
    <row r="259" spans="1:2" x14ac:dyDescent="0.25">
      <c r="A259" t="s">
        <v>88</v>
      </c>
      <c r="B259" t="s">
        <v>412</v>
      </c>
    </row>
    <row r="260" spans="1:2" x14ac:dyDescent="0.25">
      <c r="A260" t="s">
        <v>89</v>
      </c>
      <c r="B260" t="s">
        <v>413</v>
      </c>
    </row>
    <row r="261" spans="1:2" x14ac:dyDescent="0.25">
      <c r="A261" t="s">
        <v>71</v>
      </c>
      <c r="B261" t="s">
        <v>395</v>
      </c>
    </row>
    <row r="262" spans="1:2" x14ac:dyDescent="0.25">
      <c r="A262" t="s">
        <v>788</v>
      </c>
      <c r="B262" t="s">
        <v>972</v>
      </c>
    </row>
    <row r="263" spans="1:2" x14ac:dyDescent="0.25">
      <c r="A263" t="s">
        <v>76</v>
      </c>
      <c r="B263" t="s">
        <v>400</v>
      </c>
    </row>
    <row r="264" spans="1:2" x14ac:dyDescent="0.25">
      <c r="A264" t="s">
        <v>765</v>
      </c>
      <c r="B264" t="s">
        <v>949</v>
      </c>
    </row>
    <row r="265" spans="1:2" x14ac:dyDescent="0.25">
      <c r="A265" t="s">
        <v>107</v>
      </c>
      <c r="B265" t="s">
        <v>431</v>
      </c>
    </row>
    <row r="266" spans="1:2" x14ac:dyDescent="0.25">
      <c r="A266" t="s">
        <v>172</v>
      </c>
      <c r="B266" t="s">
        <v>496</v>
      </c>
    </row>
    <row r="267" spans="1:2" x14ac:dyDescent="0.25">
      <c r="A267" t="s">
        <v>737</v>
      </c>
      <c r="B267" t="s">
        <v>921</v>
      </c>
    </row>
    <row r="268" spans="1:2" x14ac:dyDescent="0.25">
      <c r="A268" t="s">
        <v>34</v>
      </c>
      <c r="B268" t="s">
        <v>369</v>
      </c>
    </row>
    <row r="269" spans="1:2" x14ac:dyDescent="0.25">
      <c r="A269" t="s">
        <v>746</v>
      </c>
      <c r="B269" t="s">
        <v>930</v>
      </c>
    </row>
    <row r="270" spans="1:2" x14ac:dyDescent="0.25">
      <c r="A270" t="s">
        <v>313</v>
      </c>
      <c r="B270" t="s">
        <v>637</v>
      </c>
    </row>
    <row r="271" spans="1:2" x14ac:dyDescent="0.25">
      <c r="A271" t="s">
        <v>117</v>
      </c>
      <c r="B271" t="s">
        <v>441</v>
      </c>
    </row>
    <row r="272" spans="1:2" x14ac:dyDescent="0.25">
      <c r="A272" t="s">
        <v>337</v>
      </c>
      <c r="B272" t="s">
        <v>661</v>
      </c>
    </row>
    <row r="273" spans="1:2" x14ac:dyDescent="0.25">
      <c r="A273" t="s">
        <v>281</v>
      </c>
      <c r="B273" t="s">
        <v>605</v>
      </c>
    </row>
    <row r="274" spans="1:2" x14ac:dyDescent="0.25">
      <c r="A274" t="s">
        <v>225</v>
      </c>
      <c r="B274" t="s">
        <v>549</v>
      </c>
    </row>
    <row r="275" spans="1:2" x14ac:dyDescent="0.25">
      <c r="A275" t="s">
        <v>762</v>
      </c>
      <c r="B275" t="s">
        <v>946</v>
      </c>
    </row>
    <row r="276" spans="1:2" x14ac:dyDescent="0.25">
      <c r="A276" t="s">
        <v>229</v>
      </c>
      <c r="B276" t="s">
        <v>553</v>
      </c>
    </row>
    <row r="277" spans="1:2" x14ac:dyDescent="0.25">
      <c r="A277" t="s">
        <v>745</v>
      </c>
      <c r="B277" t="s">
        <v>929</v>
      </c>
    </row>
    <row r="278" spans="1:2" x14ac:dyDescent="0.25">
      <c r="A278" t="s">
        <v>233</v>
      </c>
      <c r="B278" t="s">
        <v>557</v>
      </c>
    </row>
    <row r="279" spans="1:2" x14ac:dyDescent="0.25">
      <c r="A279" t="s">
        <v>185</v>
      </c>
      <c r="B279" t="s">
        <v>509</v>
      </c>
    </row>
    <row r="280" spans="1:2" x14ac:dyDescent="0.25">
      <c r="A280" t="s">
        <v>186</v>
      </c>
      <c r="B280" t="s">
        <v>510</v>
      </c>
    </row>
    <row r="281" spans="1:2" x14ac:dyDescent="0.25">
      <c r="A281" t="s">
        <v>733</v>
      </c>
      <c r="B281" t="s">
        <v>917</v>
      </c>
    </row>
    <row r="282" spans="1:2" x14ac:dyDescent="0.25">
      <c r="A282" t="s">
        <v>226</v>
      </c>
      <c r="B282" t="s">
        <v>550</v>
      </c>
    </row>
    <row r="283" spans="1:2" x14ac:dyDescent="0.25">
      <c r="A283" t="s">
        <v>726</v>
      </c>
      <c r="B283" t="s">
        <v>910</v>
      </c>
    </row>
    <row r="284" spans="1:2" x14ac:dyDescent="0.25">
      <c r="A284" t="s">
        <v>282</v>
      </c>
      <c r="B284" t="s">
        <v>606</v>
      </c>
    </row>
    <row r="285" spans="1:2" x14ac:dyDescent="0.25">
      <c r="A285" t="s">
        <v>90</v>
      </c>
      <c r="B285" t="s">
        <v>414</v>
      </c>
    </row>
    <row r="286" spans="1:2" x14ac:dyDescent="0.25">
      <c r="A286" t="s">
        <v>329</v>
      </c>
      <c r="B286" t="s">
        <v>653</v>
      </c>
    </row>
    <row r="287" spans="1:2" x14ac:dyDescent="0.25">
      <c r="A287" t="s">
        <v>127</v>
      </c>
      <c r="B287" t="s">
        <v>451</v>
      </c>
    </row>
    <row r="288" spans="1:2" x14ac:dyDescent="0.25">
      <c r="A288" t="s">
        <v>133</v>
      </c>
      <c r="B288" t="s">
        <v>457</v>
      </c>
    </row>
    <row r="289" spans="1:2" x14ac:dyDescent="0.25">
      <c r="A289" t="s">
        <v>772</v>
      </c>
      <c r="B289" t="s">
        <v>956</v>
      </c>
    </row>
    <row r="290" spans="1:2" x14ac:dyDescent="0.25">
      <c r="A290" t="s">
        <v>128</v>
      </c>
      <c r="B290" t="s">
        <v>452</v>
      </c>
    </row>
    <row r="291" spans="1:2" x14ac:dyDescent="0.25">
      <c r="A291" t="s">
        <v>807</v>
      </c>
      <c r="B291" t="s">
        <v>991</v>
      </c>
    </row>
    <row r="292" spans="1:2" x14ac:dyDescent="0.25">
      <c r="A292" t="s">
        <v>139</v>
      </c>
      <c r="B292" t="s">
        <v>463</v>
      </c>
    </row>
    <row r="293" spans="1:2" x14ac:dyDescent="0.25">
      <c r="A293" t="s">
        <v>256</v>
      </c>
      <c r="B293" t="s">
        <v>580</v>
      </c>
    </row>
    <row r="294" spans="1:2" x14ac:dyDescent="0.25">
      <c r="A294" t="s">
        <v>893</v>
      </c>
      <c r="B294" t="s">
        <v>1076</v>
      </c>
    </row>
    <row r="295" spans="1:2" x14ac:dyDescent="0.25">
      <c r="A295" t="s">
        <v>792</v>
      </c>
      <c r="B295" t="s">
        <v>976</v>
      </c>
    </row>
    <row r="296" spans="1:2" x14ac:dyDescent="0.25">
      <c r="A296" t="s">
        <v>883</v>
      </c>
      <c r="B296" t="s">
        <v>1066</v>
      </c>
    </row>
    <row r="297" spans="1:2" x14ac:dyDescent="0.25">
      <c r="A297" t="s">
        <v>257</v>
      </c>
      <c r="B297" t="s">
        <v>581</v>
      </c>
    </row>
    <row r="298" spans="1:2" x14ac:dyDescent="0.25">
      <c r="A298" t="s">
        <v>140</v>
      </c>
      <c r="B298" t="s">
        <v>464</v>
      </c>
    </row>
    <row r="299" spans="1:2" x14ac:dyDescent="0.25">
      <c r="A299" t="s">
        <v>339</v>
      </c>
      <c r="B299" t="s">
        <v>663</v>
      </c>
    </row>
    <row r="300" spans="1:2" x14ac:dyDescent="0.25">
      <c r="A300" t="s">
        <v>836</v>
      </c>
      <c r="B300" t="s">
        <v>1019</v>
      </c>
    </row>
    <row r="301" spans="1:2" x14ac:dyDescent="0.25">
      <c r="A301" t="s">
        <v>84</v>
      </c>
      <c r="B301" t="s">
        <v>408</v>
      </c>
    </row>
    <row r="302" spans="1:2" x14ac:dyDescent="0.25">
      <c r="A302" t="s">
        <v>858</v>
      </c>
      <c r="B302" t="s">
        <v>1041</v>
      </c>
    </row>
    <row r="303" spans="1:2" x14ac:dyDescent="0.25">
      <c r="A303" t="s">
        <v>242</v>
      </c>
      <c r="B303" t="s">
        <v>566</v>
      </c>
    </row>
    <row r="304" spans="1:2" x14ac:dyDescent="0.25">
      <c r="A304" t="s">
        <v>196</v>
      </c>
      <c r="B304" t="s">
        <v>520</v>
      </c>
    </row>
    <row r="305" spans="1:2" x14ac:dyDescent="0.25">
      <c r="A305" t="s">
        <v>36</v>
      </c>
      <c r="B305" t="s">
        <v>370</v>
      </c>
    </row>
    <row r="306" spans="1:2" x14ac:dyDescent="0.25">
      <c r="A306" t="s">
        <v>118</v>
      </c>
      <c r="B306" t="s">
        <v>442</v>
      </c>
    </row>
    <row r="307" spans="1:2" x14ac:dyDescent="0.25">
      <c r="A307" t="s">
        <v>243</v>
      </c>
      <c r="B307" t="s">
        <v>567</v>
      </c>
    </row>
    <row r="308" spans="1:2" x14ac:dyDescent="0.25">
      <c r="A308" t="s">
        <v>717</v>
      </c>
      <c r="B308" t="s">
        <v>901</v>
      </c>
    </row>
    <row r="309" spans="1:2" x14ac:dyDescent="0.25">
      <c r="A309" t="s">
        <v>142</v>
      </c>
      <c r="B309" t="s">
        <v>466</v>
      </c>
    </row>
    <row r="310" spans="1:2" x14ac:dyDescent="0.25">
      <c r="A310" t="s">
        <v>842</v>
      </c>
      <c r="B310" t="s">
        <v>1025</v>
      </c>
    </row>
    <row r="311" spans="1:2" x14ac:dyDescent="0.25">
      <c r="A311" t="s">
        <v>182</v>
      </c>
      <c r="B311" t="s">
        <v>506</v>
      </c>
    </row>
    <row r="312" spans="1:2" x14ac:dyDescent="0.25">
      <c r="A312" t="s">
        <v>844</v>
      </c>
      <c r="B312" t="s">
        <v>1027</v>
      </c>
    </row>
    <row r="313" spans="1:2" x14ac:dyDescent="0.25">
      <c r="A313" t="s">
        <v>63</v>
      </c>
      <c r="B313" t="s">
        <v>387</v>
      </c>
    </row>
    <row r="314" spans="1:2" x14ac:dyDescent="0.25">
      <c r="A314" t="s">
        <v>829</v>
      </c>
      <c r="B314" t="s">
        <v>1013</v>
      </c>
    </row>
    <row r="315" spans="1:2" x14ac:dyDescent="0.25">
      <c r="A315" t="s">
        <v>94</v>
      </c>
      <c r="B315" t="s">
        <v>418</v>
      </c>
    </row>
    <row r="316" spans="1:2" x14ac:dyDescent="0.25">
      <c r="A316" t="s">
        <v>244</v>
      </c>
      <c r="B316" t="s">
        <v>568</v>
      </c>
    </row>
    <row r="317" spans="1:2" x14ac:dyDescent="0.25">
      <c r="A317" t="s">
        <v>111</v>
      </c>
      <c r="B317" t="s">
        <v>435</v>
      </c>
    </row>
    <row r="318" spans="1:2" x14ac:dyDescent="0.25">
      <c r="A318" t="s">
        <v>895</v>
      </c>
      <c r="B318" t="s">
        <v>1078</v>
      </c>
    </row>
    <row r="319" spans="1:2" x14ac:dyDescent="0.25">
      <c r="A319" t="s">
        <v>285</v>
      </c>
      <c r="B319" t="s">
        <v>609</v>
      </c>
    </row>
    <row r="320" spans="1:2" x14ac:dyDescent="0.25">
      <c r="A320" t="s">
        <v>855</v>
      </c>
      <c r="B320" t="s">
        <v>1038</v>
      </c>
    </row>
    <row r="321" spans="1:2" x14ac:dyDescent="0.25">
      <c r="A321" t="s">
        <v>247</v>
      </c>
      <c r="B321" t="s">
        <v>571</v>
      </c>
    </row>
    <row r="322" spans="1:2" x14ac:dyDescent="0.25">
      <c r="A322" t="s">
        <v>864</v>
      </c>
      <c r="B322" t="s">
        <v>1047</v>
      </c>
    </row>
    <row r="323" spans="1:2" x14ac:dyDescent="0.25">
      <c r="A323" t="s">
        <v>302</v>
      </c>
      <c r="B323" t="s">
        <v>626</v>
      </c>
    </row>
    <row r="324" spans="1:2" x14ac:dyDescent="0.25">
      <c r="A324" t="s">
        <v>291</v>
      </c>
      <c r="B324" t="s">
        <v>615</v>
      </c>
    </row>
    <row r="325" spans="1:2" x14ac:dyDescent="0.25">
      <c r="A325" t="s">
        <v>123</v>
      </c>
      <c r="B325" t="s">
        <v>447</v>
      </c>
    </row>
    <row r="326" spans="1:2" x14ac:dyDescent="0.25">
      <c r="A326" t="s">
        <v>757</v>
      </c>
      <c r="B326" t="s">
        <v>941</v>
      </c>
    </row>
    <row r="327" spans="1:2" x14ac:dyDescent="0.25">
      <c r="A327" t="s">
        <v>866</v>
      </c>
      <c r="B327" t="s">
        <v>1049</v>
      </c>
    </row>
    <row r="328" spans="1:2" x14ac:dyDescent="0.25">
      <c r="A328" t="s">
        <v>720</v>
      </c>
      <c r="B328" t="s">
        <v>904</v>
      </c>
    </row>
    <row r="329" spans="1:2" x14ac:dyDescent="0.25">
      <c r="A329" t="s">
        <v>212</v>
      </c>
      <c r="B329" t="s">
        <v>536</v>
      </c>
    </row>
    <row r="330" spans="1:2" x14ac:dyDescent="0.25">
      <c r="A330" t="s">
        <v>830</v>
      </c>
      <c r="B330" t="s">
        <v>1014</v>
      </c>
    </row>
    <row r="331" spans="1:2" x14ac:dyDescent="0.25">
      <c r="A331" t="s">
        <v>283</v>
      </c>
      <c r="B331" t="s">
        <v>607</v>
      </c>
    </row>
    <row r="332" spans="1:2" x14ac:dyDescent="0.25">
      <c r="A332" t="s">
        <v>266</v>
      </c>
      <c r="B332" t="s">
        <v>590</v>
      </c>
    </row>
    <row r="333" spans="1:2" x14ac:dyDescent="0.25">
      <c r="A333" t="s">
        <v>115</v>
      </c>
      <c r="B333" t="s">
        <v>439</v>
      </c>
    </row>
    <row r="334" spans="1:2" x14ac:dyDescent="0.25">
      <c r="A334" t="s">
        <v>719</v>
      </c>
      <c r="B334" t="s">
        <v>903</v>
      </c>
    </row>
    <row r="335" spans="1:2" x14ac:dyDescent="0.25">
      <c r="A335" t="s">
        <v>333</v>
      </c>
      <c r="B335" t="s">
        <v>657</v>
      </c>
    </row>
    <row r="336" spans="1:2" x14ac:dyDescent="0.25">
      <c r="A336" t="s">
        <v>732</v>
      </c>
      <c r="B336" t="s">
        <v>916</v>
      </c>
    </row>
    <row r="337" spans="1:2" x14ac:dyDescent="0.25">
      <c r="A337" t="s">
        <v>234</v>
      </c>
      <c r="B337" t="s">
        <v>558</v>
      </c>
    </row>
    <row r="338" spans="1:2" x14ac:dyDescent="0.25">
      <c r="A338" t="s">
        <v>156</v>
      </c>
      <c r="B338" t="s">
        <v>480</v>
      </c>
    </row>
    <row r="339" spans="1:2" x14ac:dyDescent="0.25">
      <c r="A339" t="s">
        <v>845</v>
      </c>
      <c r="B339" t="s">
        <v>1028</v>
      </c>
    </row>
    <row r="340" spans="1:2" x14ac:dyDescent="0.25">
      <c r="A340" t="s">
        <v>303</v>
      </c>
      <c r="B340" t="s">
        <v>627</v>
      </c>
    </row>
    <row r="341" spans="1:2" x14ac:dyDescent="0.25">
      <c r="A341" t="s">
        <v>134</v>
      </c>
      <c r="B341" t="s">
        <v>458</v>
      </c>
    </row>
    <row r="342" spans="1:2" x14ac:dyDescent="0.25">
      <c r="A342" t="s">
        <v>314</v>
      </c>
      <c r="B342" t="s">
        <v>638</v>
      </c>
    </row>
    <row r="343" spans="1:2" x14ac:dyDescent="0.25">
      <c r="A343" t="s">
        <v>775</v>
      </c>
      <c r="B343" t="s">
        <v>959</v>
      </c>
    </row>
    <row r="344" spans="1:2" x14ac:dyDescent="0.25">
      <c r="A344" t="s">
        <v>877</v>
      </c>
      <c r="B344" t="s">
        <v>1060</v>
      </c>
    </row>
    <row r="345" spans="1:2" x14ac:dyDescent="0.25">
      <c r="A345" t="s">
        <v>77</v>
      </c>
      <c r="B345" t="s">
        <v>401</v>
      </c>
    </row>
    <row r="346" spans="1:2" x14ac:dyDescent="0.25">
      <c r="A346" t="s">
        <v>734</v>
      </c>
      <c r="B346" t="s">
        <v>918</v>
      </c>
    </row>
    <row r="347" spans="1:2" x14ac:dyDescent="0.25">
      <c r="A347" t="s">
        <v>238</v>
      </c>
      <c r="B347" t="s">
        <v>562</v>
      </c>
    </row>
    <row r="348" spans="1:2" x14ac:dyDescent="0.25">
      <c r="A348" t="s">
        <v>286</v>
      </c>
      <c r="B348" t="s">
        <v>610</v>
      </c>
    </row>
    <row r="349" spans="1:2" x14ac:dyDescent="0.25">
      <c r="A349" t="s">
        <v>317</v>
      </c>
      <c r="B349" t="s">
        <v>641</v>
      </c>
    </row>
    <row r="350" spans="1:2" x14ac:dyDescent="0.25">
      <c r="A350" t="s">
        <v>341</v>
      </c>
      <c r="B350" t="s">
        <v>665</v>
      </c>
    </row>
    <row r="351" spans="1:2" x14ac:dyDescent="0.25">
      <c r="A351" t="s">
        <v>861</v>
      </c>
      <c r="B351" t="s">
        <v>1044</v>
      </c>
    </row>
    <row r="352" spans="1:2" x14ac:dyDescent="0.25">
      <c r="A352" t="s">
        <v>183</v>
      </c>
      <c r="B352" t="s">
        <v>507</v>
      </c>
    </row>
    <row r="353" spans="1:2" x14ac:dyDescent="0.25">
      <c r="A353" t="s">
        <v>345</v>
      </c>
      <c r="B353" t="s">
        <v>669</v>
      </c>
    </row>
    <row r="354" spans="1:2" x14ac:dyDescent="0.25">
      <c r="A354" t="s">
        <v>101</v>
      </c>
      <c r="B354" t="s">
        <v>425</v>
      </c>
    </row>
    <row r="355" spans="1:2" x14ac:dyDescent="0.25">
      <c r="A355" t="s">
        <v>347</v>
      </c>
      <c r="B355" t="s">
        <v>671</v>
      </c>
    </row>
    <row r="356" spans="1:2" x14ac:dyDescent="0.25">
      <c r="A356" t="s">
        <v>307</v>
      </c>
      <c r="B356" t="s">
        <v>631</v>
      </c>
    </row>
    <row r="357" spans="1:2" x14ac:dyDescent="0.25">
      <c r="A357" t="s">
        <v>786</v>
      </c>
      <c r="B357" t="s">
        <v>970</v>
      </c>
    </row>
    <row r="358" spans="1:2" x14ac:dyDescent="0.25">
      <c r="A358" t="s">
        <v>321</v>
      </c>
      <c r="B358" t="s">
        <v>645</v>
      </c>
    </row>
    <row r="359" spans="1:2" x14ac:dyDescent="0.25">
      <c r="A359" t="s">
        <v>761</v>
      </c>
      <c r="B359" t="s">
        <v>945</v>
      </c>
    </row>
    <row r="360" spans="1:2" x14ac:dyDescent="0.25">
      <c r="A360" t="s">
        <v>204</v>
      </c>
      <c r="B360" t="s">
        <v>528</v>
      </c>
    </row>
    <row r="361" spans="1:2" x14ac:dyDescent="0.25">
      <c r="A361" t="s">
        <v>795</v>
      </c>
      <c r="B361" t="s">
        <v>979</v>
      </c>
    </row>
    <row r="362" spans="1:2" x14ac:dyDescent="0.25">
      <c r="A362" t="s">
        <v>847</v>
      </c>
      <c r="B362" t="s">
        <v>1030</v>
      </c>
    </row>
    <row r="363" spans="1:2" x14ac:dyDescent="0.25">
      <c r="A363" t="s">
        <v>108</v>
      </c>
      <c r="B363" t="s">
        <v>432</v>
      </c>
    </row>
    <row r="364" spans="1:2" x14ac:dyDescent="0.25">
      <c r="A364" t="s">
        <v>851</v>
      </c>
      <c r="B364" t="s">
        <v>1034</v>
      </c>
    </row>
    <row r="365" spans="1:2" x14ac:dyDescent="0.25">
      <c r="A365" t="s">
        <v>72</v>
      </c>
      <c r="B365" t="s">
        <v>396</v>
      </c>
    </row>
    <row r="366" spans="1:2" x14ac:dyDescent="0.25">
      <c r="A366" t="s">
        <v>222</v>
      </c>
      <c r="B366" t="s">
        <v>546</v>
      </c>
    </row>
    <row r="367" spans="1:2" x14ac:dyDescent="0.25">
      <c r="A367" t="s">
        <v>292</v>
      </c>
      <c r="B367" t="s">
        <v>616</v>
      </c>
    </row>
    <row r="368" spans="1:2" x14ac:dyDescent="0.25">
      <c r="A368" t="s">
        <v>722</v>
      </c>
      <c r="B368" t="s">
        <v>906</v>
      </c>
    </row>
    <row r="369" spans="1:2" x14ac:dyDescent="0.25">
      <c r="A369" t="s">
        <v>330</v>
      </c>
      <c r="B369" t="s">
        <v>654</v>
      </c>
    </row>
    <row r="370" spans="1:2" x14ac:dyDescent="0.25">
      <c r="A370" t="s">
        <v>820</v>
      </c>
      <c r="B370" t="s">
        <v>1004</v>
      </c>
    </row>
    <row r="371" spans="1:2" x14ac:dyDescent="0.25">
      <c r="A371" t="s">
        <v>64</v>
      </c>
      <c r="B371" t="s">
        <v>388</v>
      </c>
    </row>
    <row r="372" spans="1:2" x14ac:dyDescent="0.25">
      <c r="A372" t="s">
        <v>796</v>
      </c>
      <c r="B372" t="s">
        <v>980</v>
      </c>
    </row>
    <row r="373" spans="1:2" x14ac:dyDescent="0.25">
      <c r="A373" t="s">
        <v>143</v>
      </c>
      <c r="B373" t="s">
        <v>467</v>
      </c>
    </row>
    <row r="374" spans="1:2" x14ac:dyDescent="0.25">
      <c r="A374" t="s">
        <v>346</v>
      </c>
      <c r="B374" t="s">
        <v>670</v>
      </c>
    </row>
    <row r="375" spans="1:2" x14ac:dyDescent="0.25">
      <c r="A375" t="s">
        <v>65</v>
      </c>
      <c r="B375" t="s">
        <v>389</v>
      </c>
    </row>
    <row r="376" spans="1:2" x14ac:dyDescent="0.25">
      <c r="A376" t="s">
        <v>235</v>
      </c>
      <c r="B376" t="s">
        <v>559</v>
      </c>
    </row>
    <row r="377" spans="1:2" x14ac:dyDescent="0.25">
      <c r="A377" t="s">
        <v>109</v>
      </c>
      <c r="B377" t="s">
        <v>433</v>
      </c>
    </row>
    <row r="378" spans="1:2" x14ac:dyDescent="0.25">
      <c r="A378" t="s">
        <v>348</v>
      </c>
      <c r="B378" t="s">
        <v>672</v>
      </c>
    </row>
    <row r="379" spans="1:2" x14ac:dyDescent="0.25">
      <c r="A379" t="s">
        <v>769</v>
      </c>
      <c r="B379" t="s">
        <v>953</v>
      </c>
    </row>
    <row r="380" spans="1:2" x14ac:dyDescent="0.25">
      <c r="A380" t="s">
        <v>38</v>
      </c>
      <c r="B380" t="s">
        <v>371</v>
      </c>
    </row>
    <row r="381" spans="1:2" x14ac:dyDescent="0.25">
      <c r="A381" t="s">
        <v>85</v>
      </c>
      <c r="B381" t="s">
        <v>409</v>
      </c>
    </row>
    <row r="382" spans="1:2" x14ac:dyDescent="0.25">
      <c r="A382" t="s">
        <v>888</v>
      </c>
      <c r="B382" t="s">
        <v>1071</v>
      </c>
    </row>
    <row r="383" spans="1:2" x14ac:dyDescent="0.25">
      <c r="A383" t="s">
        <v>184</v>
      </c>
      <c r="B383" t="s">
        <v>508</v>
      </c>
    </row>
    <row r="384" spans="1:2" x14ac:dyDescent="0.25">
      <c r="A384" t="s">
        <v>263</v>
      </c>
      <c r="B384" t="s">
        <v>587</v>
      </c>
    </row>
    <row r="385" spans="1:2" x14ac:dyDescent="0.25">
      <c r="A385" t="s">
        <v>173</v>
      </c>
      <c r="B385" t="s">
        <v>497</v>
      </c>
    </row>
    <row r="386" spans="1:2" x14ac:dyDescent="0.25">
      <c r="A386" t="s">
        <v>766</v>
      </c>
      <c r="B386" t="s">
        <v>950</v>
      </c>
    </row>
    <row r="387" spans="1:2" x14ac:dyDescent="0.25">
      <c r="A387" t="s">
        <v>147</v>
      </c>
      <c r="B387" t="s">
        <v>471</v>
      </c>
    </row>
    <row r="388" spans="1:2" x14ac:dyDescent="0.25">
      <c r="A388" t="s">
        <v>724</v>
      </c>
      <c r="B388" t="s">
        <v>908</v>
      </c>
    </row>
    <row r="389" spans="1:2" x14ac:dyDescent="0.25">
      <c r="A389" t="s">
        <v>284</v>
      </c>
      <c r="B389" t="s">
        <v>608</v>
      </c>
    </row>
    <row r="390" spans="1:2" x14ac:dyDescent="0.25">
      <c r="A390" t="s">
        <v>342</v>
      </c>
      <c r="B390" t="s">
        <v>666</v>
      </c>
    </row>
    <row r="391" spans="1:2" x14ac:dyDescent="0.25">
      <c r="A391" t="s">
        <v>797</v>
      </c>
      <c r="B391" t="s">
        <v>981</v>
      </c>
    </row>
    <row r="392" spans="1:2" x14ac:dyDescent="0.25">
      <c r="A392" t="s">
        <v>780</v>
      </c>
      <c r="B392" t="s">
        <v>964</v>
      </c>
    </row>
    <row r="393" spans="1:2" x14ac:dyDescent="0.25">
      <c r="A393" t="s">
        <v>40</v>
      </c>
      <c r="B393" t="s">
        <v>373</v>
      </c>
    </row>
    <row r="394" spans="1:2" x14ac:dyDescent="0.25">
      <c r="A394" t="s">
        <v>885</v>
      </c>
      <c r="B394" t="s">
        <v>1068</v>
      </c>
    </row>
    <row r="395" spans="1:2" x14ac:dyDescent="0.25">
      <c r="A395" t="s">
        <v>135</v>
      </c>
      <c r="B395" t="s">
        <v>459</v>
      </c>
    </row>
    <row r="396" spans="1:2" x14ac:dyDescent="0.25">
      <c r="A396" t="s">
        <v>210</v>
      </c>
      <c r="B396" t="s">
        <v>534</v>
      </c>
    </row>
    <row r="397" spans="1:2" x14ac:dyDescent="0.25">
      <c r="A397" t="s">
        <v>874</v>
      </c>
      <c r="B397" t="s">
        <v>1057</v>
      </c>
    </row>
    <row r="398" spans="1:2" x14ac:dyDescent="0.25">
      <c r="A398" t="s">
        <v>287</v>
      </c>
      <c r="B398" t="s">
        <v>611</v>
      </c>
    </row>
    <row r="399" spans="1:2" x14ac:dyDescent="0.25">
      <c r="A399" t="s">
        <v>886</v>
      </c>
      <c r="B399" t="s">
        <v>1069</v>
      </c>
    </row>
    <row r="400" spans="1:2" x14ac:dyDescent="0.25">
      <c r="A400" t="s">
        <v>789</v>
      </c>
      <c r="B400" t="s">
        <v>973</v>
      </c>
    </row>
    <row r="401" spans="1:2" x14ac:dyDescent="0.25">
      <c r="A401" t="s">
        <v>833</v>
      </c>
      <c r="B401" t="s">
        <v>1016</v>
      </c>
    </row>
    <row r="402" spans="1:2" x14ac:dyDescent="0.25">
      <c r="A402" t="s">
        <v>335</v>
      </c>
      <c r="B402" t="s">
        <v>659</v>
      </c>
    </row>
    <row r="403" spans="1:2" x14ac:dyDescent="0.25">
      <c r="A403" t="s">
        <v>66</v>
      </c>
      <c r="B403" t="s">
        <v>390</v>
      </c>
    </row>
    <row r="404" spans="1:2" x14ac:dyDescent="0.25">
      <c r="A404" t="s">
        <v>318</v>
      </c>
      <c r="B404" t="s">
        <v>642</v>
      </c>
    </row>
    <row r="405" spans="1:2" x14ac:dyDescent="0.25">
      <c r="A405" t="s">
        <v>250</v>
      </c>
      <c r="B405" t="s">
        <v>574</v>
      </c>
    </row>
    <row r="406" spans="1:2" x14ac:dyDescent="0.25">
      <c r="A406" t="s">
        <v>239</v>
      </c>
      <c r="B406" t="s">
        <v>563</v>
      </c>
    </row>
    <row r="407" spans="1:2" x14ac:dyDescent="0.25">
      <c r="A407" t="s">
        <v>304</v>
      </c>
      <c r="B407" t="s">
        <v>628</v>
      </c>
    </row>
    <row r="408" spans="1:2" x14ac:dyDescent="0.25">
      <c r="A408" t="s">
        <v>805</v>
      </c>
      <c r="B408" t="s">
        <v>989</v>
      </c>
    </row>
    <row r="409" spans="1:2" x14ac:dyDescent="0.25">
      <c r="A409" t="s">
        <v>728</v>
      </c>
      <c r="B409" t="s">
        <v>912</v>
      </c>
    </row>
    <row r="410" spans="1:2" x14ac:dyDescent="0.25">
      <c r="A410" t="s">
        <v>187</v>
      </c>
      <c r="B410" t="s">
        <v>511</v>
      </c>
    </row>
    <row r="411" spans="1:2" x14ac:dyDescent="0.25">
      <c r="A411" t="s">
        <v>42</v>
      </c>
      <c r="B411" t="s">
        <v>374</v>
      </c>
    </row>
    <row r="412" spans="1:2" x14ac:dyDescent="0.25">
      <c r="A412" t="s">
        <v>787</v>
      </c>
      <c r="B412" t="s">
        <v>971</v>
      </c>
    </row>
    <row r="413" spans="1:2" x14ac:dyDescent="0.25">
      <c r="A413" t="s">
        <v>343</v>
      </c>
      <c r="B413" t="s">
        <v>667</v>
      </c>
    </row>
    <row r="414" spans="1:2" x14ac:dyDescent="0.25">
      <c r="A414" t="s">
        <v>78</v>
      </c>
      <c r="B414" t="s">
        <v>402</v>
      </c>
    </row>
    <row r="415" spans="1:2" x14ac:dyDescent="0.25">
      <c r="A415" t="s">
        <v>44</v>
      </c>
      <c r="B415" t="s">
        <v>375</v>
      </c>
    </row>
    <row r="416" spans="1:2" x14ac:dyDescent="0.25">
      <c r="A416" t="s">
        <v>730</v>
      </c>
      <c r="B416" t="s">
        <v>914</v>
      </c>
    </row>
    <row r="417" spans="1:2" x14ac:dyDescent="0.25">
      <c r="A417" t="s">
        <v>46</v>
      </c>
      <c r="B417" t="s">
        <v>376</v>
      </c>
    </row>
    <row r="418" spans="1:2" x14ac:dyDescent="0.25">
      <c r="A418" t="s">
        <v>124</v>
      </c>
      <c r="B418" t="s">
        <v>448</v>
      </c>
    </row>
    <row r="419" spans="1:2" x14ac:dyDescent="0.25">
      <c r="A419" t="s">
        <v>896</v>
      </c>
      <c r="B419" t="s">
        <v>1079</v>
      </c>
    </row>
    <row r="420" spans="1:2" x14ac:dyDescent="0.25">
      <c r="A420" t="s">
        <v>850</v>
      </c>
      <c r="B420" t="s">
        <v>1033</v>
      </c>
    </row>
    <row r="421" spans="1:2" x14ac:dyDescent="0.25">
      <c r="A421" t="s">
        <v>783</v>
      </c>
      <c r="B421" t="s">
        <v>967</v>
      </c>
    </row>
    <row r="422" spans="1:2" x14ac:dyDescent="0.25">
      <c r="A422" t="s">
        <v>293</v>
      </c>
      <c r="B422" t="s">
        <v>617</v>
      </c>
    </row>
    <row r="423" spans="1:2" x14ac:dyDescent="0.25">
      <c r="A423" t="s">
        <v>760</v>
      </c>
      <c r="B423" t="s">
        <v>944</v>
      </c>
    </row>
    <row r="424" spans="1:2" x14ac:dyDescent="0.25">
      <c r="A424" t="s">
        <v>275</v>
      </c>
      <c r="B424" t="s">
        <v>599</v>
      </c>
    </row>
    <row r="425" spans="1:2" x14ac:dyDescent="0.25">
      <c r="A425" t="s">
        <v>178</v>
      </c>
      <c r="B425" t="s">
        <v>502</v>
      </c>
    </row>
    <row r="426" spans="1:2" x14ac:dyDescent="0.25">
      <c r="A426" t="s">
        <v>236</v>
      </c>
      <c r="B426" t="s">
        <v>560</v>
      </c>
    </row>
    <row r="427" spans="1:2" x14ac:dyDescent="0.25">
      <c r="A427" t="s">
        <v>810</v>
      </c>
      <c r="B427" t="s">
        <v>994</v>
      </c>
    </row>
    <row r="428" spans="1:2" x14ac:dyDescent="0.25">
      <c r="A428" t="s">
        <v>890</v>
      </c>
      <c r="B428" t="s">
        <v>1073</v>
      </c>
    </row>
    <row r="429" spans="1:2" x14ac:dyDescent="0.25">
      <c r="A429" t="s">
        <v>267</v>
      </c>
      <c r="B429" t="s">
        <v>591</v>
      </c>
    </row>
    <row r="430" spans="1:2" x14ac:dyDescent="0.25">
      <c r="A430" t="s">
        <v>73</v>
      </c>
      <c r="B430" t="s">
        <v>397</v>
      </c>
    </row>
    <row r="431" spans="1:2" x14ac:dyDescent="0.25">
      <c r="A431" t="s">
        <v>132</v>
      </c>
      <c r="B431" t="s">
        <v>456</v>
      </c>
    </row>
    <row r="432" spans="1:2" x14ac:dyDescent="0.25">
      <c r="A432" t="s">
        <v>227</v>
      </c>
      <c r="B432" t="s">
        <v>551</v>
      </c>
    </row>
    <row r="433" spans="1:2" x14ac:dyDescent="0.25">
      <c r="A433" t="s">
        <v>319</v>
      </c>
      <c r="B433" t="s">
        <v>643</v>
      </c>
    </row>
    <row r="434" spans="1:2" x14ac:dyDescent="0.25">
      <c r="A434" t="s">
        <v>150</v>
      </c>
      <c r="B434" t="s">
        <v>474</v>
      </c>
    </row>
    <row r="435" spans="1:2" x14ac:dyDescent="0.25">
      <c r="A435" t="s">
        <v>190</v>
      </c>
      <c r="B435" t="s">
        <v>514</v>
      </c>
    </row>
    <row r="436" spans="1:2" x14ac:dyDescent="0.25">
      <c r="A436" t="s">
        <v>309</v>
      </c>
      <c r="B436" t="s">
        <v>633</v>
      </c>
    </row>
    <row r="437" spans="1:2" x14ac:dyDescent="0.25">
      <c r="A437" t="s">
        <v>891</v>
      </c>
      <c r="B437" t="s">
        <v>1074</v>
      </c>
    </row>
    <row r="438" spans="1:2" x14ac:dyDescent="0.25">
      <c r="A438" t="s">
        <v>179</v>
      </c>
      <c r="B438" t="s">
        <v>503</v>
      </c>
    </row>
    <row r="439" spans="1:2" x14ac:dyDescent="0.25">
      <c r="A439" t="s">
        <v>310</v>
      </c>
      <c r="B439" t="s">
        <v>634</v>
      </c>
    </row>
    <row r="440" spans="1:2" x14ac:dyDescent="0.25">
      <c r="A440" t="s">
        <v>897</v>
      </c>
      <c r="B440" t="s">
        <v>1080</v>
      </c>
    </row>
    <row r="441" spans="1:2" x14ac:dyDescent="0.25">
      <c r="A441" t="s">
        <v>180</v>
      </c>
      <c r="B441" t="s">
        <v>504</v>
      </c>
    </row>
    <row r="442" spans="1:2" x14ac:dyDescent="0.25">
      <c r="A442" t="s">
        <v>839</v>
      </c>
      <c r="B442" t="s">
        <v>1022</v>
      </c>
    </row>
    <row r="443" spans="1:2" x14ac:dyDescent="0.25">
      <c r="A443" t="s">
        <v>79</v>
      </c>
      <c r="B443" t="s">
        <v>403</v>
      </c>
    </row>
    <row r="444" spans="1:2" x14ac:dyDescent="0.25">
      <c r="A444" t="s">
        <v>48</v>
      </c>
      <c r="B444" t="s">
        <v>377</v>
      </c>
    </row>
    <row r="445" spans="1:2" x14ac:dyDescent="0.25">
      <c r="A445" t="s">
        <v>793</v>
      </c>
      <c r="B445" t="s">
        <v>977</v>
      </c>
    </row>
    <row r="446" spans="1:2" x14ac:dyDescent="0.25">
      <c r="A446" t="s">
        <v>50</v>
      </c>
      <c r="B446" t="s">
        <v>378</v>
      </c>
    </row>
    <row r="447" spans="1:2" x14ac:dyDescent="0.25">
      <c r="A447" t="s">
        <v>781</v>
      </c>
      <c r="B447" t="s">
        <v>965</v>
      </c>
    </row>
    <row r="448" spans="1:2" x14ac:dyDescent="0.25">
      <c r="A448" t="s">
        <v>811</v>
      </c>
      <c r="B448" t="s">
        <v>995</v>
      </c>
    </row>
    <row r="449" spans="1:2" x14ac:dyDescent="0.25">
      <c r="A449" t="s">
        <v>213</v>
      </c>
      <c r="B449" t="s">
        <v>537</v>
      </c>
    </row>
    <row r="450" spans="1:2" x14ac:dyDescent="0.25">
      <c r="A450" t="s">
        <v>144</v>
      </c>
      <c r="B450" t="s">
        <v>468</v>
      </c>
    </row>
    <row r="451" spans="1:2" x14ac:dyDescent="0.25">
      <c r="A451" t="s">
        <v>86</v>
      </c>
      <c r="B451" t="s">
        <v>410</v>
      </c>
    </row>
    <row r="452" spans="1:2" x14ac:dyDescent="0.25">
      <c r="A452" t="s">
        <v>80</v>
      </c>
      <c r="B452" t="s">
        <v>404</v>
      </c>
    </row>
    <row r="453" spans="1:2" x14ac:dyDescent="0.25">
      <c r="A453" t="s">
        <v>194</v>
      </c>
      <c r="B453" t="s">
        <v>518</v>
      </c>
    </row>
    <row r="454" spans="1:2" x14ac:dyDescent="0.25">
      <c r="A454" t="s">
        <v>157</v>
      </c>
      <c r="B454" t="s">
        <v>481</v>
      </c>
    </row>
    <row r="455" spans="1:2" x14ac:dyDescent="0.25">
      <c r="A455" t="s">
        <v>52</v>
      </c>
      <c r="B455" t="s">
        <v>379</v>
      </c>
    </row>
    <row r="456" spans="1:2" x14ac:dyDescent="0.25">
      <c r="A456" t="s">
        <v>221</v>
      </c>
      <c r="B456" t="s">
        <v>545</v>
      </c>
    </row>
    <row r="457" spans="1:2" x14ac:dyDescent="0.25">
      <c r="A457" t="s">
        <v>102</v>
      </c>
      <c r="B457" t="s">
        <v>426</v>
      </c>
    </row>
    <row r="458" spans="1:2" x14ac:dyDescent="0.25">
      <c r="A458" t="s">
        <v>350</v>
      </c>
      <c r="B458" t="s">
        <v>674</v>
      </c>
    </row>
    <row r="459" spans="1:2" x14ac:dyDescent="0.25">
      <c r="A459" t="s">
        <v>174</v>
      </c>
      <c r="B459" t="s">
        <v>498</v>
      </c>
    </row>
    <row r="460" spans="1:2" x14ac:dyDescent="0.25">
      <c r="A460" t="s">
        <v>840</v>
      </c>
      <c r="B460" t="s">
        <v>1023</v>
      </c>
    </row>
    <row r="461" spans="1:2" x14ac:dyDescent="0.25">
      <c r="A461" t="s">
        <v>297</v>
      </c>
      <c r="B461" t="s">
        <v>621</v>
      </c>
    </row>
    <row r="462" spans="1:2" x14ac:dyDescent="0.25">
      <c r="A462" t="s">
        <v>151</v>
      </c>
      <c r="B462" t="s">
        <v>475</v>
      </c>
    </row>
    <row r="463" spans="1:2" x14ac:dyDescent="0.25">
      <c r="A463" t="s">
        <v>95</v>
      </c>
      <c r="B463" t="s">
        <v>419</v>
      </c>
    </row>
    <row r="464" spans="1:2" x14ac:dyDescent="0.25">
      <c r="A464" t="s">
        <v>826</v>
      </c>
      <c r="B464" t="s">
        <v>1010</v>
      </c>
    </row>
    <row r="465" spans="1:2" x14ac:dyDescent="0.25">
      <c r="A465" t="s">
        <v>170</v>
      </c>
      <c r="B465" t="s">
        <v>494</v>
      </c>
    </row>
    <row r="466" spans="1:2" x14ac:dyDescent="0.25">
      <c r="A466" t="s">
        <v>81</v>
      </c>
      <c r="B466" t="s">
        <v>405</v>
      </c>
    </row>
    <row r="467" spans="1:2" x14ac:dyDescent="0.25">
      <c r="A467" t="s">
        <v>848</v>
      </c>
      <c r="B467" t="s">
        <v>1031</v>
      </c>
    </row>
    <row r="468" spans="1:2" x14ac:dyDescent="0.25">
      <c r="A468" t="s">
        <v>91</v>
      </c>
      <c r="B468" t="s">
        <v>415</v>
      </c>
    </row>
    <row r="469" spans="1:2" x14ac:dyDescent="0.25">
      <c r="A469" t="s">
        <v>160</v>
      </c>
      <c r="B469" t="s">
        <v>484</v>
      </c>
    </row>
    <row r="470" spans="1:2" x14ac:dyDescent="0.25">
      <c r="A470" t="s">
        <v>758</v>
      </c>
      <c r="B470" t="s">
        <v>942</v>
      </c>
    </row>
    <row r="471" spans="1:2" x14ac:dyDescent="0.25">
      <c r="A471" t="s">
        <v>245</v>
      </c>
      <c r="B471" t="s">
        <v>569</v>
      </c>
    </row>
    <row r="472" spans="1:2" x14ac:dyDescent="0.25">
      <c r="A472" t="s">
        <v>790</v>
      </c>
      <c r="B472" t="s">
        <v>974</v>
      </c>
    </row>
    <row r="473" spans="1:2" x14ac:dyDescent="0.25">
      <c r="A473" t="s">
        <v>152</v>
      </c>
      <c r="B473" t="s">
        <v>476</v>
      </c>
    </row>
    <row r="474" spans="1:2" x14ac:dyDescent="0.25">
      <c r="A474" t="s">
        <v>828</v>
      </c>
      <c r="B474" t="s">
        <v>1012</v>
      </c>
    </row>
    <row r="475" spans="1:2" x14ac:dyDescent="0.25">
      <c r="A475" t="s">
        <v>859</v>
      </c>
      <c r="B475" t="s">
        <v>1042</v>
      </c>
    </row>
    <row r="476" spans="1:2" x14ac:dyDescent="0.25">
      <c r="A476" t="s">
        <v>771</v>
      </c>
      <c r="B476" t="s">
        <v>955</v>
      </c>
    </row>
    <row r="477" spans="1:2" x14ac:dyDescent="0.25">
      <c r="A477" t="s">
        <v>268</v>
      </c>
      <c r="B477" t="s">
        <v>592</v>
      </c>
    </row>
    <row r="478" spans="1:2" x14ac:dyDescent="0.25">
      <c r="A478" t="s">
        <v>331</v>
      </c>
      <c r="B478" t="s">
        <v>655</v>
      </c>
    </row>
    <row r="479" spans="1:2" x14ac:dyDescent="0.25">
      <c r="A479" t="s">
        <v>838</v>
      </c>
      <c r="B479" t="s">
        <v>1021</v>
      </c>
    </row>
    <row r="480" spans="1:2" x14ac:dyDescent="0.25">
      <c r="A480" t="s">
        <v>856</v>
      </c>
      <c r="B480" t="s">
        <v>1039</v>
      </c>
    </row>
    <row r="481" spans="1:2" x14ac:dyDescent="0.25">
      <c r="A481" t="s">
        <v>831</v>
      </c>
      <c r="B481" t="s">
        <v>503</v>
      </c>
    </row>
    <row r="482" spans="1:2" x14ac:dyDescent="0.25">
      <c r="A482" t="s">
        <v>784</v>
      </c>
      <c r="B482" t="s">
        <v>968</v>
      </c>
    </row>
    <row r="483" spans="1:2" x14ac:dyDescent="0.25">
      <c r="A483" t="s">
        <v>723</v>
      </c>
      <c r="B483" t="s">
        <v>907</v>
      </c>
    </row>
    <row r="484" spans="1:2" x14ac:dyDescent="0.25">
      <c r="A484" t="s">
        <v>718</v>
      </c>
      <c r="B484" t="s">
        <v>902</v>
      </c>
    </row>
    <row r="485" spans="1:2" x14ac:dyDescent="0.25">
      <c r="A485" t="s">
        <v>67</v>
      </c>
      <c r="B485" t="s">
        <v>391</v>
      </c>
    </row>
    <row r="486" spans="1:2" x14ac:dyDescent="0.25">
      <c r="A486" t="s">
        <v>68</v>
      </c>
      <c r="B486" t="s">
        <v>392</v>
      </c>
    </row>
    <row r="487" spans="1:2" x14ac:dyDescent="0.25">
      <c r="A487" t="s">
        <v>332</v>
      </c>
      <c r="B487" t="s">
        <v>656</v>
      </c>
    </row>
    <row r="488" spans="1:2" x14ac:dyDescent="0.25">
      <c r="A488" t="s">
        <v>205</v>
      </c>
      <c r="B488" t="s">
        <v>529</v>
      </c>
    </row>
    <row r="489" spans="1:2" x14ac:dyDescent="0.25">
      <c r="A489" t="s">
        <v>145</v>
      </c>
      <c r="B489" t="s">
        <v>469</v>
      </c>
    </row>
    <row r="490" spans="1:2" x14ac:dyDescent="0.25">
      <c r="A490" t="s">
        <v>812</v>
      </c>
      <c r="B490" t="s">
        <v>996</v>
      </c>
    </row>
    <row r="491" spans="1:2" x14ac:dyDescent="0.25">
      <c r="A491" t="s">
        <v>214</v>
      </c>
      <c r="B491" t="s">
        <v>538</v>
      </c>
    </row>
    <row r="492" spans="1:2" x14ac:dyDescent="0.25">
      <c r="A492" t="s">
        <v>54</v>
      </c>
      <c r="B492" t="s">
        <v>380</v>
      </c>
    </row>
    <row r="493" spans="1:2" x14ac:dyDescent="0.25">
      <c r="A493" t="s">
        <v>776</v>
      </c>
      <c r="B493" t="s">
        <v>960</v>
      </c>
    </row>
    <row r="494" spans="1:2" x14ac:dyDescent="0.25">
      <c r="A494" t="s">
        <v>56</v>
      </c>
      <c r="B494" t="s">
        <v>381</v>
      </c>
    </row>
    <row r="495" spans="1:2" x14ac:dyDescent="0.25">
      <c r="A495" t="s">
        <v>825</v>
      </c>
      <c r="B495" t="s">
        <v>1009</v>
      </c>
    </row>
    <row r="496" spans="1:2" x14ac:dyDescent="0.25">
      <c r="A496" t="s">
        <v>276</v>
      </c>
      <c r="B496" t="s">
        <v>600</v>
      </c>
    </row>
    <row r="497" spans="1:2" x14ac:dyDescent="0.25">
      <c r="A497" t="s">
        <v>288</v>
      </c>
      <c r="B497" t="s">
        <v>612</v>
      </c>
    </row>
    <row r="498" spans="1:2" x14ac:dyDescent="0.25">
      <c r="A498" t="s">
        <v>280</v>
      </c>
      <c r="B498" t="s">
        <v>604</v>
      </c>
    </row>
    <row r="499" spans="1:2" x14ac:dyDescent="0.25">
      <c r="A499" t="s">
        <v>191</v>
      </c>
      <c r="B499" t="s">
        <v>515</v>
      </c>
    </row>
    <row r="500" spans="1:2" x14ac:dyDescent="0.25">
      <c r="A500" t="s">
        <v>747</v>
      </c>
      <c r="B500" t="s">
        <v>931</v>
      </c>
    </row>
    <row r="501" spans="1:2" x14ac:dyDescent="0.25">
      <c r="A501" t="s">
        <v>96</v>
      </c>
      <c r="B501" t="s">
        <v>420</v>
      </c>
    </row>
    <row r="502" spans="1:2" x14ac:dyDescent="0.25">
      <c r="A502" t="s">
        <v>756</v>
      </c>
      <c r="B502" t="s">
        <v>940</v>
      </c>
    </row>
    <row r="503" spans="1:2" x14ac:dyDescent="0.25">
      <c r="A503" t="s">
        <v>731</v>
      </c>
      <c r="B503" t="s">
        <v>915</v>
      </c>
    </row>
    <row r="504" spans="1:2" x14ac:dyDescent="0.25">
      <c r="A504" t="s">
        <v>887</v>
      </c>
      <c r="B504" t="s">
        <v>1070</v>
      </c>
    </row>
  </sheetData>
  <sortState xmlns:xlrd2="http://schemas.microsoft.com/office/spreadsheetml/2017/richdata2" ref="A5:B504">
    <sortCondition ref="A5:A504"/>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9B85E-95A8-4421-800A-B7EC08B77720}">
  <dimension ref="A1:D21"/>
  <sheetViews>
    <sheetView topLeftCell="A13" zoomScale="120" zoomScaleNormal="120" workbookViewId="0">
      <selection activeCell="D22" sqref="D22"/>
    </sheetView>
  </sheetViews>
  <sheetFormatPr defaultRowHeight="15" x14ac:dyDescent="0.25"/>
  <cols>
    <col min="1" max="1" width="16" customWidth="1"/>
    <col min="2" max="2" width="44.42578125" bestFit="1" customWidth="1"/>
    <col min="3" max="3" width="12.7109375" customWidth="1"/>
    <col min="4" max="4" width="56.85546875" customWidth="1"/>
  </cols>
  <sheetData>
    <row r="1" spans="1:4" ht="28.5" x14ac:dyDescent="0.4">
      <c r="A1" s="1" t="s">
        <v>0</v>
      </c>
    </row>
    <row r="2" spans="1:4" ht="15.75" x14ac:dyDescent="0.25">
      <c r="A2" s="5" t="s">
        <v>1082</v>
      </c>
    </row>
    <row r="4" spans="1:4" ht="15.75" x14ac:dyDescent="0.25">
      <c r="A4" s="5" t="s">
        <v>1083</v>
      </c>
    </row>
    <row r="5" spans="1:4" x14ac:dyDescent="0.25">
      <c r="A5" s="9" t="s">
        <v>1084</v>
      </c>
      <c r="B5" s="9" t="s">
        <v>1085</v>
      </c>
      <c r="C5" s="9" t="s">
        <v>1086</v>
      </c>
      <c r="D5" s="9" t="s">
        <v>1087</v>
      </c>
    </row>
    <row r="6" spans="1:4" x14ac:dyDescent="0.25">
      <c r="A6" s="10" t="s">
        <v>9</v>
      </c>
      <c r="B6" s="10" t="s">
        <v>1088</v>
      </c>
      <c r="C6" s="11" t="s">
        <v>1089</v>
      </c>
      <c r="D6" s="12" t="s">
        <v>1090</v>
      </c>
    </row>
    <row r="7" spans="1:4" x14ac:dyDescent="0.25">
      <c r="A7" s="10" t="s">
        <v>677</v>
      </c>
      <c r="B7" s="10" t="s">
        <v>1091</v>
      </c>
      <c r="C7" s="11" t="s">
        <v>1092</v>
      </c>
      <c r="D7" s="12" t="s">
        <v>1097</v>
      </c>
    </row>
    <row r="8" spans="1:4" x14ac:dyDescent="0.25">
      <c r="A8" s="10" t="s">
        <v>12</v>
      </c>
      <c r="B8" s="10" t="s">
        <v>1093</v>
      </c>
      <c r="C8" s="11" t="s">
        <v>1094</v>
      </c>
      <c r="D8" s="12" t="s">
        <v>1095</v>
      </c>
    </row>
    <row r="9" spans="1:4" x14ac:dyDescent="0.25">
      <c r="A9" s="10" t="s">
        <v>678</v>
      </c>
      <c r="B9" s="10" t="s">
        <v>1096</v>
      </c>
      <c r="C9" s="11" t="s">
        <v>1094</v>
      </c>
      <c r="D9" s="12" t="s">
        <v>1098</v>
      </c>
    </row>
    <row r="10" spans="1:4" x14ac:dyDescent="0.25">
      <c r="A10" s="10" t="s">
        <v>679</v>
      </c>
      <c r="B10" s="10" t="s">
        <v>1099</v>
      </c>
      <c r="C10" s="11" t="s">
        <v>1089</v>
      </c>
      <c r="D10" s="12" t="s">
        <v>1090</v>
      </c>
    </row>
    <row r="11" spans="1:4" x14ac:dyDescent="0.25">
      <c r="A11" s="10" t="s">
        <v>14</v>
      </c>
      <c r="B11" s="10" t="s">
        <v>1100</v>
      </c>
      <c r="C11" s="11" t="s">
        <v>1089</v>
      </c>
      <c r="D11" s="12" t="s">
        <v>1090</v>
      </c>
    </row>
    <row r="12" spans="1:4" x14ac:dyDescent="0.25">
      <c r="A12" s="10" t="s">
        <v>15</v>
      </c>
      <c r="B12" s="10" t="s">
        <v>1101</v>
      </c>
      <c r="C12" s="11" t="s">
        <v>1089</v>
      </c>
      <c r="D12" s="12" t="s">
        <v>1090</v>
      </c>
    </row>
    <row r="14" spans="1:4" x14ac:dyDescent="0.25">
      <c r="A14" t="s">
        <v>1102</v>
      </c>
    </row>
    <row r="15" spans="1:4" x14ac:dyDescent="0.25">
      <c r="A15" s="9" t="s">
        <v>1084</v>
      </c>
      <c r="B15" s="9" t="s">
        <v>1085</v>
      </c>
      <c r="C15" s="9" t="s">
        <v>1086</v>
      </c>
      <c r="D15" s="9" t="s">
        <v>1087</v>
      </c>
    </row>
    <row r="16" spans="1:4" x14ac:dyDescent="0.25">
      <c r="A16" s="10" t="s">
        <v>10</v>
      </c>
      <c r="B16" s="10" t="s">
        <v>1103</v>
      </c>
      <c r="C16" s="11" t="s">
        <v>1094</v>
      </c>
      <c r="D16" s="12" t="s">
        <v>1104</v>
      </c>
    </row>
    <row r="17" spans="1:4" x14ac:dyDescent="0.25">
      <c r="A17" s="10" t="s">
        <v>13</v>
      </c>
      <c r="B17" s="10" t="s">
        <v>1106</v>
      </c>
      <c r="C17" s="11" t="s">
        <v>1094</v>
      </c>
      <c r="D17" s="12" t="s">
        <v>1107</v>
      </c>
    </row>
    <row r="18" spans="1:4" x14ac:dyDescent="0.25">
      <c r="A18" s="10" t="s">
        <v>1105</v>
      </c>
      <c r="B18" s="10" t="s">
        <v>1108</v>
      </c>
      <c r="C18" s="11" t="s">
        <v>1094</v>
      </c>
      <c r="D18" s="12" t="s">
        <v>1109</v>
      </c>
    </row>
    <row r="19" spans="1:4" ht="60" x14ac:dyDescent="0.25">
      <c r="A19" s="10" t="s">
        <v>353</v>
      </c>
      <c r="B19" s="10" t="s">
        <v>1115</v>
      </c>
      <c r="C19" s="11" t="s">
        <v>1092</v>
      </c>
      <c r="D19" s="12" t="s">
        <v>1110</v>
      </c>
    </row>
    <row r="20" spans="1:4" ht="60" x14ac:dyDescent="0.25">
      <c r="A20" s="10" t="s">
        <v>354</v>
      </c>
      <c r="B20" s="10" t="s">
        <v>1113</v>
      </c>
      <c r="C20" s="11" t="s">
        <v>1092</v>
      </c>
      <c r="D20" s="12" t="s">
        <v>1111</v>
      </c>
    </row>
    <row r="21" spans="1:4" ht="60" x14ac:dyDescent="0.25">
      <c r="A21" s="10" t="s">
        <v>355</v>
      </c>
      <c r="B21" s="10" t="s">
        <v>1114</v>
      </c>
      <c r="C21" s="11" t="s">
        <v>1092</v>
      </c>
      <c r="D21" s="12" t="s">
        <v>1119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Dashboard</vt:lpstr>
      <vt:lpstr>Patient Log</vt:lpstr>
      <vt:lpstr>Dept Lookup</vt:lpstr>
      <vt:lpstr>Physician Lookup</vt:lpstr>
      <vt:lpstr>Patient Lookup</vt:lpstr>
      <vt:lpstr>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Case Problem 2</dc:title>
  <dc:creator>Your Name</dc:creator>
  <cp:lastModifiedBy>Your Name</cp:lastModifiedBy>
  <dcterms:created xsi:type="dcterms:W3CDTF">2018-10-24T00:48:53Z</dcterms:created>
  <dcterms:modified xsi:type="dcterms:W3CDTF">2018-12-05T07:39:01Z</dcterms:modified>
</cp:coreProperties>
</file>