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BB01F04-B618-4AAC-98C2-FD36138EDC53}" xr6:coauthVersionLast="36" xr6:coauthVersionMax="36" xr10:uidLastSave="{00000000-0000-0000-0000-000000000000}"/>
  <bookViews>
    <workbookView xWindow="0" yWindow="0" windowWidth="14380" windowHeight="3780" activeTab="3" xr2:uid="{B26BEBA7-2F58-43D4-BDC8-3BBFB4126BB4}"/>
  </bookViews>
  <sheets>
    <sheet name="Sheet1" sheetId="1" r:id="rId1"/>
    <sheet name="classification report" sheetId="2" r:id="rId2"/>
    <sheet name="Sheet3" sheetId="3" r:id="rId3"/>
    <sheet name="Decision Trees" sheetId="4" r:id="rId4"/>
  </sheets>
  <definedNames>
    <definedName name="FN">'classification report'!$E$16</definedName>
    <definedName name="FP">'classification report'!$E$15</definedName>
    <definedName name="TP">'classification report'!$E$14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4" l="1"/>
  <c r="J26" i="4"/>
  <c r="J32" i="4"/>
  <c r="J29" i="4"/>
  <c r="J23" i="4"/>
  <c r="J21" i="4"/>
  <c r="J20" i="4"/>
  <c r="J16" i="4"/>
  <c r="J14" i="4"/>
  <c r="J13" i="4"/>
  <c r="J12" i="4"/>
  <c r="E26" i="4"/>
  <c r="E25" i="4"/>
  <c r="E24" i="4"/>
  <c r="E23" i="4"/>
  <c r="E17" i="4"/>
  <c r="E16" i="4"/>
  <c r="E15" i="4"/>
  <c r="E9" i="4"/>
  <c r="E8" i="4"/>
  <c r="E10" i="4" s="1"/>
  <c r="E5" i="4"/>
  <c r="E4" i="4"/>
  <c r="E3" i="4"/>
  <c r="J17" i="2"/>
  <c r="I17" i="2"/>
  <c r="H17" i="2"/>
  <c r="G17" i="2"/>
  <c r="I16" i="2"/>
  <c r="I15" i="2"/>
  <c r="I14" i="2"/>
  <c r="H16" i="2"/>
  <c r="G16" i="2"/>
  <c r="B16" i="2"/>
  <c r="B9" i="2"/>
  <c r="B15" i="2"/>
  <c r="B14" i="2"/>
  <c r="B8" i="2"/>
  <c r="B7" i="2"/>
  <c r="G9" i="4"/>
  <c r="G8" i="4"/>
  <c r="J15" i="4" l="1"/>
  <c r="J17" i="4" s="1"/>
  <c r="E18" i="4"/>
  <c r="E19" i="4"/>
  <c r="E20" i="4" s="1"/>
  <c r="I4" i="3"/>
  <c r="D5" i="2"/>
  <c r="B6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2" i="1" s="1"/>
  <c r="B2" i="1"/>
  <c r="C2" i="1" s="1"/>
  <c r="E28" i="4" l="1"/>
</calcChain>
</file>

<file path=xl/sharedStrings.xml><?xml version="1.0" encoding="utf-8"?>
<sst xmlns="http://schemas.openxmlformats.org/spreadsheetml/2006/main" count="152" uniqueCount="65">
  <si>
    <t>-(Beta0+Beta1x)</t>
  </si>
  <si>
    <t>deno</t>
  </si>
  <si>
    <t>prob</t>
  </si>
  <si>
    <t>Class</t>
  </si>
  <si>
    <t>Predicted</t>
  </si>
  <si>
    <t>Actual</t>
  </si>
  <si>
    <t>Accuracy</t>
  </si>
  <si>
    <t>Precision</t>
  </si>
  <si>
    <t>Match</t>
  </si>
  <si>
    <t>Airplane</t>
  </si>
  <si>
    <t>Car</t>
  </si>
  <si>
    <t>Boat</t>
  </si>
  <si>
    <t>Yes</t>
  </si>
  <si>
    <t>No</t>
  </si>
  <si>
    <t>No - FP</t>
  </si>
  <si>
    <t>-ve</t>
  </si>
  <si>
    <t>+ve</t>
  </si>
  <si>
    <t>true neg</t>
  </si>
  <si>
    <t>true pos</t>
  </si>
  <si>
    <t>False +</t>
  </si>
  <si>
    <t>False -ve</t>
  </si>
  <si>
    <t>TN</t>
  </si>
  <si>
    <t>TP</t>
  </si>
  <si>
    <t>FN</t>
  </si>
  <si>
    <t>FP</t>
  </si>
  <si>
    <t>Class 0</t>
  </si>
  <si>
    <t>0 becoming 1 is FP</t>
  </si>
  <si>
    <t>1 becoming 0 is FN</t>
  </si>
  <si>
    <t>Recall</t>
  </si>
  <si>
    <t>Class 1</t>
  </si>
  <si>
    <t>F1 Score</t>
  </si>
  <si>
    <t>Macro Avg</t>
  </si>
  <si>
    <t>Wt Avg</t>
  </si>
  <si>
    <t>Weather</t>
  </si>
  <si>
    <t>Play Tennis</t>
  </si>
  <si>
    <t>Sunny</t>
  </si>
  <si>
    <t>Overcast</t>
  </si>
  <si>
    <t>Rainy</t>
  </si>
  <si>
    <t>Inf Gain = Entropy(Tgt) - Entropy(Predictor)</t>
  </si>
  <si>
    <t>yes</t>
  </si>
  <si>
    <t>no</t>
  </si>
  <si>
    <t>Count of Tgt</t>
  </si>
  <si>
    <t>Total</t>
  </si>
  <si>
    <t>Entopy of Play(tgt)</t>
  </si>
  <si>
    <t>Entropy-Yes</t>
  </si>
  <si>
    <t>Total Entropy</t>
  </si>
  <si>
    <t>Entropy-No</t>
  </si>
  <si>
    <t>Entropy of Weather (pred)</t>
  </si>
  <si>
    <t>Entropy of Play when Weather is Sunny</t>
  </si>
  <si>
    <t>=-(2/5)*Log(2/5, 2)</t>
  </si>
  <si>
    <t>=-(3/5)*Log(3/5, 2)</t>
  </si>
  <si>
    <t>Entropy of Play when Weather is Overcast</t>
  </si>
  <si>
    <t>Entropy of Play when Weather is Rainy</t>
  </si>
  <si>
    <t>Entropy - Tgt</t>
  </si>
  <si>
    <t>Entropy - Sunny</t>
  </si>
  <si>
    <t>Entropy - Ocast</t>
  </si>
  <si>
    <t>Entropy - Rainy</t>
  </si>
  <si>
    <t>Entropy</t>
  </si>
  <si>
    <t>Observations</t>
  </si>
  <si>
    <t>Conditional Entropy -  E(Play|Weather = {Sunny, Rainy})</t>
  </si>
  <si>
    <t>E(Play | W = Sunny)</t>
  </si>
  <si>
    <t>E(Play | W = Ocast)</t>
  </si>
  <si>
    <t>E(Play | W = Rainy)</t>
  </si>
  <si>
    <t>Inf Gain  = Entropy(Tgt) - Centropy of Pred(s)</t>
  </si>
  <si>
    <t>Inf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</si>
</sst>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quotePrefix="1" applyFont="1"/>
    <xf numFmtId="2" fontId="0" fillId="0" borderId="0" xfId="1" applyNumberFormat="1" applyFont="1"/>
    <xf numFmtId="0" fontId="0" fillId="0" borderId="0" xfId="0" applyFill="1" applyBorder="1" applyAlignment="1">
      <alignment horizontal="center"/>
    </xf>
    <xf numFmtId="172" fontId="0" fillId="0" borderId="0" xfId="0" applyNumberFormat="1"/>
    <xf numFmtId="0" fontId="0" fillId="5" borderId="0" xfId="0" applyFill="1" applyAlignment="1">
      <alignment horizontal="center"/>
    </xf>
    <xf numFmtId="172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172" fontId="5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72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Sheet1!$C$2:$C$22</c:f>
              <c:numCache>
                <c:formatCode>General</c:formatCode>
                <c:ptCount val="21"/>
                <c:pt idx="0">
                  <c:v>3.7200759760208356E-44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C-4344-A66D-65D07150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67184"/>
        <c:axId val="838983168"/>
      </c:scatterChart>
      <c:valAx>
        <c:axId val="838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83168"/>
        <c:crosses val="autoZero"/>
        <c:crossBetween val="midCat"/>
      </c:valAx>
      <c:valAx>
        <c:axId val="838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566616</xdr:colOff>
      <xdr:row>0</xdr:row>
      <xdr:rowOff>151422</xdr:rowOff>
    </xdr:from>
    <xdr:to>
      <xdr:col>13</xdr:col>
      <xdr:colOff>160843</xdr:colOff>
      <xdr:row>4</xdr:row>
      <xdr:rowOff>6111</xdr:rowOff>
    </xdr:to>
    <xdr:pic>
      <xdr:nvPicPr>
        <xdr:cNvPr id="3" name="Picture 2" descr="Sigmoid Activation Function: An Introduction | Built In">
          <a:extLst>
            <a:ext uri="{FF2B5EF4-FFF2-40B4-BE49-F238E27FC236}">
              <a16:creationId xmlns:a16="http://schemas.microsoft.com/office/drawing/2014/main" id="{64A6C974-ADEA-4FA5-B9E6-69BECCEF8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385" y="151422"/>
          <a:ext cx="1425958" cy="597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151423</xdr:colOff>
      <xdr:row>0</xdr:row>
      <xdr:rowOff>14654</xdr:rowOff>
    </xdr:from>
    <xdr:to>
      <xdr:col>11</xdr:col>
      <xdr:colOff>175846</xdr:colOff>
      <xdr:row>14</xdr:row>
      <xdr:rowOff>58615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7A335-4301-4C18-A814-77FA0961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338338</xdr:colOff>
      <xdr:row>4</xdr:row>
      <xdr:rowOff>74450</xdr:rowOff>
    </xdr:from>
    <xdr:to>
      <xdr:col>12</xdr:col>
      <xdr:colOff>422530</xdr:colOff>
      <xdr:row>12</xdr:row>
      <xdr:rowOff>162036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7DAB86-0F0C-4B6F-A64C-C850AEE6C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9407" y="810174"/>
          <a:ext cx="3127812" cy="1559034"/>
        </a:xfrm>
        <a:prstGeom prst="rect">
          <a:avLst/>
        </a:prstGeom>
      </xdr:spPr>
    </xdr:pic>
    <xdr:clientData/>
  </xdr:twoCellAnchor>
  <xdr:twoCellAnchor editAs="oneCell">
    <xdr:from>
      <xdr:col>5</xdr:col>
      <xdr:colOff>267136</xdr:colOff>
      <xdr:row>0</xdr:row>
      <xdr:rowOff>56931</xdr:rowOff>
    </xdr:from>
    <xdr:to>
      <xdr:col>8</xdr:col>
      <xdr:colOff>103145</xdr:colOff>
      <xdr:row>5</xdr:row>
      <xdr:rowOff>109483</xdr:rowOff>
    </xdr:to>
    <xdr:pic>
      <xdr:nvPicPr>
        <xdr:cNvPr id="4" name="Picture 3" descr="Measuring Performance: The Confusion Matrix – Glass Box">
          <a:extLst>
            <a:ext uri="{FF2B5EF4-FFF2-40B4-BE49-F238E27FC236}">
              <a16:creationId xmlns:a16="http://schemas.microsoft.com/office/drawing/2014/main" id="{FD853657-0CC3-49F4-85DE-5EB5B61CF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0757" y="56931"/>
          <a:ext cx="1727871" cy="972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258380</xdr:colOff>
      <xdr:row>7</xdr:row>
      <xdr:rowOff>135758</xdr:rowOff>
    </xdr:from>
    <xdr:to>
      <xdr:col>10</xdr:col>
      <xdr:colOff>389760</xdr:colOff>
      <xdr:row>9</xdr:row>
      <xdr:rowOff>126999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0FE68EA-B404-4A2B-BD6D-BC7C012F8EC6}"/>
            </a:ext>
          </a:extLst>
        </xdr:cNvPr>
        <xdr:cNvSpPr/>
      </xdr:nvSpPr>
      <xdr:spPr>
        <a:xfrm>
          <a:off x="5193863" y="1423275"/>
          <a:ext cx="1348828" cy="3591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545041</xdr:colOff>
      <xdr:row>6</xdr:row>
      <xdr:rowOff>134938</xdr:rowOff>
    </xdr:from>
    <xdr:to>
      <xdr:col>10</xdr:col>
      <xdr:colOff>244742</xdr:colOff>
      <xdr:row>15</xdr:row>
      <xdr:rowOff>25641</xdr:rowOff>
    </xdr:to>
    <xdr:pic>
      <xdr:nvPicPr>
        <xdr:cNvPr id="2" name="Picture 1" descr="Measuring Performance: The Confusion Matrix – Glass Box">
          <a:extLst>
            <a:ext uri="{FF2B5EF4-FFF2-40B4-BE49-F238E27FC236}">
              <a16:creationId xmlns:a16="http://schemas.microsoft.com/office/drawing/2014/main" id="{C5D82DC9-4789-404A-86C3-44FE9FA69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979" y="1230313"/>
          <a:ext cx="2755638" cy="153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35033</xdr:colOff>
      <xdr:row>0</xdr:row>
      <xdr:rowOff>0</xdr:rowOff>
    </xdr:from>
    <xdr:to>
      <xdr:col>10</xdr:col>
      <xdr:colOff>482328</xdr:colOff>
      <xdr:row>4</xdr:row>
      <xdr:rowOff>100723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89B287-E32E-474C-BE75-8CF27F66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9585" y="0"/>
          <a:ext cx="3171226" cy="836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C2-5499-49E9-9E4F-904D424BDFD2}">
  <dimension ref="A1:D22"/>
  <sheetViews>
    <sheetView zoomScale="130" zoomScaleNormal="130" workbookViewId="0"/>
  </sheetViews>
  <sheetFormatPr defaultRowHeight="14.5" x14ac:dyDescent="0.35"/>
  <cols>
    <col min="1" max="1" width="14.1796875" bestFit="1" customWidth="1"/>
    <col min="2" max="2" width="0" hidden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-100</v>
      </c>
      <c r="B2">
        <f>1+EXP(-A2)</f>
        <v>2.6881171418161356E+43</v>
      </c>
      <c r="C2">
        <f>1/B2</f>
        <v>3.7200759760208356E-44</v>
      </c>
      <c r="D2">
        <f>IF(C2&lt;0.5, 0, 1)</f>
        <v>0</v>
      </c>
    </row>
    <row r="3" spans="1:4" x14ac:dyDescent="0.35">
      <c r="A3">
        <v>-9</v>
      </c>
      <c r="B3">
        <f t="shared" ref="B3:B22" si="0">1+EXP(-A3)</f>
        <v>8104.0839275753842</v>
      </c>
      <c r="C3">
        <f t="shared" ref="C3:C22" si="1">1/B3</f>
        <v>1.2339457598623172E-4</v>
      </c>
      <c r="D3">
        <f t="shared" ref="D3:D22" si="2">IF(C3&lt;0.5, 0, 1)</f>
        <v>0</v>
      </c>
    </row>
    <row r="4" spans="1:4" x14ac:dyDescent="0.35">
      <c r="A4">
        <v>-8</v>
      </c>
      <c r="B4">
        <f t="shared" si="0"/>
        <v>2981.9579870417283</v>
      </c>
      <c r="C4">
        <f t="shared" si="1"/>
        <v>3.3535013046647811E-4</v>
      </c>
      <c r="D4">
        <f t="shared" si="2"/>
        <v>0</v>
      </c>
    </row>
    <row r="5" spans="1:4" x14ac:dyDescent="0.35">
      <c r="A5">
        <v>-7</v>
      </c>
      <c r="B5">
        <f t="shared" si="0"/>
        <v>1097.6331584284585</v>
      </c>
      <c r="C5">
        <f t="shared" si="1"/>
        <v>9.1105119440064539E-4</v>
      </c>
      <c r="D5">
        <f t="shared" si="2"/>
        <v>0</v>
      </c>
    </row>
    <row r="6" spans="1:4" x14ac:dyDescent="0.35">
      <c r="A6">
        <v>-6</v>
      </c>
      <c r="B6">
        <f t="shared" si="0"/>
        <v>404.42879349273511</v>
      </c>
      <c r="C6">
        <f t="shared" si="1"/>
        <v>2.4726231566347743E-3</v>
      </c>
      <c r="D6">
        <f t="shared" si="2"/>
        <v>0</v>
      </c>
    </row>
    <row r="7" spans="1:4" x14ac:dyDescent="0.35">
      <c r="A7">
        <v>-5</v>
      </c>
      <c r="B7">
        <f t="shared" si="0"/>
        <v>149.4131591025766</v>
      </c>
      <c r="C7">
        <f t="shared" si="1"/>
        <v>6.6928509242848554E-3</v>
      </c>
      <c r="D7">
        <f t="shared" si="2"/>
        <v>0</v>
      </c>
    </row>
    <row r="8" spans="1:4" x14ac:dyDescent="0.35">
      <c r="A8">
        <v>-4</v>
      </c>
      <c r="B8">
        <f t="shared" si="0"/>
        <v>55.598150033144236</v>
      </c>
      <c r="C8">
        <f t="shared" si="1"/>
        <v>1.7986209962091559E-2</v>
      </c>
      <c r="D8">
        <f t="shared" si="2"/>
        <v>0</v>
      </c>
    </row>
    <row r="9" spans="1:4" x14ac:dyDescent="0.35">
      <c r="A9">
        <v>-3</v>
      </c>
      <c r="B9">
        <f t="shared" si="0"/>
        <v>21.085536923187668</v>
      </c>
      <c r="C9">
        <f t="shared" si="1"/>
        <v>4.7425873177566781E-2</v>
      </c>
      <c r="D9">
        <f t="shared" si="2"/>
        <v>0</v>
      </c>
    </row>
    <row r="10" spans="1:4" x14ac:dyDescent="0.35">
      <c r="A10">
        <v>-2</v>
      </c>
      <c r="B10">
        <f t="shared" si="0"/>
        <v>8.3890560989306504</v>
      </c>
      <c r="C10">
        <f t="shared" si="1"/>
        <v>0.11920292202211755</v>
      </c>
      <c r="D10">
        <f t="shared" si="2"/>
        <v>0</v>
      </c>
    </row>
    <row r="11" spans="1:4" x14ac:dyDescent="0.35">
      <c r="A11">
        <v>-1</v>
      </c>
      <c r="B11">
        <f t="shared" si="0"/>
        <v>3.7182818284590451</v>
      </c>
      <c r="C11">
        <f t="shared" si="1"/>
        <v>0.2689414213699951</v>
      </c>
      <c r="D11">
        <f t="shared" si="2"/>
        <v>0</v>
      </c>
    </row>
    <row r="12" spans="1:4" x14ac:dyDescent="0.35">
      <c r="A12">
        <v>0</v>
      </c>
      <c r="B12">
        <f t="shared" si="0"/>
        <v>2</v>
      </c>
      <c r="C12">
        <f t="shared" si="1"/>
        <v>0.5</v>
      </c>
      <c r="D12">
        <f t="shared" si="2"/>
        <v>1</v>
      </c>
    </row>
    <row r="13" spans="1:4" x14ac:dyDescent="0.35">
      <c r="A13">
        <v>1</v>
      </c>
      <c r="B13">
        <f t="shared" si="0"/>
        <v>1.3678794411714423</v>
      </c>
      <c r="C13">
        <f t="shared" si="1"/>
        <v>0.7310585786300049</v>
      </c>
      <c r="D13">
        <f t="shared" si="2"/>
        <v>1</v>
      </c>
    </row>
    <row r="14" spans="1:4" x14ac:dyDescent="0.35">
      <c r="A14">
        <v>2</v>
      </c>
      <c r="B14">
        <f t="shared" si="0"/>
        <v>1.1353352832366128</v>
      </c>
      <c r="C14">
        <f t="shared" si="1"/>
        <v>0.88079707797788231</v>
      </c>
      <c r="D14">
        <f t="shared" si="2"/>
        <v>1</v>
      </c>
    </row>
    <row r="15" spans="1:4" x14ac:dyDescent="0.35">
      <c r="A15">
        <v>3</v>
      </c>
      <c r="B15">
        <f t="shared" si="0"/>
        <v>1.0497870683678638</v>
      </c>
      <c r="C15">
        <f t="shared" si="1"/>
        <v>0.95257412682243336</v>
      </c>
      <c r="D15">
        <f t="shared" si="2"/>
        <v>1</v>
      </c>
    </row>
    <row r="16" spans="1:4" x14ac:dyDescent="0.35">
      <c r="A16">
        <v>4</v>
      </c>
      <c r="B16">
        <f t="shared" si="0"/>
        <v>1.0183156388887342</v>
      </c>
      <c r="C16">
        <f t="shared" si="1"/>
        <v>0.98201379003790845</v>
      </c>
      <c r="D16">
        <f t="shared" si="2"/>
        <v>1</v>
      </c>
    </row>
    <row r="17" spans="1:4" x14ac:dyDescent="0.35">
      <c r="A17">
        <v>5</v>
      </c>
      <c r="B17">
        <f t="shared" si="0"/>
        <v>1.0067379469990854</v>
      </c>
      <c r="C17">
        <f t="shared" si="1"/>
        <v>0.99330714907571527</v>
      </c>
      <c r="D17">
        <f t="shared" si="2"/>
        <v>1</v>
      </c>
    </row>
    <row r="18" spans="1:4" x14ac:dyDescent="0.35">
      <c r="A18">
        <v>6</v>
      </c>
      <c r="B18">
        <f t="shared" si="0"/>
        <v>1.0024787521766663</v>
      </c>
      <c r="C18">
        <f t="shared" si="1"/>
        <v>0.99752737684336534</v>
      </c>
      <c r="D18">
        <f t="shared" si="2"/>
        <v>1</v>
      </c>
    </row>
    <row r="19" spans="1:4" x14ac:dyDescent="0.35">
      <c r="A19">
        <v>7</v>
      </c>
      <c r="B19">
        <f t="shared" si="0"/>
        <v>1.0009118819655545</v>
      </c>
      <c r="C19">
        <f t="shared" si="1"/>
        <v>0.9990889488055994</v>
      </c>
      <c r="D19">
        <f t="shared" si="2"/>
        <v>1</v>
      </c>
    </row>
    <row r="20" spans="1:4" x14ac:dyDescent="0.35">
      <c r="A20">
        <v>8</v>
      </c>
      <c r="B20">
        <f t="shared" si="0"/>
        <v>1.0003354626279024</v>
      </c>
      <c r="C20">
        <f t="shared" si="1"/>
        <v>0.99966464986953363</v>
      </c>
      <c r="D20">
        <f t="shared" si="2"/>
        <v>1</v>
      </c>
    </row>
    <row r="21" spans="1:4" x14ac:dyDescent="0.35">
      <c r="A21">
        <v>9</v>
      </c>
      <c r="B21">
        <f t="shared" si="0"/>
        <v>1.0001234098040868</v>
      </c>
      <c r="C21">
        <f t="shared" si="1"/>
        <v>0.99987660542401369</v>
      </c>
      <c r="D21">
        <f t="shared" si="2"/>
        <v>1</v>
      </c>
    </row>
    <row r="22" spans="1:4" x14ac:dyDescent="0.35">
      <c r="A22">
        <v>10000</v>
      </c>
      <c r="B22">
        <f t="shared" si="0"/>
        <v>1</v>
      </c>
      <c r="C22">
        <f t="shared" si="1"/>
        <v>1</v>
      </c>
      <c r="D22">
        <f t="shared" si="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6245-C00B-4D99-B84C-EB930D27B25A}">
  <dimension ref="A1:J17"/>
  <sheetViews>
    <sheetView topLeftCell="A7" zoomScale="145" zoomScaleNormal="145" workbookViewId="0">
      <selection activeCell="G9" sqref="G9"/>
    </sheetView>
  </sheetViews>
  <sheetFormatPr defaultRowHeight="14.5" x14ac:dyDescent="0.35"/>
  <cols>
    <col min="6" max="6" width="9.6328125" bestFit="1" customWidth="1"/>
  </cols>
  <sheetData>
    <row r="1" spans="1:10" x14ac:dyDescent="0.35">
      <c r="B1" s="4"/>
      <c r="C1" s="12" t="s">
        <v>5</v>
      </c>
      <c r="D1" s="12"/>
    </row>
    <row r="2" spans="1:10" x14ac:dyDescent="0.35">
      <c r="B2" s="6"/>
      <c r="C2" s="6">
        <v>0</v>
      </c>
      <c r="D2" s="6">
        <v>1</v>
      </c>
    </row>
    <row r="3" spans="1:10" x14ac:dyDescent="0.35">
      <c r="A3" s="13" t="s">
        <v>4</v>
      </c>
      <c r="B3" s="6">
        <v>0</v>
      </c>
      <c r="C3" s="7">
        <v>69</v>
      </c>
      <c r="D3" s="8">
        <v>13</v>
      </c>
    </row>
    <row r="4" spans="1:10" x14ac:dyDescent="0.35">
      <c r="A4" s="13"/>
      <c r="B4" s="6">
        <v>1</v>
      </c>
      <c r="C4" s="8">
        <v>7</v>
      </c>
      <c r="D4" s="7">
        <v>18</v>
      </c>
    </row>
    <row r="5" spans="1:10" x14ac:dyDescent="0.35">
      <c r="D5">
        <f>SUM(C3:D4)</f>
        <v>107</v>
      </c>
    </row>
    <row r="6" spans="1:10" x14ac:dyDescent="0.35">
      <c r="A6" t="s">
        <v>6</v>
      </c>
      <c r="B6" s="9">
        <f>(C3+D4)/D5</f>
        <v>0.81308411214953269</v>
      </c>
    </row>
    <row r="7" spans="1:10" x14ac:dyDescent="0.35">
      <c r="A7" t="s">
        <v>7</v>
      </c>
      <c r="B7" s="9">
        <f>E8/(SUM(E8:E9))</f>
        <v>0.90789473684210531</v>
      </c>
      <c r="D7" s="14" t="s">
        <v>25</v>
      </c>
      <c r="E7" s="14"/>
    </row>
    <row r="8" spans="1:10" x14ac:dyDescent="0.35">
      <c r="A8" t="s">
        <v>28</v>
      </c>
      <c r="B8" s="17">
        <f>E8/(SUM(E8,E10))</f>
        <v>0.84146341463414631</v>
      </c>
      <c r="D8" s="3" t="s">
        <v>22</v>
      </c>
      <c r="E8" s="3">
        <v>69</v>
      </c>
    </row>
    <row r="9" spans="1:10" x14ac:dyDescent="0.35">
      <c r="A9" t="s">
        <v>30</v>
      </c>
      <c r="B9" s="9">
        <f>(2*B7*B8)/SUM(B7:B8)</f>
        <v>0.87341772151898744</v>
      </c>
      <c r="D9" s="3" t="s">
        <v>24</v>
      </c>
      <c r="E9" s="3">
        <v>7</v>
      </c>
    </row>
    <row r="10" spans="1:10" x14ac:dyDescent="0.35">
      <c r="D10" s="3" t="s">
        <v>23</v>
      </c>
      <c r="E10" s="3">
        <v>13</v>
      </c>
      <c r="G10" s="15" t="s">
        <v>26</v>
      </c>
    </row>
    <row r="11" spans="1:10" x14ac:dyDescent="0.35">
      <c r="D11" s="3" t="s">
        <v>21</v>
      </c>
      <c r="E11" s="3">
        <v>18</v>
      </c>
      <c r="G11" s="15" t="s">
        <v>27</v>
      </c>
    </row>
    <row r="13" spans="1:10" x14ac:dyDescent="0.35">
      <c r="A13" s="14" t="s">
        <v>29</v>
      </c>
      <c r="B13" s="14"/>
      <c r="D13" s="14" t="s">
        <v>29</v>
      </c>
      <c r="E13" s="14"/>
    </row>
    <row r="14" spans="1:10" x14ac:dyDescent="0.35">
      <c r="A14" t="s">
        <v>7</v>
      </c>
      <c r="B14" s="19">
        <f>E14/(SUM(E14:E15))</f>
        <v>0.58064516129032262</v>
      </c>
      <c r="D14" s="3" t="s">
        <v>22</v>
      </c>
      <c r="E14" s="18">
        <v>18</v>
      </c>
      <c r="F14">
        <v>0</v>
      </c>
      <c r="G14">
        <v>0.91</v>
      </c>
      <c r="H14">
        <v>0.84</v>
      </c>
      <c r="I14" s="9">
        <f>B9</f>
        <v>0.87341772151898744</v>
      </c>
      <c r="J14" s="15">
        <v>82</v>
      </c>
    </row>
    <row r="15" spans="1:10" x14ac:dyDescent="0.35">
      <c r="A15" t="s">
        <v>28</v>
      </c>
      <c r="B15">
        <f>TP/(TP+FN)</f>
        <v>0.72</v>
      </c>
      <c r="D15" s="3" t="s">
        <v>24</v>
      </c>
      <c r="E15" s="18">
        <v>13</v>
      </c>
      <c r="F15">
        <v>1</v>
      </c>
      <c r="G15">
        <v>0.57999999999999996</v>
      </c>
      <c r="H15">
        <v>0.72</v>
      </c>
      <c r="I15" s="9">
        <f>B16</f>
        <v>0.64285714285714279</v>
      </c>
      <c r="J15" s="15">
        <v>25</v>
      </c>
    </row>
    <row r="16" spans="1:10" x14ac:dyDescent="0.35">
      <c r="A16" t="s">
        <v>30</v>
      </c>
      <c r="B16" s="9">
        <f>(2*B14*B15)/SUM(B14:B15)</f>
        <v>0.64285714285714279</v>
      </c>
      <c r="D16" s="3" t="s">
        <v>23</v>
      </c>
      <c r="E16" s="18">
        <v>7</v>
      </c>
      <c r="F16" t="s">
        <v>31</v>
      </c>
      <c r="G16">
        <f>AVERAGE(G14:G15)</f>
        <v>0.745</v>
      </c>
      <c r="H16">
        <f>AVERAGE(H14:H15)</f>
        <v>0.78</v>
      </c>
      <c r="I16" s="9">
        <f>AVERAGE(I14:I15)</f>
        <v>0.75813743218806517</v>
      </c>
    </row>
    <row r="17" spans="4:10" x14ac:dyDescent="0.35">
      <c r="D17" s="3" t="s">
        <v>21</v>
      </c>
      <c r="E17" s="18">
        <v>69</v>
      </c>
      <c r="F17" t="s">
        <v>32</v>
      </c>
      <c r="G17" s="9">
        <f>(G14*J14+G15*J15)/SUM(J14:J15)</f>
        <v>0.83289719626168224</v>
      </c>
      <c r="H17" s="9">
        <f>(H14*J14+H15*J15)/SUM(J14:J15)</f>
        <v>0.81196261682242987</v>
      </c>
      <c r="I17" s="9">
        <f>(I14*J14+I15*J15)/107</f>
        <v>0.81954842743911716</v>
      </c>
      <c r="J17">
        <f>SUM(J14:J15)</f>
        <v>107</v>
      </c>
    </row>
  </sheetData>
  <mergeCells count="5">
    <mergeCell ref="C1:D1"/>
    <mergeCell ref="A3:A4"/>
    <mergeCell ref="D7:E7"/>
    <mergeCell ref="D13:E13"/>
    <mergeCell ref="A13:B13"/>
  </mergeCells>
  <pageMargins left="0.7" right="0.7" top="0.75" bottom="0.75" header="0.3" footer="0.3"/>
  <ignoredErrors>
    <ignoredError sqref="B7 B1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16D0-42D8-4521-8E75-75E88BF50061}">
  <dimension ref="A1:I16"/>
  <sheetViews>
    <sheetView topLeftCell="A7" zoomScale="160" zoomScaleNormal="160" workbookViewId="0">
      <selection activeCell="E15" sqref="E15"/>
    </sheetView>
  </sheetViews>
  <sheetFormatPr defaultRowHeight="14.5" x14ac:dyDescent="0.35"/>
  <sheetData>
    <row r="1" spans="1:9" x14ac:dyDescent="0.35">
      <c r="A1" t="s">
        <v>5</v>
      </c>
      <c r="B1" t="s">
        <v>4</v>
      </c>
      <c r="C1" t="s">
        <v>8</v>
      </c>
      <c r="F1" t="s">
        <v>9</v>
      </c>
      <c r="G1" t="s">
        <v>10</v>
      </c>
      <c r="H1" t="s">
        <v>11</v>
      </c>
    </row>
    <row r="2" spans="1:9" x14ac:dyDescent="0.35">
      <c r="A2" s="10" t="s">
        <v>9</v>
      </c>
      <c r="B2" s="10" t="s">
        <v>9</v>
      </c>
      <c r="C2" t="s">
        <v>12</v>
      </c>
      <c r="D2" s="14" t="s">
        <v>5</v>
      </c>
      <c r="E2" t="s">
        <v>9</v>
      </c>
      <c r="F2" s="7">
        <v>2</v>
      </c>
      <c r="G2" s="2">
        <v>0</v>
      </c>
      <c r="H2" s="2">
        <v>1</v>
      </c>
    </row>
    <row r="3" spans="1:9" x14ac:dyDescent="0.35">
      <c r="A3" t="s">
        <v>10</v>
      </c>
      <c r="B3" t="s">
        <v>11</v>
      </c>
      <c r="C3" t="s">
        <v>13</v>
      </c>
      <c r="D3" s="14"/>
      <c r="E3" t="s">
        <v>10</v>
      </c>
      <c r="F3" s="2">
        <v>1</v>
      </c>
      <c r="G3" s="11">
        <v>3</v>
      </c>
      <c r="H3" s="2">
        <v>2</v>
      </c>
    </row>
    <row r="4" spans="1:9" x14ac:dyDescent="0.35">
      <c r="A4" t="s">
        <v>10</v>
      </c>
      <c r="B4" t="s">
        <v>10</v>
      </c>
      <c r="C4" t="s">
        <v>12</v>
      </c>
      <c r="D4" s="14"/>
      <c r="E4" t="s">
        <v>11</v>
      </c>
      <c r="F4" s="2">
        <v>0</v>
      </c>
      <c r="G4" s="2">
        <v>0</v>
      </c>
      <c r="H4" s="11">
        <v>1</v>
      </c>
      <c r="I4">
        <f>SUM(F2:H4)</f>
        <v>10</v>
      </c>
    </row>
    <row r="5" spans="1:9" x14ac:dyDescent="0.35">
      <c r="A5" t="s">
        <v>10</v>
      </c>
      <c r="B5" t="s">
        <v>10</v>
      </c>
      <c r="C5" t="s">
        <v>12</v>
      </c>
    </row>
    <row r="6" spans="1:9" x14ac:dyDescent="0.35">
      <c r="A6" t="s">
        <v>10</v>
      </c>
      <c r="B6" t="s">
        <v>11</v>
      </c>
      <c r="C6" t="s">
        <v>13</v>
      </c>
    </row>
    <row r="7" spans="1:9" x14ac:dyDescent="0.35">
      <c r="A7" s="10" t="s">
        <v>9</v>
      </c>
      <c r="B7" s="10" t="s">
        <v>11</v>
      </c>
      <c r="C7" t="s">
        <v>14</v>
      </c>
    </row>
    <row r="8" spans="1:9" x14ac:dyDescent="0.35">
      <c r="A8" t="s">
        <v>11</v>
      </c>
      <c r="B8" t="s">
        <v>11</v>
      </c>
      <c r="C8" t="s">
        <v>12</v>
      </c>
    </row>
    <row r="9" spans="1:9" x14ac:dyDescent="0.35">
      <c r="A9" t="s">
        <v>10</v>
      </c>
      <c r="B9" t="s">
        <v>9</v>
      </c>
      <c r="C9" t="s">
        <v>13</v>
      </c>
    </row>
    <row r="10" spans="1:9" x14ac:dyDescent="0.35">
      <c r="A10" s="10" t="s">
        <v>9</v>
      </c>
      <c r="B10" s="10" t="s">
        <v>9</v>
      </c>
      <c r="C10" t="s">
        <v>12</v>
      </c>
    </row>
    <row r="11" spans="1:9" x14ac:dyDescent="0.35">
      <c r="A11" t="s">
        <v>10</v>
      </c>
      <c r="B11" t="s">
        <v>10</v>
      </c>
      <c r="C11" t="s">
        <v>12</v>
      </c>
    </row>
    <row r="13" spans="1:9" x14ac:dyDescent="0.35">
      <c r="D13" s="14"/>
      <c r="E13" s="14"/>
    </row>
    <row r="14" spans="1:9" x14ac:dyDescent="0.35">
      <c r="D14" s="1" t="s">
        <v>15</v>
      </c>
      <c r="E14" s="1" t="s">
        <v>16</v>
      </c>
    </row>
    <row r="15" spans="1:9" x14ac:dyDescent="0.35">
      <c r="C15" s="15" t="s">
        <v>15</v>
      </c>
      <c r="D15" s="1" t="s">
        <v>17</v>
      </c>
      <c r="E15" s="16" t="s">
        <v>19</v>
      </c>
    </row>
    <row r="16" spans="1:9" x14ac:dyDescent="0.35">
      <c r="C16" t="s">
        <v>16</v>
      </c>
      <c r="D16" t="s">
        <v>20</v>
      </c>
      <c r="E16" t="s">
        <v>18</v>
      </c>
    </row>
  </sheetData>
  <mergeCells count="2">
    <mergeCell ref="D2:D4"/>
    <mergeCell ref="D13:E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E572-767F-476F-98F5-813B9CCB837F}">
  <dimension ref="A1:L32"/>
  <sheetViews>
    <sheetView tabSelected="1" topLeftCell="C22" zoomScale="145" zoomScaleNormal="145" workbookViewId="0">
      <selection activeCell="J32" sqref="J32"/>
    </sheetView>
  </sheetViews>
  <sheetFormatPr defaultRowHeight="14.5" x14ac:dyDescent="0.35"/>
  <cols>
    <col min="2" max="2" width="10.08984375" bestFit="1" customWidth="1"/>
    <col min="4" max="4" width="14.54296875" customWidth="1"/>
    <col min="5" max="5" width="12.7265625" customWidth="1"/>
    <col min="9" max="9" width="18.36328125" customWidth="1"/>
    <col min="10" max="10" width="11.90625" customWidth="1"/>
    <col min="11" max="11" width="11.453125" customWidth="1"/>
    <col min="12" max="12" width="9.90625" customWidth="1"/>
  </cols>
  <sheetData>
    <row r="1" spans="1:11" x14ac:dyDescent="0.35">
      <c r="A1" t="s">
        <v>33</v>
      </c>
      <c r="B1" t="s">
        <v>34</v>
      </c>
      <c r="D1" t="s">
        <v>38</v>
      </c>
    </row>
    <row r="2" spans="1:11" x14ac:dyDescent="0.35">
      <c r="A2" t="s">
        <v>35</v>
      </c>
      <c r="B2" t="s">
        <v>13</v>
      </c>
      <c r="D2" s="20" t="s">
        <v>41</v>
      </c>
      <c r="E2" s="20"/>
    </row>
    <row r="3" spans="1:11" x14ac:dyDescent="0.35">
      <c r="A3" t="s">
        <v>35</v>
      </c>
      <c r="B3" t="s">
        <v>13</v>
      </c>
      <c r="D3" s="3" t="s">
        <v>39</v>
      </c>
      <c r="E3" s="3">
        <f>COUNTIF($B$1:$B$15,D3)</f>
        <v>9</v>
      </c>
    </row>
    <row r="4" spans="1:11" x14ac:dyDescent="0.35">
      <c r="A4" t="s">
        <v>36</v>
      </c>
      <c r="B4" t="s">
        <v>12</v>
      </c>
      <c r="D4" s="3" t="s">
        <v>40</v>
      </c>
      <c r="E4" s="3">
        <f>COUNTIF($B$1:$B$15,D4)</f>
        <v>5</v>
      </c>
    </row>
    <row r="5" spans="1:11" x14ac:dyDescent="0.35">
      <c r="A5" t="s">
        <v>37</v>
      </c>
      <c r="B5" t="s">
        <v>12</v>
      </c>
      <c r="D5" s="3" t="s">
        <v>42</v>
      </c>
      <c r="E5" s="3">
        <f>SUM(E3:E4)</f>
        <v>14</v>
      </c>
    </row>
    <row r="6" spans="1:11" x14ac:dyDescent="0.35">
      <c r="A6" t="s">
        <v>37</v>
      </c>
      <c r="B6" t="s">
        <v>12</v>
      </c>
    </row>
    <row r="7" spans="1:11" x14ac:dyDescent="0.35">
      <c r="A7" t="s">
        <v>37</v>
      </c>
      <c r="B7" t="s">
        <v>13</v>
      </c>
      <c r="D7" s="20" t="s">
        <v>43</v>
      </c>
      <c r="E7" s="20"/>
    </row>
    <row r="8" spans="1:11" x14ac:dyDescent="0.35">
      <c r="A8" t="s">
        <v>36</v>
      </c>
      <c r="B8" t="s">
        <v>12</v>
      </c>
      <c r="D8" s="18" t="s">
        <v>44</v>
      </c>
      <c r="E8" s="21">
        <f>-(9/14)*LOG(9/14,2)</f>
        <v>0.40977637753840185</v>
      </c>
      <c r="G8" s="22" t="str">
        <f ca="1">_xlfn.FORMULATEXT(E8)</f>
        <v>=-(9/14)*LOG(9/14,2)</v>
      </c>
    </row>
    <row r="9" spans="1:11" x14ac:dyDescent="0.35">
      <c r="A9" t="s">
        <v>35</v>
      </c>
      <c r="B9" t="s">
        <v>13</v>
      </c>
      <c r="D9" s="18" t="s">
        <v>46</v>
      </c>
      <c r="E9" s="21">
        <f>-(5/14)*LOG(5/14, 2)</f>
        <v>0.53050958113222912</v>
      </c>
      <c r="G9" s="22" t="str">
        <f ca="1">_xlfn.FORMULATEXT(E9)</f>
        <v>=-(5/14)*LOG(5/14, 2)</v>
      </c>
    </row>
    <row r="10" spans="1:11" x14ac:dyDescent="0.35">
      <c r="A10" t="s">
        <v>35</v>
      </c>
      <c r="B10" t="s">
        <v>12</v>
      </c>
      <c r="D10" s="23" t="s">
        <v>45</v>
      </c>
      <c r="E10" s="24">
        <f>SUM(E8:E9)</f>
        <v>0.94028595867063092</v>
      </c>
    </row>
    <row r="11" spans="1:11" x14ac:dyDescent="0.35">
      <c r="A11" t="s">
        <v>37</v>
      </c>
      <c r="B11" t="s">
        <v>12</v>
      </c>
      <c r="I11" s="20" t="s">
        <v>52</v>
      </c>
      <c r="J11" s="20"/>
      <c r="K11" s="20"/>
    </row>
    <row r="12" spans="1:11" x14ac:dyDescent="0.35">
      <c r="A12" t="s">
        <v>35</v>
      </c>
      <c r="B12" t="s">
        <v>12</v>
      </c>
      <c r="D12" s="20" t="s">
        <v>47</v>
      </c>
      <c r="E12" s="20"/>
      <c r="I12" s="3" t="s">
        <v>37</v>
      </c>
      <c r="J12" s="3">
        <f>COUNTIF($A$1:$A$15,I12)</f>
        <v>5</v>
      </c>
    </row>
    <row r="13" spans="1:11" x14ac:dyDescent="0.35">
      <c r="A13" t="s">
        <v>36</v>
      </c>
      <c r="B13" t="s">
        <v>12</v>
      </c>
      <c r="I13" s="3" t="s">
        <v>12</v>
      </c>
      <c r="J13" s="3">
        <f>COUNTIFS($A$1:$A$15,$I$12,$B$1:$B$15,I13)</f>
        <v>3</v>
      </c>
    </row>
    <row r="14" spans="1:11" x14ac:dyDescent="0.35">
      <c r="A14" t="s">
        <v>36</v>
      </c>
      <c r="B14" t="s">
        <v>12</v>
      </c>
      <c r="D14" s="20" t="s">
        <v>48</v>
      </c>
      <c r="E14" s="20"/>
      <c r="F14" s="20"/>
      <c r="I14" s="3" t="s">
        <v>13</v>
      </c>
      <c r="J14" s="3">
        <f>COUNTIFS($A$1:$A$15,$I$12,$B$1:$B$15,I14)</f>
        <v>2</v>
      </c>
    </row>
    <row r="15" spans="1:11" x14ac:dyDescent="0.35">
      <c r="A15" t="s">
        <v>37</v>
      </c>
      <c r="B15" t="s">
        <v>13</v>
      </c>
      <c r="D15" s="3" t="s">
        <v>35</v>
      </c>
      <c r="E15" s="3">
        <f>COUNTIF($A$1:$A$15,D15)</f>
        <v>5</v>
      </c>
      <c r="I15" s="18" t="s">
        <v>44</v>
      </c>
      <c r="J15" s="21">
        <f>-(J13/J12)*LOG(J13/J12,2)</f>
        <v>0.44217935649972373</v>
      </c>
    </row>
    <row r="16" spans="1:11" x14ac:dyDescent="0.35">
      <c r="D16" s="3" t="s">
        <v>12</v>
      </c>
      <c r="E16" s="3">
        <f>COUNTIFS($A$1:$A$15,$D$15,$B$1:$B$15,D16)</f>
        <v>2</v>
      </c>
      <c r="I16" s="18" t="s">
        <v>46</v>
      </c>
      <c r="J16" s="21">
        <f>-(J14/J12)*LOG(2/5,2)</f>
        <v>0.52877123795494485</v>
      </c>
    </row>
    <row r="17" spans="4:12" x14ac:dyDescent="0.35">
      <c r="D17" s="3" t="s">
        <v>13</v>
      </c>
      <c r="E17" s="3">
        <f>COUNTIFS($A$1:$A$15,$D$15,$B$1:$B$15,D17)</f>
        <v>3</v>
      </c>
      <c r="I17" s="25" t="s">
        <v>45</v>
      </c>
      <c r="J17" s="26">
        <f>SUM(J15:J16)</f>
        <v>0.97095059445466858</v>
      </c>
    </row>
    <row r="18" spans="4:12" x14ac:dyDescent="0.35">
      <c r="D18" s="18" t="s">
        <v>44</v>
      </c>
      <c r="E18" s="21">
        <f>-(E16/$E$15)*LOG(E16/$E$15,2)</f>
        <v>0.52877123795494485</v>
      </c>
      <c r="G18" s="1" t="s">
        <v>49</v>
      </c>
    </row>
    <row r="19" spans="4:12" x14ac:dyDescent="0.35">
      <c r="D19" s="18" t="s">
        <v>46</v>
      </c>
      <c r="E19" s="21">
        <f>-(E17/$E$15)*LOG(E17/$E$15,2)</f>
        <v>0.44217935649972373</v>
      </c>
      <c r="G19" s="1" t="s">
        <v>50</v>
      </c>
      <c r="J19" t="s">
        <v>57</v>
      </c>
      <c r="K19" t="s">
        <v>58</v>
      </c>
    </row>
    <row r="20" spans="4:12" x14ac:dyDescent="0.35">
      <c r="D20" s="25" t="s">
        <v>45</v>
      </c>
      <c r="E20" s="26">
        <f>SUM(E18:E19)</f>
        <v>0.97095059445466858</v>
      </c>
      <c r="I20" t="s">
        <v>53</v>
      </c>
      <c r="J20" s="19">
        <f>E10</f>
        <v>0.94028595867063092</v>
      </c>
      <c r="K20">
        <v>14</v>
      </c>
    </row>
    <row r="21" spans="4:12" x14ac:dyDescent="0.35">
      <c r="I21" t="s">
        <v>54</v>
      </c>
      <c r="J21" s="19">
        <f>E20</f>
        <v>0.97095059445466858</v>
      </c>
      <c r="K21">
        <v>5</v>
      </c>
    </row>
    <row r="22" spans="4:12" x14ac:dyDescent="0.35">
      <c r="D22" s="20" t="s">
        <v>51</v>
      </c>
      <c r="E22" s="20"/>
      <c r="F22" s="20"/>
      <c r="I22" t="s">
        <v>55</v>
      </c>
      <c r="J22">
        <v>0</v>
      </c>
      <c r="K22">
        <v>4</v>
      </c>
    </row>
    <row r="23" spans="4:12" x14ac:dyDescent="0.35">
      <c r="D23" s="3" t="s">
        <v>36</v>
      </c>
      <c r="E23" s="3">
        <f>COUNTIF($A$1:$A$15,D23)</f>
        <v>4</v>
      </c>
      <c r="I23" t="s">
        <v>56</v>
      </c>
      <c r="J23" s="19">
        <f>J17</f>
        <v>0.97095059445466858</v>
      </c>
      <c r="K23">
        <v>5</v>
      </c>
    </row>
    <row r="24" spans="4:12" x14ac:dyDescent="0.35">
      <c r="D24" s="3" t="s">
        <v>12</v>
      </c>
      <c r="E24" s="3">
        <f>COUNTIFS($A$1:$A$15,$D$23,$B$1:$B$15,D24)</f>
        <v>4</v>
      </c>
    </row>
    <row r="25" spans="4:12" x14ac:dyDescent="0.35">
      <c r="D25" s="3" t="s">
        <v>13</v>
      </c>
      <c r="E25" s="3">
        <f>COUNTIFS($A$1:$A$15,$D$23,$B$1:$B$15,D25)</f>
        <v>0</v>
      </c>
      <c r="I25" s="14" t="s">
        <v>59</v>
      </c>
      <c r="J25" s="14"/>
      <c r="K25" s="14"/>
      <c r="L25" s="14"/>
    </row>
    <row r="26" spans="4:12" x14ac:dyDescent="0.35">
      <c r="D26" s="18" t="s">
        <v>44</v>
      </c>
      <c r="E26" s="21">
        <f>-(E24/E23)*LOG(E24/E23,2)</f>
        <v>0</v>
      </c>
      <c r="I26" s="5" t="s">
        <v>60</v>
      </c>
      <c r="J26">
        <f>J21*(K21/K20)</f>
        <v>0.34676806944809591</v>
      </c>
    </row>
    <row r="27" spans="4:12" x14ac:dyDescent="0.35">
      <c r="D27" s="18" t="s">
        <v>46</v>
      </c>
      <c r="E27" s="21">
        <v>0</v>
      </c>
      <c r="I27" s="5" t="s">
        <v>61</v>
      </c>
      <c r="J27">
        <v>0</v>
      </c>
    </row>
    <row r="28" spans="4:12" x14ac:dyDescent="0.35">
      <c r="D28" s="25" t="s">
        <v>45</v>
      </c>
      <c r="E28" s="26">
        <f>SUM(E26:E27)</f>
        <v>0</v>
      </c>
      <c r="I28" s="5" t="s">
        <v>62</v>
      </c>
      <c r="J28">
        <f>J23*(5/14)</f>
        <v>0.34676806944809591</v>
      </c>
    </row>
    <row r="29" spans="4:12" x14ac:dyDescent="0.35">
      <c r="I29" s="5" t="s">
        <v>45</v>
      </c>
      <c r="J29">
        <f>SUM(J26:J28)</f>
        <v>0.69353613889619181</v>
      </c>
    </row>
    <row r="31" spans="4:12" x14ac:dyDescent="0.35">
      <c r="I31" s="14" t="s">
        <v>63</v>
      </c>
      <c r="J31" s="14"/>
      <c r="K31" s="14"/>
    </row>
    <row r="32" spans="4:12" x14ac:dyDescent="0.35">
      <c r="I32" s="27" t="s">
        <v>64</v>
      </c>
      <c r="J32" s="28">
        <f>J20-J29</f>
        <v>0.24674981977443911</v>
      </c>
    </row>
  </sheetData>
  <mergeCells count="8">
    <mergeCell ref="D22:F22"/>
    <mergeCell ref="I11:K11"/>
    <mergeCell ref="I25:L25"/>
    <mergeCell ref="I31:K31"/>
    <mergeCell ref="D2:E2"/>
    <mergeCell ref="D7:E7"/>
    <mergeCell ref="D12:E12"/>
    <mergeCell ref="D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classification report</vt:lpstr>
      <vt:lpstr>Sheet3</vt:lpstr>
      <vt:lpstr>Decision Trees</vt:lpstr>
      <vt:lpstr>FN</vt:lpstr>
      <vt:lpstr>FP</vt:lpstr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2025-01-06T03:37:46Z</dcterms:created>
  <dcterms:modified xsi:type="dcterms:W3CDTF">2025-01-07T09:12:27Z</dcterms:modified>
</cp:coreProperties>
</file>